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FO\Desktop\"/>
    </mc:Choice>
  </mc:AlternateContent>
  <bookViews>
    <workbookView xWindow="4335" yWindow="255" windowWidth="11025" windowHeight="5310" tabRatio="911" firstSheet="4" activeTab="16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" sheetId="10" r:id="rId15"/>
    <sheet name="2.สรุปคะแนนการส่งงบ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4" hidden="1">อด!#REF!</definedName>
    <definedName name="_xlnm._FilterDatabase" localSheetId="5" hidden="1">อุดรธานี!$A$3:$AS$228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62913"/>
</workbook>
</file>

<file path=xl/calcChain.xml><?xml version="1.0" encoding="utf-8"?>
<calcChain xmlns="http://schemas.openxmlformats.org/spreadsheetml/2006/main">
  <c r="AO5" i="30" l="1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O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N4" i="30"/>
  <c r="AM5" i="30"/>
  <c r="AM6" i="30"/>
  <c r="AM7" i="30"/>
  <c r="AM8" i="30"/>
  <c r="AM9" i="30"/>
  <c r="AM10" i="30"/>
  <c r="AM11" i="30"/>
  <c r="AM12" i="30"/>
  <c r="AM13" i="30"/>
  <c r="AM14" i="30"/>
  <c r="AM15" i="30"/>
  <c r="AM16" i="30"/>
  <c r="AM17" i="30"/>
  <c r="AM18" i="30"/>
  <c r="AM19" i="30"/>
  <c r="AM20" i="30"/>
  <c r="AM21" i="30"/>
  <c r="AM22" i="30"/>
  <c r="AM23" i="30"/>
  <c r="AM24" i="30"/>
  <c r="AM25" i="30"/>
  <c r="AM26" i="30"/>
  <c r="AM27" i="30"/>
  <c r="AM28" i="30"/>
  <c r="AM29" i="30"/>
  <c r="AM30" i="30"/>
  <c r="AM31" i="30"/>
  <c r="AM32" i="30"/>
  <c r="AM33" i="30"/>
  <c r="AM34" i="30"/>
  <c r="AM35" i="30"/>
  <c r="AM36" i="30"/>
  <c r="AM37" i="30"/>
  <c r="AM38" i="30"/>
  <c r="AM39" i="30"/>
  <c r="AM40" i="30"/>
  <c r="AM41" i="30"/>
  <c r="AM42" i="30"/>
  <c r="AM43" i="30"/>
  <c r="AM44" i="30"/>
  <c r="AM45" i="30"/>
  <c r="AM46" i="30"/>
  <c r="AM47" i="30"/>
  <c r="AM48" i="30"/>
  <c r="AM49" i="30"/>
  <c r="AM50" i="30"/>
  <c r="AM51" i="30"/>
  <c r="AM52" i="30"/>
  <c r="AM53" i="30"/>
  <c r="AM54" i="30"/>
  <c r="AM55" i="30"/>
  <c r="AM56" i="30"/>
  <c r="AM57" i="30"/>
  <c r="AM58" i="30"/>
  <c r="AM59" i="30"/>
  <c r="AM60" i="30"/>
  <c r="AM61" i="30"/>
  <c r="AM62" i="30"/>
  <c r="AM63" i="30"/>
  <c r="AM64" i="30"/>
  <c r="AM65" i="30"/>
  <c r="AM66" i="30"/>
  <c r="AM67" i="30"/>
  <c r="AM68" i="30"/>
  <c r="AM69" i="30"/>
  <c r="AM70" i="30"/>
  <c r="AM71" i="30"/>
  <c r="AM72" i="30"/>
  <c r="AM73" i="30"/>
  <c r="AM74" i="30"/>
  <c r="AM75" i="30"/>
  <c r="AM76" i="30"/>
  <c r="AM77" i="30"/>
  <c r="AM78" i="30"/>
  <c r="AM79" i="30"/>
  <c r="AM80" i="30"/>
  <c r="AM81" i="30"/>
  <c r="AM82" i="30"/>
  <c r="AM83" i="30"/>
  <c r="AM84" i="30"/>
  <c r="AM85" i="30"/>
  <c r="AM86" i="30"/>
  <c r="AM87" i="30"/>
  <c r="AM88" i="30"/>
  <c r="AM89" i="30"/>
  <c r="AM90" i="30"/>
  <c r="AM91" i="30"/>
  <c r="AM92" i="30"/>
  <c r="AM93" i="30"/>
  <c r="AM94" i="30"/>
  <c r="AM95" i="30"/>
  <c r="AM96" i="30"/>
  <c r="AM97" i="30"/>
  <c r="AM98" i="30"/>
  <c r="AM99" i="30"/>
  <c r="AM100" i="30"/>
  <c r="AM101" i="30"/>
  <c r="AM102" i="30"/>
  <c r="AM103" i="30"/>
  <c r="AM104" i="30"/>
  <c r="AM105" i="30"/>
  <c r="AM106" i="30"/>
  <c r="AM107" i="30"/>
  <c r="AM108" i="30"/>
  <c r="AM109" i="30"/>
  <c r="AM110" i="30"/>
  <c r="AM111" i="30"/>
  <c r="AM112" i="30"/>
  <c r="AM113" i="30"/>
  <c r="AM114" i="30"/>
  <c r="AM115" i="30"/>
  <c r="AM116" i="30"/>
  <c r="AM117" i="30"/>
  <c r="AM118" i="30"/>
  <c r="AM119" i="30"/>
  <c r="AM120" i="30"/>
  <c r="AM121" i="30"/>
  <c r="AM122" i="30"/>
  <c r="AM123" i="30"/>
  <c r="AM124" i="30"/>
  <c r="AM125" i="30"/>
  <c r="AM126" i="30"/>
  <c r="AM127" i="30"/>
  <c r="AM128" i="30"/>
  <c r="AM129" i="30"/>
  <c r="AM130" i="30"/>
  <c r="AM131" i="30"/>
  <c r="AM132" i="30"/>
  <c r="AM133" i="30"/>
  <c r="AM134" i="30"/>
  <c r="AM135" i="30"/>
  <c r="AM136" i="30"/>
  <c r="AM137" i="30"/>
  <c r="AM138" i="30"/>
  <c r="AM139" i="30"/>
  <c r="AM140" i="30"/>
  <c r="AM141" i="30"/>
  <c r="AM142" i="30"/>
  <c r="AM143" i="30"/>
  <c r="AM144" i="30"/>
  <c r="AM145" i="30"/>
  <c r="AM146" i="30"/>
  <c r="AM147" i="30"/>
  <c r="AM148" i="30"/>
  <c r="AM149" i="30"/>
  <c r="AM150" i="30"/>
  <c r="AM151" i="30"/>
  <c r="AM152" i="30"/>
  <c r="AM153" i="30"/>
  <c r="AM154" i="30"/>
  <c r="AM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J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21" i="30"/>
  <c r="AJ22" i="30"/>
  <c r="AJ23" i="30"/>
  <c r="AJ24" i="30"/>
  <c r="AJ25" i="30"/>
  <c r="AJ26" i="30"/>
  <c r="AJ27" i="30"/>
  <c r="AJ28" i="30"/>
  <c r="AJ29" i="30"/>
  <c r="AJ30" i="30"/>
  <c r="AJ31" i="30"/>
  <c r="AJ32" i="30"/>
  <c r="AJ33" i="30"/>
  <c r="AJ34" i="30"/>
  <c r="AJ35" i="30"/>
  <c r="AJ36" i="30"/>
  <c r="AJ37" i="30"/>
  <c r="AJ38" i="30"/>
  <c r="AJ39" i="30"/>
  <c r="AJ40" i="30"/>
  <c r="AJ41" i="30"/>
  <c r="AJ42" i="30"/>
  <c r="AJ43" i="30"/>
  <c r="AJ44" i="30"/>
  <c r="AJ45" i="30"/>
  <c r="AJ46" i="30"/>
  <c r="AJ47" i="30"/>
  <c r="AJ48" i="30"/>
  <c r="AJ49" i="30"/>
  <c r="AJ50" i="30"/>
  <c r="AJ51" i="30"/>
  <c r="AJ52" i="30"/>
  <c r="AJ53" i="30"/>
  <c r="AJ54" i="30"/>
  <c r="AJ55" i="30"/>
  <c r="AJ56" i="30"/>
  <c r="AJ57" i="30"/>
  <c r="AJ58" i="30"/>
  <c r="AJ59" i="30"/>
  <c r="AJ60" i="30"/>
  <c r="AJ61" i="30"/>
  <c r="AJ62" i="30"/>
  <c r="AJ63" i="30"/>
  <c r="AJ64" i="30"/>
  <c r="AJ65" i="30"/>
  <c r="AJ66" i="30"/>
  <c r="AJ67" i="30"/>
  <c r="AJ68" i="30"/>
  <c r="AJ69" i="30"/>
  <c r="AJ70" i="30"/>
  <c r="AJ71" i="30"/>
  <c r="AJ72" i="30"/>
  <c r="AJ73" i="30"/>
  <c r="AJ74" i="30"/>
  <c r="AJ75" i="30"/>
  <c r="AJ76" i="30"/>
  <c r="AJ77" i="30"/>
  <c r="AJ78" i="30"/>
  <c r="AJ79" i="30"/>
  <c r="AJ80" i="30"/>
  <c r="AJ81" i="30"/>
  <c r="AJ82" i="30"/>
  <c r="AJ83" i="30"/>
  <c r="AJ84" i="30"/>
  <c r="AJ85" i="30"/>
  <c r="AJ86" i="30"/>
  <c r="AJ87" i="30"/>
  <c r="AJ88" i="30"/>
  <c r="AJ89" i="30"/>
  <c r="AJ90" i="30"/>
  <c r="AJ91" i="30"/>
  <c r="AJ92" i="30"/>
  <c r="AJ93" i="30"/>
  <c r="AJ94" i="30"/>
  <c r="AJ95" i="30"/>
  <c r="AJ96" i="30"/>
  <c r="AJ97" i="30"/>
  <c r="AJ98" i="30"/>
  <c r="AJ99" i="30"/>
  <c r="AJ100" i="30"/>
  <c r="AJ101" i="30"/>
  <c r="AJ102" i="30"/>
  <c r="AJ103" i="30"/>
  <c r="AJ104" i="30"/>
  <c r="AJ105" i="30"/>
  <c r="AJ106" i="30"/>
  <c r="AJ107" i="30"/>
  <c r="AJ108" i="30"/>
  <c r="AJ109" i="30"/>
  <c r="AJ110" i="30"/>
  <c r="AJ111" i="30"/>
  <c r="AJ112" i="30"/>
  <c r="AJ113" i="30"/>
  <c r="AJ114" i="30"/>
  <c r="AJ115" i="30"/>
  <c r="AJ116" i="30"/>
  <c r="AJ117" i="30"/>
  <c r="AJ118" i="30"/>
  <c r="AJ119" i="30"/>
  <c r="AJ120" i="30"/>
  <c r="AJ121" i="30"/>
  <c r="AJ122" i="30"/>
  <c r="AJ123" i="30"/>
  <c r="AJ124" i="30"/>
  <c r="AJ125" i="30"/>
  <c r="AJ126" i="30"/>
  <c r="AJ127" i="30"/>
  <c r="AJ128" i="30"/>
  <c r="AJ129" i="30"/>
  <c r="AJ130" i="30"/>
  <c r="AJ131" i="30"/>
  <c r="AJ132" i="30"/>
  <c r="AJ133" i="30"/>
  <c r="AJ134" i="30"/>
  <c r="AJ135" i="30"/>
  <c r="AJ136" i="30"/>
  <c r="AJ137" i="30"/>
  <c r="AJ138" i="30"/>
  <c r="AJ139" i="30"/>
  <c r="AJ140" i="30"/>
  <c r="AJ141" i="30"/>
  <c r="AJ142" i="30"/>
  <c r="AJ143" i="30"/>
  <c r="AJ144" i="30"/>
  <c r="AJ145" i="30"/>
  <c r="AJ146" i="30"/>
  <c r="AJ147" i="30"/>
  <c r="AJ148" i="30"/>
  <c r="AJ149" i="30"/>
  <c r="AJ150" i="30"/>
  <c r="AJ151" i="30"/>
  <c r="AJ152" i="30"/>
  <c r="AJ153" i="30"/>
  <c r="AJ154" i="30"/>
  <c r="AJ4" i="30"/>
  <c r="AL5" i="32"/>
  <c r="AL6" i="32"/>
  <c r="AL7" i="32"/>
  <c r="AL8" i="32"/>
  <c r="AL9" i="32"/>
  <c r="AL10" i="32"/>
  <c r="AL11" i="32"/>
  <c r="AL12" i="32"/>
  <c r="AL13" i="32"/>
  <c r="AL14" i="32"/>
  <c r="AL15" i="32"/>
  <c r="AL16" i="32"/>
  <c r="AL17" i="32"/>
  <c r="AL18" i="32"/>
  <c r="AL19" i="32"/>
  <c r="AL20" i="32"/>
  <c r="AL21" i="32"/>
  <c r="AL22" i="32"/>
  <c r="AL23" i="32"/>
  <c r="AL24" i="32"/>
  <c r="AL25" i="32"/>
  <c r="AL26" i="32"/>
  <c r="AL27" i="32"/>
  <c r="AL28" i="32"/>
  <c r="AL29" i="32"/>
  <c r="AL30" i="32"/>
  <c r="AL31" i="32"/>
  <c r="AL32" i="32"/>
  <c r="AL33" i="32"/>
  <c r="AL34" i="32"/>
  <c r="AL35" i="32"/>
  <c r="AL36" i="32"/>
  <c r="AL37" i="32"/>
  <c r="AL38" i="32"/>
  <c r="AL39" i="32"/>
  <c r="AL40" i="32"/>
  <c r="AL41" i="32"/>
  <c r="AL42" i="32"/>
  <c r="AL43" i="32"/>
  <c r="AL44" i="32"/>
  <c r="AL45" i="32"/>
  <c r="AL46" i="32"/>
  <c r="AL47" i="32"/>
  <c r="AL48" i="32"/>
  <c r="AL49" i="32"/>
  <c r="AL50" i="32"/>
  <c r="AL51" i="32"/>
  <c r="AL52" i="32"/>
  <c r="AL53" i="32"/>
  <c r="AL54" i="32"/>
  <c r="AL55" i="32"/>
  <c r="AL56" i="32"/>
  <c r="AL57" i="32"/>
  <c r="AL58" i="32"/>
  <c r="AL59" i="32"/>
  <c r="AL60" i="32"/>
  <c r="AL61" i="32"/>
  <c r="AL62" i="32"/>
  <c r="AL63" i="32"/>
  <c r="AL64" i="32"/>
  <c r="AL65" i="32"/>
  <c r="AL66" i="32"/>
  <c r="AL67" i="32"/>
  <c r="AL68" i="32"/>
  <c r="AL69" i="32"/>
  <c r="AL70" i="32"/>
  <c r="AL71" i="32"/>
  <c r="AL72" i="32"/>
  <c r="AL73" i="32"/>
  <c r="AL74" i="32"/>
  <c r="AL75" i="32"/>
  <c r="AL76" i="32"/>
  <c r="AL77" i="32"/>
  <c r="AL78" i="32"/>
  <c r="AL79" i="32"/>
  <c r="AL80" i="32"/>
  <c r="AL81" i="32"/>
  <c r="AL82" i="32"/>
  <c r="AL83" i="32"/>
  <c r="AL84" i="32"/>
  <c r="AL85" i="32"/>
  <c r="AL86" i="32"/>
  <c r="AL87" i="32"/>
  <c r="AL88" i="32"/>
  <c r="AL89" i="32"/>
  <c r="AL90" i="32"/>
  <c r="AL91" i="32"/>
  <c r="AL92" i="32"/>
  <c r="AL93" i="32"/>
  <c r="AL94" i="32"/>
  <c r="AL95" i="32"/>
  <c r="AL96" i="32"/>
  <c r="AL97" i="32"/>
  <c r="AL98" i="32"/>
  <c r="AL99" i="32"/>
  <c r="AL100" i="32"/>
  <c r="AL101" i="32"/>
  <c r="AL102" i="32"/>
  <c r="AL103" i="32"/>
  <c r="AL104" i="32"/>
  <c r="AL105" i="32"/>
  <c r="AL106" i="32"/>
  <c r="AL107" i="32"/>
  <c r="AL108" i="32"/>
  <c r="AL109" i="32"/>
  <c r="AL110" i="32"/>
  <c r="AL111" i="32"/>
  <c r="AL112" i="32"/>
  <c r="AL113" i="32"/>
  <c r="AL114" i="32"/>
  <c r="AL115" i="32"/>
  <c r="AL116" i="32"/>
  <c r="AL117" i="32"/>
  <c r="AL118" i="32"/>
  <c r="AL119" i="32"/>
  <c r="AL120" i="32"/>
  <c r="AL121" i="32"/>
  <c r="AL122" i="32"/>
  <c r="AL123" i="32"/>
  <c r="AL124" i="32"/>
  <c r="AL125" i="32"/>
  <c r="AL126" i="32"/>
  <c r="AL127" i="32"/>
  <c r="AL128" i="32"/>
  <c r="AL129" i="32"/>
  <c r="AL130" i="32"/>
  <c r="AL131" i="32"/>
  <c r="AL132" i="32"/>
  <c r="AL133" i="32"/>
  <c r="AL134" i="32"/>
  <c r="AL135" i="32"/>
  <c r="AL136" i="32"/>
  <c r="AL137" i="32"/>
  <c r="AL138" i="32"/>
  <c r="AL139" i="32"/>
  <c r="AL140" i="32"/>
  <c r="AL141" i="32"/>
  <c r="AL142" i="32"/>
  <c r="AL143" i="32"/>
  <c r="AL144" i="32"/>
  <c r="AL145" i="32"/>
  <c r="AL146" i="32"/>
  <c r="AL147" i="32"/>
  <c r="AL148" i="32"/>
  <c r="AL149" i="32"/>
  <c r="AL150" i="32"/>
  <c r="AL151" i="32"/>
  <c r="AL152" i="32"/>
  <c r="AL153" i="32"/>
  <c r="AL154" i="32"/>
  <c r="AL155" i="32"/>
  <c r="AL156" i="32"/>
  <c r="AL157" i="32"/>
  <c r="AL158" i="32"/>
  <c r="AL159" i="32"/>
  <c r="AL160" i="32"/>
  <c r="AL161" i="32"/>
  <c r="AL162" i="32"/>
  <c r="AL163" i="32"/>
  <c r="AL164" i="32"/>
  <c r="AL165" i="32"/>
  <c r="AL166" i="32"/>
  <c r="AL167" i="32"/>
  <c r="AL168" i="32"/>
  <c r="AL169" i="32"/>
  <c r="AL170" i="32"/>
  <c r="AL171" i="32"/>
  <c r="AL172" i="32"/>
  <c r="AL173" i="32"/>
  <c r="AL174" i="32"/>
  <c r="AL175" i="32"/>
  <c r="AL176" i="32"/>
  <c r="AL177" i="32"/>
  <c r="AL178" i="32"/>
  <c r="AL179" i="32"/>
  <c r="AL180" i="32"/>
  <c r="AL181" i="32"/>
  <c r="AL182" i="32"/>
  <c r="AL183" i="32"/>
  <c r="AL184" i="32"/>
  <c r="AL185" i="32"/>
  <c r="AL186" i="32"/>
  <c r="AL187" i="32"/>
  <c r="AL188" i="32"/>
  <c r="AL189" i="32"/>
  <c r="AL190" i="32"/>
  <c r="AL191" i="32"/>
  <c r="AL192" i="32"/>
  <c r="AL4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22" i="32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190" i="32"/>
  <c r="AK191" i="32"/>
  <c r="AK192" i="32"/>
  <c r="AK4" i="32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1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190" i="32"/>
  <c r="AJ191" i="32"/>
  <c r="AJ192" i="32"/>
  <c r="AJ4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H4" i="32"/>
  <c r="AG5" i="32"/>
  <c r="AG6" i="32"/>
  <c r="AG7" i="32"/>
  <c r="AG8" i="32"/>
  <c r="AG9" i="32"/>
  <c r="AG10" i="32"/>
  <c r="AG11" i="32"/>
  <c r="AG12" i="32"/>
  <c r="AG13" i="32"/>
  <c r="AG14" i="32"/>
  <c r="AG15" i="32"/>
  <c r="AG16" i="32"/>
  <c r="AG17" i="32"/>
  <c r="AG18" i="32"/>
  <c r="AG19" i="32"/>
  <c r="AG20" i="32"/>
  <c r="AG21" i="32"/>
  <c r="AG22" i="32"/>
  <c r="AG23" i="32"/>
  <c r="AG24" i="32"/>
  <c r="AG25" i="32"/>
  <c r="AG26" i="32"/>
  <c r="AG27" i="32"/>
  <c r="AG28" i="32"/>
  <c r="AG29" i="32"/>
  <c r="AG30" i="32"/>
  <c r="AG31" i="32"/>
  <c r="AG32" i="32"/>
  <c r="AG33" i="32"/>
  <c r="AG34" i="32"/>
  <c r="AG35" i="32"/>
  <c r="AG36" i="32"/>
  <c r="AG37" i="32"/>
  <c r="AG38" i="32"/>
  <c r="AG39" i="32"/>
  <c r="AG40" i="32"/>
  <c r="AG41" i="32"/>
  <c r="AG42" i="32"/>
  <c r="AG43" i="32"/>
  <c r="AG44" i="32"/>
  <c r="AG45" i="32"/>
  <c r="AG46" i="32"/>
  <c r="AG47" i="32"/>
  <c r="AG48" i="32"/>
  <c r="AG49" i="32"/>
  <c r="AG50" i="32"/>
  <c r="AG51" i="32"/>
  <c r="AG52" i="32"/>
  <c r="AG53" i="32"/>
  <c r="AG54" i="32"/>
  <c r="AG55" i="32"/>
  <c r="AG56" i="32"/>
  <c r="AG57" i="32"/>
  <c r="AG58" i="32"/>
  <c r="AG59" i="32"/>
  <c r="AG60" i="32"/>
  <c r="AG61" i="32"/>
  <c r="AG62" i="32"/>
  <c r="AG63" i="32"/>
  <c r="AG64" i="32"/>
  <c r="AG65" i="32"/>
  <c r="AG66" i="32"/>
  <c r="AG67" i="32"/>
  <c r="AG68" i="32"/>
  <c r="AG69" i="32"/>
  <c r="AG70" i="32"/>
  <c r="AG71" i="32"/>
  <c r="AG72" i="32"/>
  <c r="AG73" i="32"/>
  <c r="AG74" i="32"/>
  <c r="AG75" i="32"/>
  <c r="AG76" i="32"/>
  <c r="AG77" i="32"/>
  <c r="AG78" i="32"/>
  <c r="AG79" i="32"/>
  <c r="AG80" i="32"/>
  <c r="AG81" i="32"/>
  <c r="AG82" i="32"/>
  <c r="AG83" i="32"/>
  <c r="AG84" i="32"/>
  <c r="AG85" i="32"/>
  <c r="AG86" i="32"/>
  <c r="AG87" i="32"/>
  <c r="AG88" i="32"/>
  <c r="AG89" i="32"/>
  <c r="AG90" i="32"/>
  <c r="AG91" i="32"/>
  <c r="AG92" i="32"/>
  <c r="AG93" i="32"/>
  <c r="AG94" i="32"/>
  <c r="AG95" i="32"/>
  <c r="AG96" i="32"/>
  <c r="AG97" i="32"/>
  <c r="AG98" i="32"/>
  <c r="AG99" i="32"/>
  <c r="AG100" i="32"/>
  <c r="AG101" i="32"/>
  <c r="AG102" i="32"/>
  <c r="AG103" i="32"/>
  <c r="AG104" i="32"/>
  <c r="AG105" i="32"/>
  <c r="AG106" i="32"/>
  <c r="AG107" i="32"/>
  <c r="AG108" i="32"/>
  <c r="AG109" i="32"/>
  <c r="AG110" i="32"/>
  <c r="AG111" i="32"/>
  <c r="AG112" i="32"/>
  <c r="AG113" i="32"/>
  <c r="AG114" i="32"/>
  <c r="AG115" i="32"/>
  <c r="AG116" i="32"/>
  <c r="AG117" i="32"/>
  <c r="AG118" i="32"/>
  <c r="AG119" i="32"/>
  <c r="AG120" i="32"/>
  <c r="AG121" i="32"/>
  <c r="AG122" i="32"/>
  <c r="AG123" i="32"/>
  <c r="AG124" i="32"/>
  <c r="AG125" i="32"/>
  <c r="AG126" i="32"/>
  <c r="AG127" i="32"/>
  <c r="AG128" i="32"/>
  <c r="AG129" i="32"/>
  <c r="AG130" i="32"/>
  <c r="AG131" i="32"/>
  <c r="AG132" i="32"/>
  <c r="AG133" i="32"/>
  <c r="AG134" i="32"/>
  <c r="AG135" i="32"/>
  <c r="AG136" i="32"/>
  <c r="AG137" i="32"/>
  <c r="AG138" i="32"/>
  <c r="AG139" i="32"/>
  <c r="AG140" i="32"/>
  <c r="AG141" i="32"/>
  <c r="AG142" i="32"/>
  <c r="AG143" i="32"/>
  <c r="AG144" i="32"/>
  <c r="AG145" i="32"/>
  <c r="AG146" i="32"/>
  <c r="AG147" i="32"/>
  <c r="AG148" i="32"/>
  <c r="AG149" i="32"/>
  <c r="AG150" i="32"/>
  <c r="AG151" i="32"/>
  <c r="AG152" i="32"/>
  <c r="AG153" i="32"/>
  <c r="AG154" i="32"/>
  <c r="AG155" i="32"/>
  <c r="AG156" i="32"/>
  <c r="AG157" i="32"/>
  <c r="AG158" i="32"/>
  <c r="AG159" i="32"/>
  <c r="AG160" i="32"/>
  <c r="AG161" i="32"/>
  <c r="AG162" i="32"/>
  <c r="AG163" i="32"/>
  <c r="AG164" i="32"/>
  <c r="AG165" i="32"/>
  <c r="AG166" i="32"/>
  <c r="AG167" i="32"/>
  <c r="AG168" i="32"/>
  <c r="AG169" i="32"/>
  <c r="AG170" i="32"/>
  <c r="AG171" i="32"/>
  <c r="AG172" i="32"/>
  <c r="AG173" i="32"/>
  <c r="AG174" i="32"/>
  <c r="AG175" i="32"/>
  <c r="AG176" i="32"/>
  <c r="AG177" i="32"/>
  <c r="AG178" i="32"/>
  <c r="AG179" i="32"/>
  <c r="AG180" i="32"/>
  <c r="AG181" i="32"/>
  <c r="AG182" i="32"/>
  <c r="AG183" i="32"/>
  <c r="AG184" i="32"/>
  <c r="AG185" i="32"/>
  <c r="AG186" i="32"/>
  <c r="AG187" i="32"/>
  <c r="AG188" i="32"/>
  <c r="AG189" i="32"/>
  <c r="AG190" i="32"/>
  <c r="AG191" i="32"/>
  <c r="AG192" i="32"/>
  <c r="AG4" i="32"/>
  <c r="AK5" i="34"/>
  <c r="AK6" i="34"/>
  <c r="AK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4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G5" i="34"/>
  <c r="AG6" i="34"/>
  <c r="AG7" i="34"/>
  <c r="AG8" i="34"/>
  <c r="AG9" i="34"/>
  <c r="AG10" i="34"/>
  <c r="AG11" i="34"/>
  <c r="AG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4" i="34"/>
  <c r="AF3" i="34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" i="78"/>
  <c r="AP5" i="39" l="1"/>
  <c r="AP6" i="39"/>
  <c r="AP7" i="39"/>
  <c r="AP8" i="39"/>
  <c r="AP9" i="39"/>
  <c r="AP10" i="39"/>
  <c r="AP11" i="39"/>
  <c r="AP12" i="39"/>
  <c r="AP13" i="39"/>
  <c r="AP14" i="39"/>
  <c r="AP15" i="39"/>
  <c r="AP16" i="39"/>
  <c r="AP17" i="39"/>
  <c r="AP18" i="39"/>
  <c r="AP19" i="39"/>
  <c r="AP20" i="39"/>
  <c r="AP21" i="39"/>
  <c r="AP22" i="39"/>
  <c r="AP23" i="39"/>
  <c r="AP24" i="39"/>
  <c r="AP25" i="39"/>
  <c r="AP26" i="39"/>
  <c r="AP27" i="39"/>
  <c r="AP28" i="39"/>
  <c r="AP29" i="39"/>
  <c r="AP30" i="39"/>
  <c r="AP31" i="39"/>
  <c r="AP32" i="39"/>
  <c r="AP33" i="39"/>
  <c r="AP34" i="39"/>
  <c r="AP35" i="39"/>
  <c r="AP36" i="39"/>
  <c r="AP37" i="39"/>
  <c r="AP38" i="39"/>
  <c r="AP39" i="39"/>
  <c r="AP40" i="39"/>
  <c r="AP41" i="39"/>
  <c r="AP42" i="39"/>
  <c r="AP43" i="39"/>
  <c r="AP44" i="39"/>
  <c r="AP45" i="39"/>
  <c r="AP46" i="39"/>
  <c r="AP47" i="39"/>
  <c r="AP48" i="39"/>
  <c r="AP49" i="39"/>
  <c r="AP50" i="39"/>
  <c r="AP51" i="39"/>
  <c r="AP52" i="39"/>
  <c r="AP53" i="39"/>
  <c r="AP54" i="39"/>
  <c r="AP55" i="39"/>
  <c r="AP56" i="39"/>
  <c r="AP57" i="39"/>
  <c r="AP58" i="39"/>
  <c r="AP59" i="39"/>
  <c r="AP60" i="39"/>
  <c r="AP61" i="39"/>
  <c r="AP62" i="39"/>
  <c r="AP63" i="39"/>
  <c r="AP64" i="39"/>
  <c r="AP65" i="39"/>
  <c r="AP66" i="39"/>
  <c r="AP67" i="39"/>
  <c r="AP68" i="39"/>
  <c r="AP69" i="39"/>
  <c r="AP70" i="39"/>
  <c r="AP71" i="39"/>
  <c r="AP72" i="39"/>
  <c r="AP73" i="39"/>
  <c r="AP74" i="39"/>
  <c r="AP75" i="39"/>
  <c r="AP76" i="39"/>
  <c r="AP77" i="39"/>
  <c r="AP78" i="39"/>
  <c r="AP79" i="39"/>
  <c r="AP80" i="39"/>
  <c r="AP81" i="39"/>
  <c r="AP82" i="39"/>
  <c r="AP83" i="39"/>
  <c r="AP84" i="39"/>
  <c r="AP85" i="39"/>
  <c r="AP86" i="39"/>
  <c r="AP87" i="39"/>
  <c r="AP88" i="39"/>
  <c r="AP89" i="39"/>
  <c r="AP90" i="39"/>
  <c r="AP91" i="39"/>
  <c r="AP92" i="39"/>
  <c r="AP93" i="39"/>
  <c r="AP94" i="39"/>
  <c r="AP95" i="39"/>
  <c r="AP96" i="39"/>
  <c r="AP97" i="39"/>
  <c r="AP98" i="39"/>
  <c r="AP99" i="39"/>
  <c r="AP100" i="39"/>
  <c r="AP101" i="39"/>
  <c r="AP102" i="39"/>
  <c r="AP103" i="39"/>
  <c r="AP104" i="39"/>
  <c r="AP105" i="39"/>
  <c r="AP106" i="39"/>
  <c r="AP107" i="39"/>
  <c r="AP108" i="39"/>
  <c r="AP109" i="39"/>
  <c r="AP110" i="39"/>
  <c r="AP111" i="39"/>
  <c r="AP112" i="39"/>
  <c r="AP113" i="39"/>
  <c r="AP114" i="39"/>
  <c r="AP115" i="39"/>
  <c r="AP116" i="39"/>
  <c r="AP117" i="39"/>
  <c r="AP118" i="39"/>
  <c r="AP119" i="39"/>
  <c r="AP120" i="39"/>
  <c r="AP121" i="39"/>
  <c r="AP122" i="39"/>
  <c r="AP123" i="39"/>
  <c r="AP124" i="39"/>
  <c r="AP125" i="39"/>
  <c r="AP126" i="39"/>
  <c r="AP127" i="39"/>
  <c r="AP128" i="39"/>
  <c r="AP129" i="39"/>
  <c r="AP130" i="39"/>
  <c r="AP4" i="39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M5" i="39"/>
  <c r="AM6" i="39"/>
  <c r="AM7" i="39"/>
  <c r="AM8" i="39"/>
  <c r="AM9" i="39"/>
  <c r="AM10" i="39"/>
  <c r="AM11" i="39"/>
  <c r="AM12" i="39"/>
  <c r="AM13" i="39"/>
  <c r="AM14" i="39"/>
  <c r="AM15" i="39"/>
  <c r="AM16" i="39"/>
  <c r="AM17" i="39"/>
  <c r="AM18" i="39"/>
  <c r="AM19" i="39"/>
  <c r="AM20" i="39"/>
  <c r="AM21" i="39"/>
  <c r="AM22" i="39"/>
  <c r="AM23" i="39"/>
  <c r="AM24" i="39"/>
  <c r="AM25" i="39"/>
  <c r="AM26" i="39"/>
  <c r="AM27" i="39"/>
  <c r="AM28" i="39"/>
  <c r="AM29" i="39"/>
  <c r="AM30" i="39"/>
  <c r="AM31" i="39"/>
  <c r="AM32" i="39"/>
  <c r="AM33" i="39"/>
  <c r="AM34" i="39"/>
  <c r="AM35" i="39"/>
  <c r="AM36" i="39"/>
  <c r="AM37" i="39"/>
  <c r="AM38" i="39"/>
  <c r="AM39" i="39"/>
  <c r="AM40" i="39"/>
  <c r="AM41" i="39"/>
  <c r="AM42" i="39"/>
  <c r="AM43" i="39"/>
  <c r="AM44" i="39"/>
  <c r="AM45" i="39"/>
  <c r="AM46" i="39"/>
  <c r="AM47" i="39"/>
  <c r="AM48" i="39"/>
  <c r="AM49" i="39"/>
  <c r="AM50" i="39"/>
  <c r="AM51" i="39"/>
  <c r="AM52" i="39"/>
  <c r="AM53" i="39"/>
  <c r="AM54" i="39"/>
  <c r="AM55" i="39"/>
  <c r="AM56" i="39"/>
  <c r="AM57" i="39"/>
  <c r="AM58" i="39"/>
  <c r="AM59" i="39"/>
  <c r="AM60" i="39"/>
  <c r="AM61" i="39"/>
  <c r="AM62" i="39"/>
  <c r="AM63" i="39"/>
  <c r="AM64" i="39"/>
  <c r="AM65" i="39"/>
  <c r="AM66" i="39"/>
  <c r="AM67" i="39"/>
  <c r="AM68" i="39"/>
  <c r="AM69" i="39"/>
  <c r="AM70" i="39"/>
  <c r="AM71" i="39"/>
  <c r="AM72" i="39"/>
  <c r="AM73" i="39"/>
  <c r="AM74" i="39"/>
  <c r="AM75" i="39"/>
  <c r="AM76" i="39"/>
  <c r="AM77" i="39"/>
  <c r="AM78" i="39"/>
  <c r="AM79" i="39"/>
  <c r="AM80" i="39"/>
  <c r="AM81" i="39"/>
  <c r="AM82" i="39"/>
  <c r="AM83" i="39"/>
  <c r="AM84" i="39"/>
  <c r="AM85" i="39"/>
  <c r="AM86" i="39"/>
  <c r="AM87" i="39"/>
  <c r="AM88" i="39"/>
  <c r="AM89" i="39"/>
  <c r="AM90" i="39"/>
  <c r="AM91" i="39"/>
  <c r="AM92" i="39"/>
  <c r="AM93" i="39"/>
  <c r="AM94" i="39"/>
  <c r="AM95" i="39"/>
  <c r="AM96" i="39"/>
  <c r="AM97" i="39"/>
  <c r="AM98" i="39"/>
  <c r="AM99" i="39"/>
  <c r="AM100" i="39"/>
  <c r="AM101" i="39"/>
  <c r="AM102" i="39"/>
  <c r="AM103" i="39"/>
  <c r="AM104" i="39"/>
  <c r="AM105" i="39"/>
  <c r="AM106" i="39"/>
  <c r="AM107" i="39"/>
  <c r="AM108" i="39"/>
  <c r="AM109" i="39"/>
  <c r="AM110" i="39"/>
  <c r="AM111" i="39"/>
  <c r="AM112" i="39"/>
  <c r="AM113" i="39"/>
  <c r="AM114" i="39"/>
  <c r="AM115" i="39"/>
  <c r="AM116" i="39"/>
  <c r="AM117" i="39"/>
  <c r="AM118" i="39"/>
  <c r="AM119" i="39"/>
  <c r="AM120" i="39"/>
  <c r="AM121" i="39"/>
  <c r="AM122" i="39"/>
  <c r="AM123" i="39"/>
  <c r="AM124" i="39"/>
  <c r="AM125" i="39"/>
  <c r="AM126" i="39"/>
  <c r="AM127" i="39"/>
  <c r="AM128" i="39"/>
  <c r="AM129" i="39"/>
  <c r="AM130" i="39"/>
  <c r="AM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L4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N5" i="19" l="1"/>
  <c r="AN6" i="19"/>
  <c r="AN7" i="19"/>
  <c r="AN8" i="19"/>
  <c r="AN9" i="19"/>
  <c r="AN10" i="19"/>
  <c r="AN11" i="19"/>
  <c r="AN12" i="19"/>
  <c r="AN13" i="19"/>
  <c r="AN14" i="19"/>
  <c r="AN15" i="19"/>
  <c r="AN16" i="19"/>
  <c r="AN17" i="19"/>
  <c r="AN18" i="19"/>
  <c r="AN19" i="19"/>
  <c r="AN20" i="19"/>
  <c r="AN21" i="19"/>
  <c r="AN22" i="19"/>
  <c r="AN23" i="19"/>
  <c r="AN24" i="19"/>
  <c r="AN25" i="19"/>
  <c r="AN26" i="19"/>
  <c r="AN27" i="19"/>
  <c r="AN28" i="19"/>
  <c r="AN29" i="19"/>
  <c r="AN30" i="19"/>
  <c r="AN31" i="19"/>
  <c r="AN32" i="19"/>
  <c r="AN33" i="19"/>
  <c r="AN34" i="19"/>
  <c r="AN35" i="19"/>
  <c r="AN36" i="19"/>
  <c r="AN37" i="19"/>
  <c r="AN38" i="19"/>
  <c r="AN39" i="19"/>
  <c r="AN40" i="19"/>
  <c r="AN41" i="19"/>
  <c r="AN42" i="19"/>
  <c r="AN43" i="19"/>
  <c r="AN44" i="19"/>
  <c r="AN45" i="19"/>
  <c r="AN46" i="19"/>
  <c r="AN47" i="19"/>
  <c r="AN48" i="19"/>
  <c r="AN49" i="19"/>
  <c r="AN50" i="19"/>
  <c r="AN51" i="19"/>
  <c r="AN52" i="19"/>
  <c r="AN53" i="19"/>
  <c r="AN54" i="19"/>
  <c r="AN55" i="19"/>
  <c r="AN56" i="19"/>
  <c r="AN57" i="19"/>
  <c r="AN58" i="19"/>
  <c r="AN59" i="19"/>
  <c r="AN60" i="19"/>
  <c r="AN61" i="19"/>
  <c r="AN62" i="19"/>
  <c r="AN63" i="19"/>
  <c r="AN64" i="19"/>
  <c r="AN65" i="19"/>
  <c r="AN66" i="19"/>
  <c r="AN67" i="19"/>
  <c r="AN68" i="19"/>
  <c r="AN69" i="19"/>
  <c r="AN70" i="19"/>
  <c r="AN4" i="19"/>
  <c r="AM5" i="19"/>
  <c r="AM6" i="19"/>
  <c r="AM7" i="19"/>
  <c r="AM8" i="19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68" i="19"/>
  <c r="AM69" i="19"/>
  <c r="AM70" i="19"/>
  <c r="AM4" i="19"/>
  <c r="AL5" i="19"/>
  <c r="AL6" i="19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4" i="19"/>
  <c r="AK5" i="19"/>
  <c r="AK6" i="19"/>
  <c r="AK7" i="19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4" i="19"/>
  <c r="AJ5" i="19"/>
  <c r="AJ6" i="19"/>
  <c r="AJ7" i="19"/>
  <c r="AJ8" i="19"/>
  <c r="AJ9" i="19"/>
  <c r="AJ10" i="19"/>
  <c r="AJ11" i="19"/>
  <c r="AJ12" i="19"/>
  <c r="AJ13" i="19"/>
  <c r="AJ14" i="19"/>
  <c r="AJ15" i="19"/>
  <c r="AJ16" i="19"/>
  <c r="AJ17" i="19"/>
  <c r="AJ18" i="19"/>
  <c r="AJ19" i="19"/>
  <c r="AJ20" i="19"/>
  <c r="AJ21" i="19"/>
  <c r="AJ22" i="19"/>
  <c r="AJ23" i="19"/>
  <c r="AJ24" i="19"/>
  <c r="AJ25" i="19"/>
  <c r="AJ26" i="19"/>
  <c r="AJ27" i="19"/>
  <c r="AJ28" i="19"/>
  <c r="AJ29" i="19"/>
  <c r="AJ30" i="19"/>
  <c r="AJ31" i="19"/>
  <c r="AJ32" i="19"/>
  <c r="AJ33" i="19"/>
  <c r="AJ34" i="19"/>
  <c r="AJ35" i="19"/>
  <c r="AJ36" i="19"/>
  <c r="AJ37" i="19"/>
  <c r="AJ38" i="19"/>
  <c r="AJ39" i="19"/>
  <c r="AJ40" i="19"/>
  <c r="AJ41" i="19"/>
  <c r="AJ42" i="19"/>
  <c r="AJ43" i="19"/>
  <c r="AJ44" i="19"/>
  <c r="AJ45" i="19"/>
  <c r="AJ46" i="19"/>
  <c r="AJ47" i="19"/>
  <c r="AJ48" i="19"/>
  <c r="AJ49" i="19"/>
  <c r="AJ50" i="19"/>
  <c r="AJ51" i="19"/>
  <c r="AJ52" i="19"/>
  <c r="AJ53" i="19"/>
  <c r="AJ54" i="19"/>
  <c r="AJ55" i="19"/>
  <c r="AJ56" i="19"/>
  <c r="AJ57" i="19"/>
  <c r="AJ58" i="19"/>
  <c r="AJ59" i="19"/>
  <c r="AJ60" i="19"/>
  <c r="AJ61" i="19"/>
  <c r="AJ62" i="19"/>
  <c r="AJ63" i="19"/>
  <c r="AJ64" i="19"/>
  <c r="AJ65" i="19"/>
  <c r="AJ66" i="19"/>
  <c r="AJ67" i="19"/>
  <c r="AJ68" i="19"/>
  <c r="AJ69" i="19"/>
  <c r="AJ70" i="19"/>
  <c r="AJ4" i="19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4" i="19"/>
  <c r="AM5" i="15"/>
  <c r="AM6" i="15"/>
  <c r="AM7" i="15"/>
  <c r="AM8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30" i="15"/>
  <c r="AM31" i="15"/>
  <c r="AM32" i="15"/>
  <c r="AM33" i="15"/>
  <c r="AM34" i="15"/>
  <c r="AM35" i="15"/>
  <c r="AM36" i="15"/>
  <c r="AM37" i="15"/>
  <c r="AM38" i="15"/>
  <c r="AM39" i="15"/>
  <c r="AM40" i="15"/>
  <c r="AM41" i="15"/>
  <c r="AM42" i="15"/>
  <c r="AM43" i="15"/>
  <c r="AM44" i="15"/>
  <c r="AM45" i="15"/>
  <c r="AM46" i="15"/>
  <c r="AM47" i="15"/>
  <c r="AM48" i="15"/>
  <c r="AM49" i="15"/>
  <c r="AM50" i="15"/>
  <c r="AM51" i="15"/>
  <c r="AM52" i="15"/>
  <c r="AM53" i="15"/>
  <c r="AM54" i="15"/>
  <c r="AM55" i="15"/>
  <c r="AM56" i="15"/>
  <c r="AM57" i="15"/>
  <c r="AM58" i="15"/>
  <c r="AM59" i="15"/>
  <c r="AM60" i="15"/>
  <c r="AM61" i="15"/>
  <c r="AM62" i="15"/>
  <c r="AM63" i="15"/>
  <c r="AM64" i="15"/>
  <c r="AM65" i="15"/>
  <c r="AM66" i="15"/>
  <c r="AM67" i="15"/>
  <c r="AM68" i="15"/>
  <c r="AM69" i="15"/>
  <c r="AM70" i="15"/>
  <c r="AM71" i="15"/>
  <c r="AM72" i="15"/>
  <c r="AM73" i="15"/>
  <c r="AM74" i="15"/>
  <c r="AM75" i="15"/>
  <c r="AM76" i="15"/>
  <c r="AM77" i="15"/>
  <c r="AM78" i="15"/>
  <c r="AM79" i="15"/>
  <c r="AM80" i="15"/>
  <c r="AM81" i="15"/>
  <c r="AM82" i="15"/>
  <c r="AM83" i="15"/>
  <c r="AM84" i="15"/>
  <c r="AM85" i="15"/>
  <c r="AM86" i="15"/>
  <c r="AM4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L4" i="15"/>
  <c r="AK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72" i="15"/>
  <c r="AK73" i="15"/>
  <c r="AK74" i="15"/>
  <c r="AK75" i="15"/>
  <c r="AK76" i="15"/>
  <c r="AK77" i="15"/>
  <c r="AK78" i="15"/>
  <c r="AK79" i="15"/>
  <c r="AK80" i="15"/>
  <c r="AK81" i="15"/>
  <c r="AK82" i="15"/>
  <c r="AK83" i="15"/>
  <c r="AK84" i="15"/>
  <c r="AK85" i="15"/>
  <c r="AK86" i="15"/>
  <c r="AK4" i="15"/>
  <c r="AJ5" i="15"/>
  <c r="AJ6" i="15"/>
  <c r="AJ7" i="15"/>
  <c r="AJ8" i="15"/>
  <c r="AJ9" i="15"/>
  <c r="AJ10" i="15"/>
  <c r="AJ11" i="15"/>
  <c r="AJ12" i="15"/>
  <c r="AJ13" i="15"/>
  <c r="AJ14" i="15"/>
  <c r="AJ15" i="15"/>
  <c r="AJ16" i="15"/>
  <c r="AJ17" i="15"/>
  <c r="AJ18" i="15"/>
  <c r="AJ19" i="15"/>
  <c r="AJ20" i="15"/>
  <c r="AJ21" i="15"/>
  <c r="AJ22" i="15"/>
  <c r="AJ23" i="15"/>
  <c r="AJ24" i="15"/>
  <c r="AJ25" i="15"/>
  <c r="AJ26" i="15"/>
  <c r="AJ27" i="15"/>
  <c r="AJ28" i="15"/>
  <c r="AJ29" i="15"/>
  <c r="AJ30" i="15"/>
  <c r="AJ31" i="15"/>
  <c r="AJ32" i="15"/>
  <c r="AJ33" i="15"/>
  <c r="AJ34" i="15"/>
  <c r="AJ35" i="15"/>
  <c r="AJ36" i="15"/>
  <c r="AJ37" i="15"/>
  <c r="AJ38" i="15"/>
  <c r="AJ39" i="15"/>
  <c r="AJ40" i="15"/>
  <c r="AJ41" i="15"/>
  <c r="AJ42" i="15"/>
  <c r="AJ43" i="15"/>
  <c r="AJ44" i="15"/>
  <c r="AJ45" i="15"/>
  <c r="AJ46" i="15"/>
  <c r="AJ47" i="15"/>
  <c r="AJ48" i="15"/>
  <c r="AJ49" i="15"/>
  <c r="AJ50" i="15"/>
  <c r="AJ51" i="15"/>
  <c r="AJ52" i="15"/>
  <c r="AJ53" i="15"/>
  <c r="AJ54" i="15"/>
  <c r="AJ55" i="15"/>
  <c r="AJ56" i="15"/>
  <c r="AJ57" i="15"/>
  <c r="AJ58" i="15"/>
  <c r="AJ59" i="15"/>
  <c r="AJ60" i="15"/>
  <c r="AJ61" i="15"/>
  <c r="AJ62" i="15"/>
  <c r="AJ63" i="15"/>
  <c r="AJ64" i="15"/>
  <c r="AJ65" i="15"/>
  <c r="AJ66" i="15"/>
  <c r="AJ67" i="15"/>
  <c r="AJ68" i="15"/>
  <c r="AJ69" i="15"/>
  <c r="AJ70" i="15"/>
  <c r="AJ71" i="15"/>
  <c r="AJ72" i="15"/>
  <c r="AJ73" i="15"/>
  <c r="AJ74" i="15"/>
  <c r="AJ75" i="15"/>
  <c r="AJ76" i="15"/>
  <c r="AJ77" i="15"/>
  <c r="AJ78" i="15"/>
  <c r="AJ79" i="15"/>
  <c r="AJ80" i="15"/>
  <c r="AJ81" i="15"/>
  <c r="AJ82" i="15"/>
  <c r="AJ83" i="15"/>
  <c r="AJ84" i="15"/>
  <c r="AJ85" i="15"/>
  <c r="AJ86" i="15"/>
  <c r="AJ4" i="15"/>
  <c r="AI5" i="15"/>
  <c r="AI6" i="15"/>
  <c r="AI7" i="15"/>
  <c r="AI8" i="15"/>
  <c r="AI9" i="15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78" i="15"/>
  <c r="AI79" i="15"/>
  <c r="AI80" i="15"/>
  <c r="AI81" i="15"/>
  <c r="AI82" i="15"/>
  <c r="AI83" i="15"/>
  <c r="AI84" i="15"/>
  <c r="AI85" i="15"/>
  <c r="AI86" i="15"/>
  <c r="AI4" i="15"/>
  <c r="AR5" i="16"/>
  <c r="AR6" i="16"/>
  <c r="AR7" i="16"/>
  <c r="AR8" i="16"/>
  <c r="AR9" i="16"/>
  <c r="AR10" i="16"/>
  <c r="AR11" i="16"/>
  <c r="AR12" i="16"/>
  <c r="AR13" i="16"/>
  <c r="AR14" i="16"/>
  <c r="AR15" i="16"/>
  <c r="AR16" i="16"/>
  <c r="AR17" i="16"/>
  <c r="AR18" i="16"/>
  <c r="AR19" i="16"/>
  <c r="AR20" i="16"/>
  <c r="AR21" i="16"/>
  <c r="AR22" i="16"/>
  <c r="AR23" i="16"/>
  <c r="AR24" i="16"/>
  <c r="AR25" i="16"/>
  <c r="AR26" i="16"/>
  <c r="AR27" i="16"/>
  <c r="AR28" i="16"/>
  <c r="AR29" i="16"/>
  <c r="AR30" i="16"/>
  <c r="AR31" i="16"/>
  <c r="AR32" i="16"/>
  <c r="AR33" i="16"/>
  <c r="AR34" i="16"/>
  <c r="AR35" i="16"/>
  <c r="AR36" i="16"/>
  <c r="AR37" i="16"/>
  <c r="AR38" i="16"/>
  <c r="AR39" i="16"/>
  <c r="AR40" i="16"/>
  <c r="AR41" i="16"/>
  <c r="AR42" i="16"/>
  <c r="AR43" i="16"/>
  <c r="AR44" i="16"/>
  <c r="AR45" i="16"/>
  <c r="AR46" i="16"/>
  <c r="AR47" i="16"/>
  <c r="AR48" i="16"/>
  <c r="AR49" i="16"/>
  <c r="AR50" i="16"/>
  <c r="AR51" i="16"/>
  <c r="AR52" i="16"/>
  <c r="AR53" i="16"/>
  <c r="AR54" i="16"/>
  <c r="AR55" i="16"/>
  <c r="AR56" i="16"/>
  <c r="AR57" i="16"/>
  <c r="AR58" i="16"/>
  <c r="AR59" i="16"/>
  <c r="AR60" i="16"/>
  <c r="AR61" i="16"/>
  <c r="AR62" i="16"/>
  <c r="AR63" i="16"/>
  <c r="AR64" i="16"/>
  <c r="AR65" i="16"/>
  <c r="AR66" i="16"/>
  <c r="AR67" i="16"/>
  <c r="AR68" i="16"/>
  <c r="AR69" i="16"/>
  <c r="AR70" i="16"/>
  <c r="AR71" i="16"/>
  <c r="AR72" i="16"/>
  <c r="AR73" i="16"/>
  <c r="AR74" i="16"/>
  <c r="AR75" i="16"/>
  <c r="AR76" i="16"/>
  <c r="AR77" i="16"/>
  <c r="AR78" i="16"/>
  <c r="AR79" i="16"/>
  <c r="AR80" i="16"/>
  <c r="AR81" i="16"/>
  <c r="AR82" i="16"/>
  <c r="AR83" i="16"/>
  <c r="AR84" i="16"/>
  <c r="AR85" i="16"/>
  <c r="AR86" i="16"/>
  <c r="AR87" i="16"/>
  <c r="AR88" i="16"/>
  <c r="AR89" i="16"/>
  <c r="AR90" i="16"/>
  <c r="AR91" i="16"/>
  <c r="AR92" i="16"/>
  <c r="AR93" i="16"/>
  <c r="AR94" i="16"/>
  <c r="AR95" i="16"/>
  <c r="AR96" i="16"/>
  <c r="AR97" i="16"/>
  <c r="AR98" i="16"/>
  <c r="AR99" i="16"/>
  <c r="AR100" i="16"/>
  <c r="AR101" i="16"/>
  <c r="AR102" i="16"/>
  <c r="AR103" i="16"/>
  <c r="AR104" i="16"/>
  <c r="AR105" i="16"/>
  <c r="AR106" i="16"/>
  <c r="AR107" i="16"/>
  <c r="AR108" i="16"/>
  <c r="AR109" i="16"/>
  <c r="AR110" i="16"/>
  <c r="AR111" i="16"/>
  <c r="AR112" i="16"/>
  <c r="AR113" i="16"/>
  <c r="AR114" i="16"/>
  <c r="AR115" i="16"/>
  <c r="AR116" i="16"/>
  <c r="AR117" i="16"/>
  <c r="AR118" i="16"/>
  <c r="AR119" i="16"/>
  <c r="AR120" i="16"/>
  <c r="AR121" i="16"/>
  <c r="AR122" i="16"/>
  <c r="AR123" i="16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AR195" i="16"/>
  <c r="AR196" i="16"/>
  <c r="AR197" i="16"/>
  <c r="AR198" i="16"/>
  <c r="AR199" i="16"/>
  <c r="AR200" i="16"/>
  <c r="AR201" i="16"/>
  <c r="AR202" i="16"/>
  <c r="AR203" i="16"/>
  <c r="AR204" i="16"/>
  <c r="AR205" i="16"/>
  <c r="AR206" i="16"/>
  <c r="AR207" i="16"/>
  <c r="AR208" i="16"/>
  <c r="AR209" i="16"/>
  <c r="AR210" i="16"/>
  <c r="AR211" i="16"/>
  <c r="AR212" i="16"/>
  <c r="AR213" i="16"/>
  <c r="AR214" i="16"/>
  <c r="AR215" i="16"/>
  <c r="AR216" i="16"/>
  <c r="AR217" i="16"/>
  <c r="AR218" i="16"/>
  <c r="AR219" i="16"/>
  <c r="AR220" i="16"/>
  <c r="AR221" i="16"/>
  <c r="AR222" i="16"/>
  <c r="AR223" i="16"/>
  <c r="AR224" i="16"/>
  <c r="AR225" i="16"/>
  <c r="AR226" i="16"/>
  <c r="AR227" i="16"/>
  <c r="AR228" i="16"/>
  <c r="AR4" i="16"/>
  <c r="AQ5" i="16"/>
  <c r="AQ6" i="16"/>
  <c r="AQ7" i="16"/>
  <c r="AQ8" i="16"/>
  <c r="AQ9" i="16"/>
  <c r="AQ10" i="16"/>
  <c r="AQ11" i="16"/>
  <c r="AQ12" i="16"/>
  <c r="AQ13" i="16"/>
  <c r="AQ14" i="16"/>
  <c r="AQ15" i="16"/>
  <c r="AQ16" i="16"/>
  <c r="AQ17" i="16"/>
  <c r="AQ18" i="16"/>
  <c r="AQ19" i="16"/>
  <c r="AQ20" i="16"/>
  <c r="AQ21" i="16"/>
  <c r="AQ22" i="16"/>
  <c r="AQ23" i="16"/>
  <c r="AQ24" i="16"/>
  <c r="AQ25" i="16"/>
  <c r="AQ26" i="16"/>
  <c r="AQ27" i="16"/>
  <c r="AQ28" i="16"/>
  <c r="AQ29" i="16"/>
  <c r="AQ30" i="16"/>
  <c r="AQ31" i="16"/>
  <c r="AQ32" i="16"/>
  <c r="AQ33" i="16"/>
  <c r="AQ34" i="16"/>
  <c r="AQ35" i="16"/>
  <c r="AQ36" i="16"/>
  <c r="AQ37" i="16"/>
  <c r="AQ38" i="16"/>
  <c r="AQ39" i="16"/>
  <c r="AQ40" i="16"/>
  <c r="AQ41" i="16"/>
  <c r="AQ42" i="16"/>
  <c r="AQ43" i="16"/>
  <c r="AQ44" i="16"/>
  <c r="AQ45" i="16"/>
  <c r="AQ46" i="16"/>
  <c r="AQ47" i="16"/>
  <c r="AQ48" i="16"/>
  <c r="AQ49" i="16"/>
  <c r="AQ50" i="16"/>
  <c r="AQ51" i="16"/>
  <c r="AQ52" i="16"/>
  <c r="AQ53" i="16"/>
  <c r="AQ54" i="16"/>
  <c r="AQ55" i="16"/>
  <c r="AQ56" i="16"/>
  <c r="AQ57" i="16"/>
  <c r="AQ58" i="16"/>
  <c r="AQ59" i="16"/>
  <c r="AQ60" i="16"/>
  <c r="AQ61" i="16"/>
  <c r="AQ62" i="16"/>
  <c r="AQ63" i="16"/>
  <c r="AQ64" i="16"/>
  <c r="AQ65" i="16"/>
  <c r="AQ66" i="16"/>
  <c r="AQ67" i="16"/>
  <c r="AQ68" i="16"/>
  <c r="AQ69" i="16"/>
  <c r="AQ70" i="16"/>
  <c r="AQ71" i="16"/>
  <c r="AQ72" i="16"/>
  <c r="AQ73" i="16"/>
  <c r="AQ74" i="16"/>
  <c r="AQ75" i="16"/>
  <c r="AQ76" i="16"/>
  <c r="AQ77" i="16"/>
  <c r="AQ78" i="16"/>
  <c r="AQ79" i="16"/>
  <c r="AQ80" i="16"/>
  <c r="AQ81" i="16"/>
  <c r="AQ82" i="16"/>
  <c r="AQ83" i="16"/>
  <c r="AQ84" i="16"/>
  <c r="AQ85" i="16"/>
  <c r="AQ86" i="16"/>
  <c r="AQ87" i="16"/>
  <c r="AQ88" i="16"/>
  <c r="AQ89" i="16"/>
  <c r="AQ90" i="16"/>
  <c r="AQ91" i="16"/>
  <c r="AQ92" i="16"/>
  <c r="AQ93" i="16"/>
  <c r="AQ94" i="16"/>
  <c r="AQ95" i="16"/>
  <c r="AQ96" i="16"/>
  <c r="AQ97" i="16"/>
  <c r="AQ98" i="16"/>
  <c r="AQ99" i="16"/>
  <c r="AQ100" i="16"/>
  <c r="AQ101" i="16"/>
  <c r="AQ102" i="16"/>
  <c r="AQ103" i="16"/>
  <c r="AQ104" i="16"/>
  <c r="AQ105" i="16"/>
  <c r="AQ106" i="16"/>
  <c r="AQ107" i="16"/>
  <c r="AQ108" i="16"/>
  <c r="AQ109" i="16"/>
  <c r="AQ110" i="16"/>
  <c r="AQ111" i="16"/>
  <c r="AQ112" i="16"/>
  <c r="AQ113" i="16"/>
  <c r="AQ114" i="16"/>
  <c r="AQ115" i="16"/>
  <c r="AQ116" i="16"/>
  <c r="AQ117" i="16"/>
  <c r="AQ118" i="16"/>
  <c r="AQ119" i="16"/>
  <c r="AQ120" i="16"/>
  <c r="AQ121" i="16"/>
  <c r="AQ122" i="16"/>
  <c r="AQ123" i="16"/>
  <c r="AQ124" i="16"/>
  <c r="AQ125" i="16"/>
  <c r="AQ126" i="16"/>
  <c r="AQ127" i="16"/>
  <c r="AQ128" i="16"/>
  <c r="AQ129" i="16"/>
  <c r="AQ130" i="16"/>
  <c r="AQ131" i="16"/>
  <c r="AQ132" i="16"/>
  <c r="AQ133" i="16"/>
  <c r="AQ134" i="16"/>
  <c r="AQ135" i="16"/>
  <c r="AQ136" i="16"/>
  <c r="AQ137" i="16"/>
  <c r="AQ138" i="16"/>
  <c r="AQ139" i="16"/>
  <c r="AQ140" i="16"/>
  <c r="AQ141" i="16"/>
  <c r="AQ142" i="16"/>
  <c r="AQ143" i="16"/>
  <c r="AQ144" i="16"/>
  <c r="AQ145" i="16"/>
  <c r="AQ146" i="16"/>
  <c r="AQ147" i="16"/>
  <c r="AQ148" i="16"/>
  <c r="AQ149" i="16"/>
  <c r="AQ150" i="16"/>
  <c r="AQ151" i="16"/>
  <c r="AQ152" i="16"/>
  <c r="AQ153" i="16"/>
  <c r="AQ154" i="16"/>
  <c r="AQ155" i="16"/>
  <c r="AQ156" i="16"/>
  <c r="AQ157" i="16"/>
  <c r="AQ158" i="16"/>
  <c r="AQ159" i="16"/>
  <c r="AQ160" i="16"/>
  <c r="AQ161" i="16"/>
  <c r="AQ162" i="16"/>
  <c r="AQ163" i="16"/>
  <c r="AQ164" i="16"/>
  <c r="AQ165" i="16"/>
  <c r="AQ166" i="16"/>
  <c r="AQ167" i="16"/>
  <c r="AQ168" i="16"/>
  <c r="AQ169" i="16"/>
  <c r="AQ170" i="16"/>
  <c r="AQ171" i="16"/>
  <c r="AQ172" i="16"/>
  <c r="AQ173" i="16"/>
  <c r="AQ174" i="16"/>
  <c r="AQ175" i="16"/>
  <c r="AQ176" i="16"/>
  <c r="AQ177" i="16"/>
  <c r="AQ178" i="16"/>
  <c r="AQ179" i="16"/>
  <c r="AQ180" i="16"/>
  <c r="AQ181" i="16"/>
  <c r="AQ182" i="16"/>
  <c r="AQ183" i="16"/>
  <c r="AQ184" i="16"/>
  <c r="AQ185" i="16"/>
  <c r="AQ186" i="16"/>
  <c r="AQ187" i="16"/>
  <c r="AQ188" i="16"/>
  <c r="AQ189" i="16"/>
  <c r="AQ190" i="16"/>
  <c r="AQ191" i="16"/>
  <c r="AQ192" i="16"/>
  <c r="AQ193" i="16"/>
  <c r="AQ194" i="16"/>
  <c r="AQ195" i="16"/>
  <c r="AQ196" i="16"/>
  <c r="AQ197" i="16"/>
  <c r="AQ198" i="16"/>
  <c r="AQ199" i="16"/>
  <c r="AQ200" i="16"/>
  <c r="AQ201" i="16"/>
  <c r="AQ202" i="16"/>
  <c r="AQ203" i="16"/>
  <c r="AQ204" i="16"/>
  <c r="AQ205" i="16"/>
  <c r="AQ206" i="16"/>
  <c r="AQ207" i="16"/>
  <c r="AQ208" i="16"/>
  <c r="AQ209" i="16"/>
  <c r="AQ210" i="16"/>
  <c r="AQ211" i="16"/>
  <c r="AQ212" i="16"/>
  <c r="AQ213" i="16"/>
  <c r="AQ214" i="16"/>
  <c r="AQ215" i="16"/>
  <c r="AQ216" i="16"/>
  <c r="AQ217" i="16"/>
  <c r="AQ218" i="16"/>
  <c r="AQ219" i="16"/>
  <c r="AQ220" i="16"/>
  <c r="AQ221" i="16"/>
  <c r="AQ222" i="16"/>
  <c r="AQ223" i="16"/>
  <c r="AQ224" i="16"/>
  <c r="AQ225" i="16"/>
  <c r="AQ226" i="16"/>
  <c r="AQ227" i="16"/>
  <c r="AQ228" i="16"/>
  <c r="AQ4" i="16"/>
  <c r="AP5" i="16"/>
  <c r="AP6" i="16"/>
  <c r="AP7" i="16"/>
  <c r="AP8" i="16"/>
  <c r="AP9" i="16"/>
  <c r="AP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220" i="16"/>
  <c r="AP221" i="16"/>
  <c r="AP222" i="16"/>
  <c r="AP223" i="16"/>
  <c r="AP224" i="16"/>
  <c r="AP225" i="16"/>
  <c r="AP226" i="16"/>
  <c r="AP227" i="16"/>
  <c r="AP228" i="16"/>
  <c r="AP4" i="16"/>
  <c r="AO5" i="16"/>
  <c r="AO6" i="16"/>
  <c r="AO7" i="16"/>
  <c r="AO8" i="16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220" i="16"/>
  <c r="AO221" i="16"/>
  <c r="AO222" i="16"/>
  <c r="AO223" i="16"/>
  <c r="AO224" i="16"/>
  <c r="AO225" i="16"/>
  <c r="AO226" i="16"/>
  <c r="AO227" i="16"/>
  <c r="AO228" i="16"/>
  <c r="AO4" i="16"/>
  <c r="AN5" i="16"/>
  <c r="AN6" i="16"/>
  <c r="AN7" i="16"/>
  <c r="AN8" i="16"/>
  <c r="AN9" i="16"/>
  <c r="AN10" i="16"/>
  <c r="AN11" i="16"/>
  <c r="AN12" i="16"/>
  <c r="AN13" i="16"/>
  <c r="AN14" i="16"/>
  <c r="AN15" i="16"/>
  <c r="AN16" i="16"/>
  <c r="AN17" i="16"/>
  <c r="AN18" i="16"/>
  <c r="AN19" i="16"/>
  <c r="AN20" i="16"/>
  <c r="AN21" i="16"/>
  <c r="AN22" i="16"/>
  <c r="AN23" i="16"/>
  <c r="AN24" i="16"/>
  <c r="AN25" i="16"/>
  <c r="AN26" i="16"/>
  <c r="AN27" i="16"/>
  <c r="AN28" i="16"/>
  <c r="AN29" i="16"/>
  <c r="AN30" i="16"/>
  <c r="AN31" i="16"/>
  <c r="AN32" i="16"/>
  <c r="AN33" i="16"/>
  <c r="AN34" i="16"/>
  <c r="AN35" i="16"/>
  <c r="AN36" i="16"/>
  <c r="AN37" i="16"/>
  <c r="AN38" i="16"/>
  <c r="AN39" i="16"/>
  <c r="AN40" i="16"/>
  <c r="AN41" i="16"/>
  <c r="AN42" i="16"/>
  <c r="AN43" i="16"/>
  <c r="AN44" i="16"/>
  <c r="AN45" i="16"/>
  <c r="AN46" i="16"/>
  <c r="AN47" i="16"/>
  <c r="AN48" i="16"/>
  <c r="AN49" i="16"/>
  <c r="AN50" i="16"/>
  <c r="AN51" i="16"/>
  <c r="AN52" i="16"/>
  <c r="AN53" i="16"/>
  <c r="AN54" i="16"/>
  <c r="AN55" i="16"/>
  <c r="AN56" i="16"/>
  <c r="AN57" i="16"/>
  <c r="AN58" i="16"/>
  <c r="AN59" i="16"/>
  <c r="AN60" i="16"/>
  <c r="AN61" i="16"/>
  <c r="AN62" i="16"/>
  <c r="AN63" i="16"/>
  <c r="AN64" i="16"/>
  <c r="AN65" i="16"/>
  <c r="AN66" i="16"/>
  <c r="AN67" i="16"/>
  <c r="AN68" i="16"/>
  <c r="AN69" i="16"/>
  <c r="AN70" i="16"/>
  <c r="AN71" i="16"/>
  <c r="AN72" i="16"/>
  <c r="AN73" i="16"/>
  <c r="AN74" i="16"/>
  <c r="AN75" i="16"/>
  <c r="AN76" i="16"/>
  <c r="AN77" i="16"/>
  <c r="AN78" i="16"/>
  <c r="AN79" i="16"/>
  <c r="AN80" i="16"/>
  <c r="AN81" i="16"/>
  <c r="AN82" i="16"/>
  <c r="AN83" i="16"/>
  <c r="AN84" i="16"/>
  <c r="AN85" i="16"/>
  <c r="AN86" i="16"/>
  <c r="AN87" i="16"/>
  <c r="AN88" i="16"/>
  <c r="AN89" i="16"/>
  <c r="AN90" i="16"/>
  <c r="AN91" i="16"/>
  <c r="AN92" i="16"/>
  <c r="AN93" i="16"/>
  <c r="AN94" i="16"/>
  <c r="AN95" i="16"/>
  <c r="AN96" i="16"/>
  <c r="AN97" i="16"/>
  <c r="AN98" i="16"/>
  <c r="AN99" i="16"/>
  <c r="AN100" i="16"/>
  <c r="AN101" i="16"/>
  <c r="AN102" i="16"/>
  <c r="AN103" i="16"/>
  <c r="AN104" i="16"/>
  <c r="AN105" i="16"/>
  <c r="AN106" i="16"/>
  <c r="AN107" i="16"/>
  <c r="AN108" i="16"/>
  <c r="AN109" i="16"/>
  <c r="AN110" i="16"/>
  <c r="AN111" i="16"/>
  <c r="AN112" i="16"/>
  <c r="AN113" i="16"/>
  <c r="AN114" i="16"/>
  <c r="AN115" i="16"/>
  <c r="AN116" i="16"/>
  <c r="AN117" i="16"/>
  <c r="AN118" i="16"/>
  <c r="AN119" i="16"/>
  <c r="AN120" i="16"/>
  <c r="AN121" i="16"/>
  <c r="AN122" i="16"/>
  <c r="AN123" i="16"/>
  <c r="AN124" i="16"/>
  <c r="AN125" i="16"/>
  <c r="AN126" i="16"/>
  <c r="AN127" i="16"/>
  <c r="AN128" i="16"/>
  <c r="AN129" i="16"/>
  <c r="AN130" i="16"/>
  <c r="AN131" i="16"/>
  <c r="AN132" i="16"/>
  <c r="AN133" i="16"/>
  <c r="AN134" i="16"/>
  <c r="AN135" i="16"/>
  <c r="AN136" i="16"/>
  <c r="AN137" i="16"/>
  <c r="AN138" i="16"/>
  <c r="AN139" i="16"/>
  <c r="AN140" i="16"/>
  <c r="AN141" i="16"/>
  <c r="AN142" i="16"/>
  <c r="AN143" i="16"/>
  <c r="AN144" i="16"/>
  <c r="AN145" i="16"/>
  <c r="AN146" i="16"/>
  <c r="AN147" i="16"/>
  <c r="AN148" i="16"/>
  <c r="AN149" i="16"/>
  <c r="AN150" i="16"/>
  <c r="AN151" i="16"/>
  <c r="AN152" i="16"/>
  <c r="AN153" i="16"/>
  <c r="AN154" i="16"/>
  <c r="AN155" i="16"/>
  <c r="AN156" i="16"/>
  <c r="AN157" i="16"/>
  <c r="AN158" i="16"/>
  <c r="AN159" i="16"/>
  <c r="AN160" i="16"/>
  <c r="AN161" i="16"/>
  <c r="AN162" i="16"/>
  <c r="AN163" i="16"/>
  <c r="AN164" i="16"/>
  <c r="AN165" i="16"/>
  <c r="AN166" i="16"/>
  <c r="AN167" i="16"/>
  <c r="AN168" i="16"/>
  <c r="AN169" i="16"/>
  <c r="AN170" i="16"/>
  <c r="AN171" i="16"/>
  <c r="AN172" i="16"/>
  <c r="AN173" i="16"/>
  <c r="AN174" i="16"/>
  <c r="AN175" i="16"/>
  <c r="AN176" i="16"/>
  <c r="AN177" i="16"/>
  <c r="AN178" i="16"/>
  <c r="AN179" i="16"/>
  <c r="AN180" i="16"/>
  <c r="AN181" i="16"/>
  <c r="AN182" i="16"/>
  <c r="AN183" i="16"/>
  <c r="AN184" i="16"/>
  <c r="AN185" i="16"/>
  <c r="AN186" i="16"/>
  <c r="AN187" i="16"/>
  <c r="AN188" i="16"/>
  <c r="AN189" i="16"/>
  <c r="AN190" i="16"/>
  <c r="AN191" i="16"/>
  <c r="AN192" i="16"/>
  <c r="AN193" i="16"/>
  <c r="AN194" i="16"/>
  <c r="AN195" i="16"/>
  <c r="AN196" i="16"/>
  <c r="AN197" i="16"/>
  <c r="AN198" i="16"/>
  <c r="AN199" i="16"/>
  <c r="AN200" i="16"/>
  <c r="AN201" i="16"/>
  <c r="AN202" i="16"/>
  <c r="AN203" i="16"/>
  <c r="AN204" i="16"/>
  <c r="AN205" i="16"/>
  <c r="AN206" i="16"/>
  <c r="AN207" i="16"/>
  <c r="AN208" i="16"/>
  <c r="AN209" i="16"/>
  <c r="AN210" i="16"/>
  <c r="AN211" i="16"/>
  <c r="AN212" i="16"/>
  <c r="AN213" i="16"/>
  <c r="AN214" i="16"/>
  <c r="AN215" i="16"/>
  <c r="AN216" i="16"/>
  <c r="AN217" i="16"/>
  <c r="AN218" i="16"/>
  <c r="AN219" i="16"/>
  <c r="AN220" i="16"/>
  <c r="AN221" i="16"/>
  <c r="AN222" i="16"/>
  <c r="AN223" i="16"/>
  <c r="AN224" i="16"/>
  <c r="AN225" i="16"/>
  <c r="AN226" i="16"/>
  <c r="AN227" i="16"/>
  <c r="AN228" i="16"/>
  <c r="AN4" i="16"/>
  <c r="AM5" i="16"/>
  <c r="AM6" i="16"/>
  <c r="AM7" i="16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220" i="16"/>
  <c r="AM221" i="16"/>
  <c r="AM222" i="16"/>
  <c r="AM223" i="16"/>
  <c r="AM224" i="16"/>
  <c r="AM225" i="16"/>
  <c r="AM226" i="16"/>
  <c r="AM227" i="16"/>
  <c r="AM228" i="16"/>
  <c r="AM4" i="16"/>
  <c r="G36" i="11" l="1"/>
  <c r="F36" i="11" l="1"/>
  <c r="H36" i="11" s="1"/>
  <c r="N27" i="11"/>
  <c r="D5" i="32" l="1"/>
  <c r="D6" i="32"/>
  <c r="D7" i="32"/>
  <c r="D8" i="32"/>
  <c r="D4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9" i="32"/>
  <c r="AN8" i="15"/>
  <c r="AN16" i="15"/>
  <c r="AN24" i="15"/>
  <c r="AN32" i="15"/>
  <c r="AN40" i="15"/>
  <c r="AN48" i="15"/>
  <c r="AN56" i="15"/>
  <c r="AN64" i="15"/>
  <c r="AN72" i="15"/>
  <c r="AN80" i="15"/>
  <c r="AN5" i="15"/>
  <c r="AN6" i="15"/>
  <c r="AN9" i="15"/>
  <c r="AN10" i="15"/>
  <c r="AN12" i="15"/>
  <c r="AN13" i="15"/>
  <c r="AN14" i="15"/>
  <c r="AN17" i="15"/>
  <c r="AN18" i="15"/>
  <c r="AN20" i="15"/>
  <c r="AN21" i="15"/>
  <c r="AN22" i="15"/>
  <c r="AN25" i="15"/>
  <c r="AN26" i="15"/>
  <c r="AN28" i="15"/>
  <c r="AN29" i="15"/>
  <c r="AN30" i="15"/>
  <c r="AN33" i="15"/>
  <c r="AN34" i="15"/>
  <c r="AN36" i="15"/>
  <c r="AN37" i="15"/>
  <c r="AN38" i="15"/>
  <c r="AN41" i="15"/>
  <c r="AN42" i="15"/>
  <c r="AN44" i="15"/>
  <c r="AN45" i="15"/>
  <c r="AN46" i="15"/>
  <c r="AN49" i="15"/>
  <c r="AN50" i="15"/>
  <c r="AN52" i="15"/>
  <c r="AN53" i="15"/>
  <c r="AN54" i="15"/>
  <c r="AN57" i="15"/>
  <c r="AN58" i="15"/>
  <c r="AN60" i="15"/>
  <c r="AN61" i="15"/>
  <c r="AN62" i="15"/>
  <c r="AN65" i="15"/>
  <c r="AN66" i="15"/>
  <c r="AN68" i="15"/>
  <c r="AN69" i="15"/>
  <c r="AN70" i="15"/>
  <c r="AN73" i="15"/>
  <c r="AN74" i="15"/>
  <c r="AN76" i="15"/>
  <c r="AN77" i="15"/>
  <c r="AN78" i="15"/>
  <c r="AN81" i="15"/>
  <c r="AN82" i="15"/>
  <c r="AN84" i="15"/>
  <c r="AN85" i="15"/>
  <c r="AN86" i="15"/>
  <c r="AN4" i="15" l="1"/>
  <c r="AN83" i="15"/>
  <c r="AN79" i="15"/>
  <c r="AN75" i="15"/>
  <c r="AN71" i="15"/>
  <c r="AN67" i="15"/>
  <c r="AN63" i="15"/>
  <c r="AN59" i="15"/>
  <c r="AN55" i="15"/>
  <c r="AN51" i="15"/>
  <c r="AN47" i="15"/>
  <c r="AN43" i="15"/>
  <c r="AN39" i="15"/>
  <c r="AN35" i="15"/>
  <c r="AN31" i="15"/>
  <c r="AN27" i="15"/>
  <c r="AN23" i="15"/>
  <c r="AN19" i="15"/>
  <c r="AN15" i="15"/>
  <c r="AN11" i="15"/>
  <c r="AN7" i="15"/>
  <c r="H1066" i="61" l="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26" i="61"/>
  <c r="H417" i="61"/>
  <c r="H411" i="61"/>
  <c r="H400" i="61"/>
  <c r="H394" i="61"/>
  <c r="H387" i="61"/>
  <c r="H372" i="61"/>
  <c r="H361" i="61"/>
  <c r="H339" i="61"/>
  <c r="H322" i="61"/>
  <c r="H310" i="61"/>
  <c r="H296" i="61"/>
  <c r="H290" i="61"/>
  <c r="H282" i="61"/>
  <c r="H255" i="61"/>
  <c r="H266" i="61" s="1"/>
  <c r="H236" i="6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82" i="61" l="1"/>
  <c r="H179" i="61"/>
  <c r="H684" i="61"/>
  <c r="H1067" i="61"/>
  <c r="H890" i="61"/>
  <c r="H590" i="61"/>
  <c r="H433" i="61"/>
  <c r="J585" i="61"/>
  <c r="J586" i="61"/>
  <c r="J587" i="61"/>
  <c r="J588" i="61"/>
  <c r="J584" i="61"/>
  <c r="J575" i="61"/>
  <c r="J576" i="61"/>
  <c r="J577" i="61"/>
  <c r="J578" i="61"/>
  <c r="J579" i="61"/>
  <c r="J580" i="61"/>
  <c r="J581" i="61"/>
  <c r="J574" i="61"/>
  <c r="J567" i="61"/>
  <c r="J568" i="61"/>
  <c r="J569" i="61"/>
  <c r="J570" i="61"/>
  <c r="J571" i="61"/>
  <c r="J566" i="61"/>
  <c r="J560" i="61"/>
  <c r="J561" i="61"/>
  <c r="J562" i="61"/>
  <c r="J563" i="61"/>
  <c r="J559" i="61"/>
  <c r="J553" i="61"/>
  <c r="J554" i="61"/>
  <c r="J555" i="61"/>
  <c r="J556" i="61"/>
  <c r="J552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33" i="61"/>
  <c r="J523" i="61"/>
  <c r="J524" i="61"/>
  <c r="J525" i="61"/>
  <c r="J526" i="61"/>
  <c r="J527" i="61"/>
  <c r="J528" i="61"/>
  <c r="J529" i="61"/>
  <c r="J530" i="61"/>
  <c r="J522" i="61"/>
  <c r="J515" i="61"/>
  <c r="J516" i="61"/>
  <c r="J517" i="61"/>
  <c r="J518" i="61"/>
  <c r="J519" i="61"/>
  <c r="J514" i="61"/>
  <c r="J508" i="61"/>
  <c r="J509" i="61"/>
  <c r="J510" i="61"/>
  <c r="J511" i="61"/>
  <c r="J507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92" i="61"/>
  <c r="J481" i="61"/>
  <c r="J482" i="61"/>
  <c r="J483" i="61"/>
  <c r="J484" i="61"/>
  <c r="J485" i="61"/>
  <c r="J486" i="61"/>
  <c r="J487" i="61"/>
  <c r="J488" i="61"/>
  <c r="J489" i="61"/>
  <c r="J480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64" i="61"/>
  <c r="J458" i="61"/>
  <c r="J459" i="61"/>
  <c r="J460" i="61"/>
  <c r="J461" i="61"/>
  <c r="J457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36" i="61"/>
  <c r="H1069" i="61" l="1"/>
  <c r="AG3" i="32" l="1"/>
  <c r="J226" i="61" l="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212" i="61"/>
  <c r="J183" i="61"/>
  <c r="J184" i="61"/>
  <c r="J185" i="61"/>
  <c r="J186" i="61"/>
  <c r="J187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2" i="61"/>
  <c r="AK3" i="32" l="1"/>
  <c r="AL3" i="32"/>
  <c r="J1063" i="61" l="1"/>
  <c r="J1064" i="61"/>
  <c r="J1065" i="61"/>
  <c r="J1062" i="61"/>
  <c r="J1056" i="61"/>
  <c r="J1057" i="61"/>
  <c r="J1058" i="61"/>
  <c r="J1059" i="61"/>
  <c r="J1055" i="61"/>
  <c r="J1043" i="61"/>
  <c r="J1044" i="61"/>
  <c r="J1045" i="61"/>
  <c r="J1046" i="61"/>
  <c r="J1047" i="61"/>
  <c r="J1048" i="61"/>
  <c r="J1049" i="61"/>
  <c r="J1050" i="61"/>
  <c r="J1051" i="61"/>
  <c r="J1052" i="61"/>
  <c r="J1042" i="61"/>
  <c r="J1032" i="61"/>
  <c r="J1033" i="61"/>
  <c r="J1034" i="61"/>
  <c r="J1035" i="61"/>
  <c r="J1036" i="61"/>
  <c r="J1037" i="61"/>
  <c r="J1038" i="61"/>
  <c r="J1039" i="61"/>
  <c r="J1031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1011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90" i="61"/>
  <c r="J979" i="61"/>
  <c r="J980" i="61"/>
  <c r="J981" i="61"/>
  <c r="J982" i="61"/>
  <c r="J983" i="61"/>
  <c r="J984" i="61"/>
  <c r="J985" i="61"/>
  <c r="J986" i="61"/>
  <c r="J987" i="61"/>
  <c r="J978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61" i="61"/>
  <c r="J958" i="61"/>
  <c r="J951" i="61"/>
  <c r="J952" i="61"/>
  <c r="J953" i="61"/>
  <c r="J954" i="61"/>
  <c r="J955" i="61"/>
  <c r="J956" i="61"/>
  <c r="J957" i="61"/>
  <c r="J950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31" i="61"/>
  <c r="J921" i="61"/>
  <c r="J922" i="61"/>
  <c r="J923" i="61"/>
  <c r="J924" i="61"/>
  <c r="J925" i="61"/>
  <c r="J926" i="61"/>
  <c r="J927" i="61"/>
  <c r="J928" i="61"/>
  <c r="J920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93" i="61"/>
  <c r="J882" i="61"/>
  <c r="J883" i="61"/>
  <c r="J884" i="61"/>
  <c r="J885" i="61"/>
  <c r="J886" i="61"/>
  <c r="J887" i="61"/>
  <c r="J888" i="61"/>
  <c r="J881" i="61"/>
  <c r="J873" i="61"/>
  <c r="J874" i="61"/>
  <c r="J875" i="61"/>
  <c r="J876" i="61"/>
  <c r="J877" i="61"/>
  <c r="J878" i="61"/>
  <c r="J872" i="61"/>
  <c r="J865" i="61"/>
  <c r="J866" i="61"/>
  <c r="J867" i="61"/>
  <c r="J868" i="61"/>
  <c r="J869" i="61"/>
  <c r="J864" i="61"/>
  <c r="J858" i="61"/>
  <c r="J859" i="61"/>
  <c r="J860" i="61"/>
  <c r="J861" i="61"/>
  <c r="J857" i="61"/>
  <c r="J852" i="61"/>
  <c r="J853" i="61"/>
  <c r="J854" i="61"/>
  <c r="J851" i="61"/>
  <c r="J846" i="61"/>
  <c r="J847" i="61"/>
  <c r="J848" i="61"/>
  <c r="J845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23" i="61"/>
  <c r="J811" i="61"/>
  <c r="J812" i="61"/>
  <c r="J813" i="61"/>
  <c r="J814" i="61"/>
  <c r="J815" i="61"/>
  <c r="J816" i="61"/>
  <c r="J817" i="61"/>
  <c r="J818" i="61"/>
  <c r="J819" i="61"/>
  <c r="J820" i="61"/>
  <c r="J810" i="61"/>
  <c r="J799" i="61"/>
  <c r="J800" i="61"/>
  <c r="J801" i="61"/>
  <c r="J802" i="61"/>
  <c r="J803" i="61"/>
  <c r="J804" i="61"/>
  <c r="J805" i="61"/>
  <c r="J806" i="61"/>
  <c r="J807" i="61"/>
  <c r="J798" i="61"/>
  <c r="J791" i="61"/>
  <c r="J792" i="61"/>
  <c r="J793" i="61"/>
  <c r="J794" i="61"/>
  <c r="J795" i="61"/>
  <c r="J790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70" i="61"/>
  <c r="J765" i="61"/>
  <c r="J766" i="61"/>
  <c r="J767" i="61"/>
  <c r="J764" i="61"/>
  <c r="J754" i="61"/>
  <c r="J755" i="61"/>
  <c r="J756" i="61"/>
  <c r="J757" i="61"/>
  <c r="J758" i="61"/>
  <c r="J759" i="61"/>
  <c r="J760" i="61"/>
  <c r="J761" i="61"/>
  <c r="J753" i="61"/>
  <c r="J745" i="61"/>
  <c r="J746" i="61"/>
  <c r="J747" i="61"/>
  <c r="J748" i="61"/>
  <c r="J749" i="61"/>
  <c r="J750" i="61"/>
  <c r="J744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8" i="61"/>
  <c r="J722" i="61"/>
  <c r="J723" i="61"/>
  <c r="J724" i="61"/>
  <c r="J725" i="61"/>
  <c r="J721" i="61"/>
  <c r="J714" i="61"/>
  <c r="J715" i="61"/>
  <c r="J716" i="61"/>
  <c r="J717" i="61"/>
  <c r="J718" i="61"/>
  <c r="J713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687" i="61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742" i="61" l="1"/>
  <c r="J429" i="61"/>
  <c r="J430" i="61"/>
  <c r="J431" i="61"/>
  <c r="J428" i="61"/>
  <c r="J422" i="61"/>
  <c r="J423" i="61"/>
  <c r="J424" i="61"/>
  <c r="J425" i="61"/>
  <c r="J421" i="61"/>
  <c r="J414" i="61"/>
  <c r="J415" i="61"/>
  <c r="J416" i="61"/>
  <c r="J413" i="61"/>
  <c r="J403" i="61"/>
  <c r="J404" i="61"/>
  <c r="J405" i="61"/>
  <c r="J406" i="61"/>
  <c r="J407" i="61"/>
  <c r="J408" i="61"/>
  <c r="J409" i="61"/>
  <c r="J410" i="61"/>
  <c r="J402" i="61"/>
  <c r="J397" i="61"/>
  <c r="J398" i="61"/>
  <c r="J399" i="61"/>
  <c r="J396" i="61"/>
  <c r="J390" i="61"/>
  <c r="J391" i="61"/>
  <c r="J392" i="61"/>
  <c r="J393" i="61"/>
  <c r="J389" i="61"/>
  <c r="J377" i="61"/>
  <c r="J378" i="61"/>
  <c r="J379" i="61"/>
  <c r="J380" i="61"/>
  <c r="J381" i="61"/>
  <c r="J382" i="61"/>
  <c r="J383" i="61"/>
  <c r="J384" i="61"/>
  <c r="J385" i="61"/>
  <c r="J386" i="61"/>
  <c r="J376" i="61"/>
  <c r="J375" i="61"/>
  <c r="J374" i="61"/>
  <c r="J364" i="61"/>
  <c r="J365" i="61"/>
  <c r="J366" i="61"/>
  <c r="J367" i="61"/>
  <c r="J368" i="61"/>
  <c r="J369" i="61"/>
  <c r="J370" i="61"/>
  <c r="J371" i="61"/>
  <c r="J363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60" i="61"/>
  <c r="J342" i="61"/>
  <c r="J341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38" i="61"/>
  <c r="J324" i="61"/>
  <c r="J313" i="61"/>
  <c r="J314" i="61"/>
  <c r="J315" i="61"/>
  <c r="J316" i="61"/>
  <c r="J317" i="61"/>
  <c r="J318" i="61"/>
  <c r="J319" i="61"/>
  <c r="J320" i="61"/>
  <c r="J321" i="61"/>
  <c r="J312" i="61"/>
  <c r="J299" i="61"/>
  <c r="J300" i="61"/>
  <c r="J301" i="61"/>
  <c r="J302" i="61"/>
  <c r="J303" i="61"/>
  <c r="J304" i="61"/>
  <c r="J305" i="61"/>
  <c r="J306" i="61"/>
  <c r="J307" i="61"/>
  <c r="J308" i="61"/>
  <c r="J309" i="61"/>
  <c r="J298" i="61"/>
  <c r="J293" i="61"/>
  <c r="J294" i="61"/>
  <c r="J295" i="61"/>
  <c r="J292" i="61"/>
  <c r="J285" i="61"/>
  <c r="J286" i="61"/>
  <c r="J287" i="61"/>
  <c r="J288" i="61"/>
  <c r="J289" i="61"/>
  <c r="J284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81" i="61"/>
  <c r="J268" i="61"/>
  <c r="J258" i="61"/>
  <c r="J259" i="61"/>
  <c r="J260" i="61"/>
  <c r="J261" i="61"/>
  <c r="J262" i="61"/>
  <c r="J263" i="61"/>
  <c r="J264" i="61"/>
  <c r="J265" i="61"/>
  <c r="J257" i="61"/>
  <c r="J239" i="61"/>
  <c r="J240" i="61"/>
  <c r="J241" i="61"/>
  <c r="J242" i="61"/>
  <c r="J243" i="61"/>
  <c r="J244" i="61"/>
  <c r="J245" i="61"/>
  <c r="J246" i="61"/>
  <c r="J247" i="61"/>
  <c r="J248" i="61"/>
  <c r="J249" i="61"/>
  <c r="J250" i="61"/>
  <c r="J251" i="61"/>
  <c r="J252" i="61"/>
  <c r="J253" i="61"/>
  <c r="J254" i="61"/>
  <c r="J238" i="61"/>
  <c r="J225" i="61"/>
  <c r="J172" i="61"/>
  <c r="J173" i="61"/>
  <c r="J174" i="61"/>
  <c r="J175" i="61"/>
  <c r="J176" i="61"/>
  <c r="J177" i="61"/>
  <c r="J171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56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37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J121" i="61"/>
  <c r="J109" i="61"/>
  <c r="J110" i="61"/>
  <c r="J111" i="61"/>
  <c r="J112" i="61"/>
  <c r="J113" i="61"/>
  <c r="J114" i="61"/>
  <c r="J115" i="61"/>
  <c r="J116" i="61"/>
  <c r="J117" i="61"/>
  <c r="J118" i="61"/>
  <c r="J108" i="61"/>
  <c r="J107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85" i="61"/>
  <c r="J77" i="61"/>
  <c r="J78" i="61"/>
  <c r="J79" i="61"/>
  <c r="J80" i="61"/>
  <c r="J76" i="61"/>
  <c r="J69" i="61"/>
  <c r="J70" i="61"/>
  <c r="J71" i="61"/>
  <c r="J72" i="61"/>
  <c r="J73" i="61"/>
  <c r="J68" i="61"/>
  <c r="J61" i="61"/>
  <c r="J62" i="61"/>
  <c r="J63" i="61"/>
  <c r="J64" i="61"/>
  <c r="J65" i="61"/>
  <c r="J60" i="61"/>
  <c r="J55" i="61"/>
  <c r="J56" i="61"/>
  <c r="J57" i="61"/>
  <c r="J54" i="61"/>
  <c r="J50" i="61"/>
  <c r="J51" i="61"/>
  <c r="J49" i="61"/>
  <c r="J37" i="61"/>
  <c r="J38" i="61"/>
  <c r="J39" i="61"/>
  <c r="J40" i="61"/>
  <c r="J41" i="61"/>
  <c r="J42" i="61"/>
  <c r="J43" i="61"/>
  <c r="J44" i="61"/>
  <c r="J45" i="61"/>
  <c r="J46" i="61"/>
  <c r="J36" i="61"/>
  <c r="J23" i="61"/>
  <c r="J24" i="61"/>
  <c r="J25" i="61"/>
  <c r="J26" i="61"/>
  <c r="J27" i="61"/>
  <c r="J28" i="61"/>
  <c r="J29" i="61"/>
  <c r="J30" i="61"/>
  <c r="J31" i="61"/>
  <c r="J32" i="61"/>
  <c r="J33" i="61"/>
  <c r="J22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J6" i="61"/>
  <c r="K741" i="61" l="1"/>
  <c r="L741" i="61"/>
  <c r="M741" i="61"/>
  <c r="AN3" i="30"/>
  <c r="AM3" i="30"/>
  <c r="M745" i="61"/>
  <c r="M746" i="61"/>
  <c r="M748" i="61"/>
  <c r="M749" i="61"/>
  <c r="M750" i="61"/>
  <c r="L745" i="61"/>
  <c r="L746" i="61"/>
  <c r="L747" i="61"/>
  <c r="L750" i="61"/>
  <c r="M682" i="61"/>
  <c r="L682" i="61"/>
  <c r="M375" i="61"/>
  <c r="M376" i="61"/>
  <c r="M377" i="61"/>
  <c r="M378" i="61"/>
  <c r="M379" i="61"/>
  <c r="M380" i="61"/>
  <c r="M381" i="61"/>
  <c r="M382" i="61"/>
  <c r="M383" i="61"/>
  <c r="M384" i="61"/>
  <c r="M385" i="61"/>
  <c r="M386" i="61"/>
  <c r="L375" i="61"/>
  <c r="L376" i="61"/>
  <c r="L377" i="61"/>
  <c r="L378" i="61"/>
  <c r="L379" i="61"/>
  <c r="L380" i="61"/>
  <c r="L382" i="61"/>
  <c r="L383" i="61"/>
  <c r="L384" i="61"/>
  <c r="L385" i="61"/>
  <c r="K375" i="61"/>
  <c r="K378" i="61"/>
  <c r="K382" i="61"/>
  <c r="K386" i="61"/>
  <c r="R377" i="61" l="1"/>
  <c r="Q377" i="61"/>
  <c r="Q385" i="61"/>
  <c r="R385" i="61"/>
  <c r="R380" i="61"/>
  <c r="Q380" i="61"/>
  <c r="R376" i="61"/>
  <c r="Q376" i="61"/>
  <c r="R750" i="61"/>
  <c r="Q750" i="61"/>
  <c r="R741" i="61"/>
  <c r="Q741" i="61"/>
  <c r="R382" i="61"/>
  <c r="Q382" i="61"/>
  <c r="R384" i="61"/>
  <c r="Q384" i="61"/>
  <c r="R379" i="61"/>
  <c r="Q379" i="61"/>
  <c r="R375" i="61"/>
  <c r="Q375" i="61"/>
  <c r="R747" i="61"/>
  <c r="R745" i="61"/>
  <c r="Q745" i="61"/>
  <c r="R383" i="61"/>
  <c r="Q383" i="61"/>
  <c r="R378" i="61"/>
  <c r="Q378" i="61"/>
  <c r="R682" i="61"/>
  <c r="Q682" i="61"/>
  <c r="R746" i="61"/>
  <c r="Q746" i="61"/>
  <c r="AK3" i="30"/>
  <c r="AJ3" i="30"/>
  <c r="K747" i="61"/>
  <c r="K682" i="61"/>
  <c r="K380" i="61"/>
  <c r="K377" i="61"/>
  <c r="K383" i="61"/>
  <c r="K379" i="61"/>
  <c r="L386" i="61"/>
  <c r="K384" i="61"/>
  <c r="K376" i="61"/>
  <c r="L381" i="61"/>
  <c r="K385" i="61"/>
  <c r="K381" i="61"/>
  <c r="K749" i="61"/>
  <c r="K745" i="61"/>
  <c r="K750" i="61"/>
  <c r="K746" i="61"/>
  <c r="L748" i="61"/>
  <c r="M747" i="61"/>
  <c r="Q747" i="61" s="1"/>
  <c r="L749" i="61"/>
  <c r="K748" i="61"/>
  <c r="AJ3" i="32"/>
  <c r="AH3" i="32"/>
  <c r="R748" i="61" l="1"/>
  <c r="Q748" i="61"/>
  <c r="R381" i="61"/>
  <c r="Q381" i="61"/>
  <c r="R749" i="61"/>
  <c r="Q749" i="61"/>
  <c r="R386" i="61"/>
  <c r="Q386" i="61"/>
  <c r="P622" i="61"/>
  <c r="F12" i="10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O433" i="61"/>
  <c r="P432" i="61"/>
  <c r="P426" i="61"/>
  <c r="P417" i="61"/>
  <c r="P411" i="61"/>
  <c r="P400" i="61"/>
  <c r="P394" i="61"/>
  <c r="P387" i="61"/>
  <c r="P372" i="61"/>
  <c r="P361" i="61"/>
  <c r="P339" i="61"/>
  <c r="P322" i="61"/>
  <c r="P310" i="61"/>
  <c r="P296" i="61"/>
  <c r="P290" i="61"/>
  <c r="P282" i="61"/>
  <c r="P266" i="61"/>
  <c r="P255" i="61"/>
  <c r="P223" i="61"/>
  <c r="P210" i="61"/>
  <c r="O179" i="61"/>
  <c r="N179" i="61"/>
  <c r="P178" i="61"/>
  <c r="P169" i="61"/>
  <c r="P154" i="61"/>
  <c r="P135" i="61"/>
  <c r="P119" i="61"/>
  <c r="P105" i="61"/>
  <c r="O82" i="61"/>
  <c r="N82" i="61"/>
  <c r="P81" i="61"/>
  <c r="P74" i="61"/>
  <c r="P66" i="61"/>
  <c r="P58" i="61"/>
  <c r="P52" i="61"/>
  <c r="P47" i="61"/>
  <c r="P34" i="61"/>
  <c r="P20" i="61"/>
  <c r="K114" i="61"/>
  <c r="N1069" i="61" l="1"/>
  <c r="J52" i="61"/>
  <c r="P433" i="61"/>
  <c r="O1069" i="61"/>
  <c r="P1067" i="61"/>
  <c r="P684" i="61"/>
  <c r="P890" i="61"/>
  <c r="P590" i="61"/>
  <c r="P179" i="61"/>
  <c r="P82" i="61"/>
  <c r="J959" i="61"/>
  <c r="J282" i="61"/>
  <c r="J668" i="61"/>
  <c r="J1066" i="61"/>
  <c r="J322" i="61"/>
  <c r="J66" i="61"/>
  <c r="J394" i="61"/>
  <c r="J296" i="61"/>
  <c r="J74" i="61"/>
  <c r="J81" i="61"/>
  <c r="J310" i="61"/>
  <c r="J411" i="61"/>
  <c r="J768" i="61"/>
  <c r="J105" i="61"/>
  <c r="J432" i="61"/>
  <c r="J47" i="61"/>
  <c r="J210" i="61"/>
  <c r="J339" i="61"/>
  <c r="J647" i="61"/>
  <c r="J762" i="61"/>
  <c r="J862" i="61"/>
  <c r="J849" i="61"/>
  <c r="J889" i="61"/>
  <c r="J135" i="61"/>
  <c r="J223" i="61"/>
  <c r="J622" i="61"/>
  <c r="J639" i="61"/>
  <c r="J683" i="61"/>
  <c r="J34" i="61"/>
  <c r="J58" i="61"/>
  <c r="J154" i="61"/>
  <c r="J236" i="61"/>
  <c r="J290" i="61"/>
  <c r="J361" i="61"/>
  <c r="J426" i="61"/>
  <c r="J676" i="61"/>
  <c r="J788" i="61"/>
  <c r="J1040" i="61"/>
  <c r="J1053" i="61"/>
  <c r="J1060" i="61"/>
  <c r="J255" i="61"/>
  <c r="J266" i="61" s="1"/>
  <c r="J387" i="61"/>
  <c r="J400" i="61"/>
  <c r="J610" i="61"/>
  <c r="J711" i="61"/>
  <c r="J719" i="61"/>
  <c r="J751" i="61"/>
  <c r="J821" i="61"/>
  <c r="J929" i="61"/>
  <c r="J20" i="61"/>
  <c r="J119" i="61"/>
  <c r="J169" i="61"/>
  <c r="J178" i="61"/>
  <c r="J372" i="61"/>
  <c r="J417" i="61"/>
  <c r="J659" i="61"/>
  <c r="J726" i="61"/>
  <c r="J808" i="61"/>
  <c r="J843" i="61"/>
  <c r="J870" i="61"/>
  <c r="J879" i="61"/>
  <c r="J976" i="61"/>
  <c r="J988" i="61"/>
  <c r="J1029" i="61"/>
  <c r="J654" i="61"/>
  <c r="J796" i="61"/>
  <c r="J855" i="61"/>
  <c r="J948" i="61"/>
  <c r="J1009" i="61"/>
  <c r="J918" i="61"/>
  <c r="J433" i="61" l="1"/>
  <c r="J434" i="61" s="1"/>
  <c r="J82" i="61"/>
  <c r="P1069" i="61"/>
  <c r="J179" i="61"/>
  <c r="J180" i="61" s="1"/>
  <c r="J684" i="61"/>
  <c r="J685" i="61" s="1"/>
  <c r="J890" i="61"/>
  <c r="J891" i="61" s="1"/>
  <c r="J1067" i="61"/>
  <c r="J1068" i="61" s="1"/>
  <c r="J83" i="61" l="1"/>
  <c r="F10" i="10"/>
  <c r="F7" i="10"/>
  <c r="F9" i="10"/>
  <c r="K910" i="61" l="1"/>
  <c r="K687" i="61"/>
  <c r="K691" i="61"/>
  <c r="K695" i="61"/>
  <c r="K699" i="61"/>
  <c r="K703" i="61"/>
  <c r="K707" i="61"/>
  <c r="K713" i="61"/>
  <c r="K715" i="61"/>
  <c r="K724" i="61"/>
  <c r="K736" i="61"/>
  <c r="K744" i="61"/>
  <c r="K764" i="61"/>
  <c r="K770" i="61"/>
  <c r="K772" i="61"/>
  <c r="K776" i="61"/>
  <c r="K780" i="61"/>
  <c r="K784" i="61"/>
  <c r="K794" i="61"/>
  <c r="K798" i="61"/>
  <c r="K800" i="61"/>
  <c r="K804" i="61"/>
  <c r="K824" i="61"/>
  <c r="K828" i="61"/>
  <c r="K832" i="61"/>
  <c r="K836" i="61"/>
  <c r="K840" i="61"/>
  <c r="K846" i="61"/>
  <c r="K852" i="61"/>
  <c r="K868" i="61"/>
  <c r="K872" i="61"/>
  <c r="K884" i="61"/>
  <c r="K888" i="61"/>
  <c r="AI3" i="32"/>
  <c r="K914" i="61" l="1"/>
  <c r="K1038" i="61"/>
  <c r="K924" i="61"/>
  <c r="K992" i="61"/>
  <c r="K984" i="61"/>
  <c r="K875" i="61"/>
  <c r="K815" i="61"/>
  <c r="K757" i="61"/>
  <c r="K881" i="61"/>
  <c r="K869" i="61"/>
  <c r="K859" i="61"/>
  <c r="K847" i="61"/>
  <c r="K837" i="61"/>
  <c r="K829" i="61"/>
  <c r="K819" i="61"/>
  <c r="K811" i="61"/>
  <c r="K801" i="61"/>
  <c r="K791" i="61"/>
  <c r="K781" i="61"/>
  <c r="K773" i="61"/>
  <c r="K761" i="61"/>
  <c r="K753" i="61"/>
  <c r="K740" i="61"/>
  <c r="K732" i="61"/>
  <c r="K722" i="61"/>
  <c r="K710" i="61"/>
  <c r="K702" i="61"/>
  <c r="K694" i="61"/>
  <c r="K860" i="61"/>
  <c r="K848" i="61"/>
  <c r="K838" i="61"/>
  <c r="K830" i="61"/>
  <c r="K820" i="61"/>
  <c r="K812" i="61"/>
  <c r="K792" i="61"/>
  <c r="K786" i="61"/>
  <c r="K782" i="61"/>
  <c r="K778" i="61"/>
  <c r="K774" i="61"/>
  <c r="K758" i="61"/>
  <c r="K754" i="61"/>
  <c r="K737" i="61"/>
  <c r="K729" i="61"/>
  <c r="L881" i="61"/>
  <c r="K878" i="61"/>
  <c r="K874" i="61"/>
  <c r="K864" i="61"/>
  <c r="K858" i="61"/>
  <c r="K818" i="61"/>
  <c r="K814" i="61"/>
  <c r="K810" i="61"/>
  <c r="K790" i="61"/>
  <c r="K766" i="61"/>
  <c r="K760" i="61"/>
  <c r="K756" i="61"/>
  <c r="K739" i="61"/>
  <c r="K735" i="61"/>
  <c r="K731" i="61"/>
  <c r="K725" i="61"/>
  <c r="K721" i="61"/>
  <c r="K709" i="61"/>
  <c r="K705" i="61"/>
  <c r="K701" i="61"/>
  <c r="K697" i="61"/>
  <c r="K693" i="61"/>
  <c r="K689" i="61"/>
  <c r="L699" i="61"/>
  <c r="L697" i="61"/>
  <c r="L886" i="61"/>
  <c r="L873" i="61"/>
  <c r="L869" i="61"/>
  <c r="L866" i="61"/>
  <c r="L851" i="61"/>
  <c r="L847" i="61"/>
  <c r="L842" i="61"/>
  <c r="L831" i="61"/>
  <c r="L829" i="61"/>
  <c r="L826" i="61"/>
  <c r="L813" i="61"/>
  <c r="L811" i="61"/>
  <c r="L806" i="61"/>
  <c r="L793" i="61"/>
  <c r="L791" i="61"/>
  <c r="L786" i="61"/>
  <c r="L775" i="61"/>
  <c r="L773" i="61"/>
  <c r="L770" i="61"/>
  <c r="L755" i="61"/>
  <c r="L753" i="61"/>
  <c r="L734" i="61"/>
  <c r="L732" i="61"/>
  <c r="L729" i="61"/>
  <c r="K853" i="61"/>
  <c r="K833" i="61"/>
  <c r="K795" i="61"/>
  <c r="K777" i="61"/>
  <c r="K716" i="61"/>
  <c r="K698" i="61"/>
  <c r="L1043" i="61"/>
  <c r="L1042" i="61"/>
  <c r="R1042" i="61" s="1"/>
  <c r="L1039" i="61"/>
  <c r="L1038" i="61"/>
  <c r="M1037" i="61"/>
  <c r="M1036" i="61"/>
  <c r="M1035" i="61"/>
  <c r="M1034" i="61"/>
  <c r="M1033" i="61"/>
  <c r="M1032" i="61"/>
  <c r="M1031" i="61"/>
  <c r="M1028" i="61"/>
  <c r="M1027" i="61"/>
  <c r="M1026" i="61"/>
  <c r="M1025" i="61"/>
  <c r="M1024" i="61"/>
  <c r="M1023" i="61"/>
  <c r="M1022" i="61"/>
  <c r="M1021" i="61"/>
  <c r="M1020" i="61"/>
  <c r="M1019" i="61"/>
  <c r="M1018" i="61"/>
  <c r="M1017" i="61"/>
  <c r="M1016" i="61"/>
  <c r="M1015" i="61"/>
  <c r="M1014" i="61"/>
  <c r="M1013" i="61"/>
  <c r="M1012" i="61"/>
  <c r="M1011" i="61"/>
  <c r="M1065" i="61"/>
  <c r="M1064" i="61"/>
  <c r="M1063" i="61"/>
  <c r="M1062" i="61"/>
  <c r="M1008" i="61"/>
  <c r="M1007" i="61"/>
  <c r="M1006" i="61"/>
  <c r="M1005" i="61"/>
  <c r="M1004" i="61"/>
  <c r="M1003" i="61"/>
  <c r="M1002" i="61"/>
  <c r="M1001" i="61"/>
  <c r="M1000" i="61"/>
  <c r="M999" i="61"/>
  <c r="M998" i="61"/>
  <c r="M997" i="61"/>
  <c r="M996" i="61"/>
  <c r="M995" i="61"/>
  <c r="M994" i="61"/>
  <c r="M993" i="61"/>
  <c r="M992" i="61"/>
  <c r="K887" i="61"/>
  <c r="K883" i="61"/>
  <c r="K877" i="61"/>
  <c r="K873" i="61"/>
  <c r="K867" i="61"/>
  <c r="K861" i="61"/>
  <c r="K857" i="61"/>
  <c r="K851" i="61"/>
  <c r="K845" i="61"/>
  <c r="K839" i="61"/>
  <c r="K835" i="61"/>
  <c r="K831" i="61"/>
  <c r="K827" i="61"/>
  <c r="K823" i="61"/>
  <c r="K817" i="61"/>
  <c r="K813" i="61"/>
  <c r="K807" i="61"/>
  <c r="K803" i="61"/>
  <c r="K799" i="61"/>
  <c r="K793" i="61"/>
  <c r="K787" i="61"/>
  <c r="K783" i="61"/>
  <c r="K779" i="61"/>
  <c r="K775" i="61"/>
  <c r="K771" i="61"/>
  <c r="K765" i="61"/>
  <c r="K759" i="61"/>
  <c r="K755" i="61"/>
  <c r="K738" i="61"/>
  <c r="K734" i="61"/>
  <c r="K730" i="61"/>
  <c r="K718" i="61"/>
  <c r="K714" i="61"/>
  <c r="K708" i="61"/>
  <c r="K704" i="61"/>
  <c r="K700" i="61"/>
  <c r="K696" i="61"/>
  <c r="K692" i="61"/>
  <c r="K688" i="61"/>
  <c r="M713" i="61"/>
  <c r="M709" i="61"/>
  <c r="L706" i="61"/>
  <c r="L704" i="61"/>
  <c r="M702" i="61"/>
  <c r="M700" i="61"/>
  <c r="M874" i="61"/>
  <c r="M852" i="61"/>
  <c r="M832" i="61"/>
  <c r="M814" i="61"/>
  <c r="M794" i="61"/>
  <c r="M776" i="61"/>
  <c r="M756" i="61"/>
  <c r="M735" i="61"/>
  <c r="L893" i="61"/>
  <c r="L915" i="61"/>
  <c r="L914" i="61"/>
  <c r="M913" i="61"/>
  <c r="M912" i="61"/>
  <c r="M911" i="61"/>
  <c r="M910" i="61"/>
  <c r="M909" i="61"/>
  <c r="M908" i="61"/>
  <c r="M907" i="61"/>
  <c r="M906" i="61"/>
  <c r="M905" i="61"/>
  <c r="M904" i="61"/>
  <c r="M903" i="61"/>
  <c r="M902" i="61"/>
  <c r="M901" i="61"/>
  <c r="M900" i="61"/>
  <c r="M899" i="61"/>
  <c r="M898" i="61"/>
  <c r="M897" i="61"/>
  <c r="M896" i="61"/>
  <c r="K886" i="61"/>
  <c r="K882" i="61"/>
  <c r="K876" i="61"/>
  <c r="K866" i="61"/>
  <c r="K854" i="61"/>
  <c r="K842" i="61"/>
  <c r="K834" i="61"/>
  <c r="K826" i="61"/>
  <c r="K816" i="61"/>
  <c r="K806" i="61"/>
  <c r="K802" i="61"/>
  <c r="K733" i="61"/>
  <c r="K723" i="61"/>
  <c r="K717" i="61"/>
  <c r="L717" i="61"/>
  <c r="L715" i="61"/>
  <c r="L883" i="61"/>
  <c r="L876" i="61"/>
  <c r="L861" i="61"/>
  <c r="L859" i="61"/>
  <c r="L854" i="61"/>
  <c r="L839" i="61"/>
  <c r="L837" i="61"/>
  <c r="L834" i="61"/>
  <c r="L823" i="61"/>
  <c r="L819" i="61"/>
  <c r="L816" i="61"/>
  <c r="L803" i="61"/>
  <c r="L801" i="61"/>
  <c r="L798" i="61"/>
  <c r="L783" i="61"/>
  <c r="L781" i="61"/>
  <c r="L778" i="61"/>
  <c r="L765" i="61"/>
  <c r="L761" i="61"/>
  <c r="L758" i="61"/>
  <c r="L740" i="61"/>
  <c r="L737" i="61"/>
  <c r="K885" i="61"/>
  <c r="K865" i="61"/>
  <c r="K841" i="61"/>
  <c r="K825" i="61"/>
  <c r="K805" i="61"/>
  <c r="K785" i="61"/>
  <c r="K767" i="61"/>
  <c r="K728" i="61"/>
  <c r="K706" i="61"/>
  <c r="K690" i="61"/>
  <c r="M957" i="61"/>
  <c r="M956" i="61"/>
  <c r="M955" i="61"/>
  <c r="M954" i="61"/>
  <c r="L724" i="61"/>
  <c r="M722" i="61"/>
  <c r="M718" i="61"/>
  <c r="M695" i="61"/>
  <c r="M693" i="61"/>
  <c r="L690" i="61"/>
  <c r="L688" i="61"/>
  <c r="M884" i="61"/>
  <c r="M864" i="61"/>
  <c r="M840" i="61"/>
  <c r="M824" i="61"/>
  <c r="M804" i="61"/>
  <c r="M784" i="61"/>
  <c r="M766" i="61"/>
  <c r="M725" i="61"/>
  <c r="K966" i="61"/>
  <c r="K962" i="61"/>
  <c r="L961" i="61"/>
  <c r="L958" i="61"/>
  <c r="L718" i="61"/>
  <c r="M714" i="61"/>
  <c r="L709" i="61"/>
  <c r="M705" i="61"/>
  <c r="L702" i="61"/>
  <c r="M698" i="61"/>
  <c r="L695" i="61"/>
  <c r="L693" i="61"/>
  <c r="M689" i="61"/>
  <c r="M887" i="61"/>
  <c r="M885" i="61"/>
  <c r="M882" i="61"/>
  <c r="M877" i="61"/>
  <c r="L874" i="61"/>
  <c r="M865" i="61"/>
  <c r="M860" i="61"/>
  <c r="M857" i="61"/>
  <c r="M853" i="61"/>
  <c r="M848" i="61"/>
  <c r="M841" i="61"/>
  <c r="M833" i="61"/>
  <c r="M830" i="61"/>
  <c r="M827" i="61"/>
  <c r="L824" i="61"/>
  <c r="M820" i="61"/>
  <c r="M817" i="61"/>
  <c r="M815" i="61"/>
  <c r="M812" i="61"/>
  <c r="M807" i="61"/>
  <c r="M805" i="61"/>
  <c r="M802" i="61"/>
  <c r="M799" i="61"/>
  <c r="L794" i="61"/>
  <c r="M787" i="61"/>
  <c r="L784" i="61"/>
  <c r="M782" i="61"/>
  <c r="M779" i="61"/>
  <c r="M777" i="61"/>
  <c r="M774" i="61"/>
  <c r="M771" i="61"/>
  <c r="M767" i="61"/>
  <c r="M764" i="61"/>
  <c r="M759" i="61"/>
  <c r="L756" i="61"/>
  <c r="M744" i="61"/>
  <c r="M738" i="61"/>
  <c r="M736" i="61"/>
  <c r="M733" i="61"/>
  <c r="M728" i="61"/>
  <c r="L725" i="61"/>
  <c r="L1036" i="61"/>
  <c r="L1035" i="61"/>
  <c r="L1033" i="61"/>
  <c r="L1031" i="61"/>
  <c r="L1028" i="61"/>
  <c r="L1026" i="61"/>
  <c r="L1024" i="61"/>
  <c r="L1022" i="61"/>
  <c r="L1020" i="61"/>
  <c r="L1019" i="61"/>
  <c r="L1017" i="61"/>
  <c r="L1016" i="61"/>
  <c r="L1014" i="61"/>
  <c r="L1011" i="61"/>
  <c r="L1064" i="61"/>
  <c r="L1062" i="61"/>
  <c r="L1008" i="61"/>
  <c r="L1006" i="61"/>
  <c r="L1004" i="61"/>
  <c r="L1002" i="61"/>
  <c r="L1000" i="61"/>
  <c r="L999" i="61"/>
  <c r="L997" i="61"/>
  <c r="L995" i="61"/>
  <c r="L993" i="61"/>
  <c r="M991" i="61"/>
  <c r="M987" i="61"/>
  <c r="M985" i="61"/>
  <c r="M983" i="61"/>
  <c r="L957" i="61"/>
  <c r="L955" i="61"/>
  <c r="L954" i="61"/>
  <c r="M953" i="61"/>
  <c r="M952" i="61"/>
  <c r="M951" i="61"/>
  <c r="M950" i="61"/>
  <c r="M947" i="61"/>
  <c r="M945" i="61"/>
  <c r="M944" i="61"/>
  <c r="M943" i="61"/>
  <c r="M942" i="61"/>
  <c r="M941" i="61"/>
  <c r="M940" i="61"/>
  <c r="M939" i="61"/>
  <c r="M938" i="61"/>
  <c r="M937" i="61"/>
  <c r="M936" i="61"/>
  <c r="M935" i="61"/>
  <c r="M934" i="61"/>
  <c r="M933" i="61"/>
  <c r="M932" i="61"/>
  <c r="M931" i="61"/>
  <c r="M928" i="61"/>
  <c r="M927" i="61"/>
  <c r="M926" i="61"/>
  <c r="M925" i="61"/>
  <c r="M924" i="61"/>
  <c r="M922" i="61"/>
  <c r="L913" i="61"/>
  <c r="L912" i="61"/>
  <c r="L911" i="61"/>
  <c r="L910" i="61"/>
  <c r="L909" i="61"/>
  <c r="L908" i="61"/>
  <c r="L907" i="61"/>
  <c r="L906" i="61"/>
  <c r="L905" i="61"/>
  <c r="L904" i="61"/>
  <c r="L903" i="61"/>
  <c r="L902" i="61"/>
  <c r="L901" i="61"/>
  <c r="L900" i="61"/>
  <c r="L899" i="61"/>
  <c r="L898" i="61"/>
  <c r="L897" i="61"/>
  <c r="L896" i="61"/>
  <c r="M895" i="61"/>
  <c r="M894" i="61"/>
  <c r="M723" i="61"/>
  <c r="M721" i="61"/>
  <c r="L716" i="61"/>
  <c r="L714" i="61"/>
  <c r="M710" i="61"/>
  <c r="M708" i="61"/>
  <c r="L707" i="61"/>
  <c r="L705" i="61"/>
  <c r="M703" i="61"/>
  <c r="M701" i="61"/>
  <c r="L698" i="61"/>
  <c r="L696" i="61"/>
  <c r="M694" i="61"/>
  <c r="M692" i="61"/>
  <c r="L691" i="61"/>
  <c r="L689" i="61"/>
  <c r="M687" i="61"/>
  <c r="M888" i="61"/>
  <c r="L887" i="61"/>
  <c r="L885" i="61"/>
  <c r="L882" i="61"/>
  <c r="M878" i="61"/>
  <c r="L877" i="61"/>
  <c r="L875" i="61"/>
  <c r="L872" i="61"/>
  <c r="M868" i="61"/>
  <c r="L867" i="61"/>
  <c r="L865" i="61"/>
  <c r="L860" i="61"/>
  <c r="M858" i="61"/>
  <c r="L857" i="61"/>
  <c r="L853" i="61"/>
  <c r="L848" i="61"/>
  <c r="M846" i="61"/>
  <c r="L845" i="61"/>
  <c r="L841" i="61"/>
  <c r="L838" i="61"/>
  <c r="M836" i="61"/>
  <c r="L835" i="61"/>
  <c r="L833" i="61"/>
  <c r="L830" i="61"/>
  <c r="M828" i="61"/>
  <c r="L827" i="61"/>
  <c r="L825" i="61"/>
  <c r="L820" i="61"/>
  <c r="M818" i="61"/>
  <c r="L817" i="61"/>
  <c r="L815" i="61"/>
  <c r="L812" i="61"/>
  <c r="M810" i="61"/>
  <c r="L807" i="61"/>
  <c r="L805" i="61"/>
  <c r="L802" i="61"/>
  <c r="M800" i="61"/>
  <c r="L799" i="61"/>
  <c r="L795" i="61"/>
  <c r="L792" i="61"/>
  <c r="M790" i="61"/>
  <c r="L787" i="61"/>
  <c r="L785" i="61"/>
  <c r="L782" i="61"/>
  <c r="M780" i="61"/>
  <c r="L779" i="61"/>
  <c r="L777" i="61"/>
  <c r="L774" i="61"/>
  <c r="M772" i="61"/>
  <c r="L771" i="61"/>
  <c r="L767" i="61"/>
  <c r="L764" i="61"/>
  <c r="M760" i="61"/>
  <c r="L759" i="61"/>
  <c r="L757" i="61"/>
  <c r="L754" i="61"/>
  <c r="L744" i="61"/>
  <c r="M739" i="61"/>
  <c r="L738" i="61"/>
  <c r="L736" i="61"/>
  <c r="L733" i="61"/>
  <c r="M731" i="61"/>
  <c r="L730" i="61"/>
  <c r="L728" i="61"/>
  <c r="M1059" i="61"/>
  <c r="M1058" i="61"/>
  <c r="M1057" i="61"/>
  <c r="M1056" i="61"/>
  <c r="M1055" i="61"/>
  <c r="M1052" i="61"/>
  <c r="M1051" i="61"/>
  <c r="M1050" i="61"/>
  <c r="M1049" i="61"/>
  <c r="M1048" i="61"/>
  <c r="M1047" i="61"/>
  <c r="M1046" i="61"/>
  <c r="M1045" i="61"/>
  <c r="M1044" i="61"/>
  <c r="L991" i="61"/>
  <c r="L990" i="61"/>
  <c r="L987" i="61"/>
  <c r="L986" i="61"/>
  <c r="L985" i="61"/>
  <c r="L984" i="61"/>
  <c r="L983" i="61"/>
  <c r="L982" i="61"/>
  <c r="M981" i="61"/>
  <c r="M980" i="61"/>
  <c r="M979" i="61"/>
  <c r="M978" i="61"/>
  <c r="M975" i="61"/>
  <c r="M974" i="61"/>
  <c r="M973" i="61"/>
  <c r="M972" i="61"/>
  <c r="M971" i="61"/>
  <c r="M970" i="61"/>
  <c r="M969" i="61"/>
  <c r="M968" i="61"/>
  <c r="M967" i="61"/>
  <c r="M966" i="61"/>
  <c r="M965" i="61"/>
  <c r="M964" i="61"/>
  <c r="M963" i="61"/>
  <c r="M962" i="61"/>
  <c r="L953" i="61"/>
  <c r="L952" i="61"/>
  <c r="L951" i="61"/>
  <c r="L950" i="61"/>
  <c r="L947" i="61"/>
  <c r="L946" i="61"/>
  <c r="L945" i="61"/>
  <c r="L944" i="61"/>
  <c r="L943" i="61"/>
  <c r="L942" i="61"/>
  <c r="L941" i="61"/>
  <c r="L940" i="61"/>
  <c r="L939" i="61"/>
  <c r="L938" i="61"/>
  <c r="L937" i="61"/>
  <c r="L936" i="61"/>
  <c r="L935" i="61"/>
  <c r="L934" i="61"/>
  <c r="L933" i="61"/>
  <c r="L932" i="61"/>
  <c r="L931" i="61"/>
  <c r="L928" i="61"/>
  <c r="L927" i="61"/>
  <c r="L926" i="61"/>
  <c r="L925" i="61"/>
  <c r="L924" i="61"/>
  <c r="L923" i="61"/>
  <c r="L922" i="61"/>
  <c r="M921" i="61"/>
  <c r="M920" i="61"/>
  <c r="M917" i="61"/>
  <c r="M916" i="61"/>
  <c r="L895" i="61"/>
  <c r="L894" i="61"/>
  <c r="M724" i="61"/>
  <c r="L723" i="61"/>
  <c r="L721" i="61"/>
  <c r="M717" i="61"/>
  <c r="M715" i="61"/>
  <c r="L710" i="61"/>
  <c r="L708" i="61"/>
  <c r="M706" i="61"/>
  <c r="M704" i="61"/>
  <c r="L703" i="61"/>
  <c r="L701" i="61"/>
  <c r="M699" i="61"/>
  <c r="M697" i="61"/>
  <c r="L694" i="61"/>
  <c r="L692" i="61"/>
  <c r="M690" i="61"/>
  <c r="M688" i="61"/>
  <c r="L687" i="61"/>
  <c r="L888" i="61"/>
  <c r="M886" i="61"/>
  <c r="M883" i="61"/>
  <c r="M881" i="61"/>
  <c r="L878" i="61"/>
  <c r="M876" i="61"/>
  <c r="M873" i="61"/>
  <c r="M869" i="61"/>
  <c r="L868" i="61"/>
  <c r="M866" i="61"/>
  <c r="M861" i="61"/>
  <c r="M859" i="61"/>
  <c r="L858" i="61"/>
  <c r="M854" i="61"/>
  <c r="M851" i="61"/>
  <c r="M847" i="61"/>
  <c r="L846" i="61"/>
  <c r="M842" i="61"/>
  <c r="M839" i="61"/>
  <c r="M837" i="61"/>
  <c r="L836" i="61"/>
  <c r="M834" i="61"/>
  <c r="M831" i="61"/>
  <c r="M829" i="61"/>
  <c r="L828" i="61"/>
  <c r="M826" i="61"/>
  <c r="M823" i="61"/>
  <c r="M819" i="61"/>
  <c r="L818" i="61"/>
  <c r="M816" i="61"/>
  <c r="M813" i="61"/>
  <c r="M811" i="61"/>
  <c r="L810" i="61"/>
  <c r="M806" i="61"/>
  <c r="M803" i="61"/>
  <c r="M801" i="61"/>
  <c r="L800" i="61"/>
  <c r="M798" i="61"/>
  <c r="M793" i="61"/>
  <c r="M791" i="61"/>
  <c r="L790" i="61"/>
  <c r="M786" i="61"/>
  <c r="M783" i="61"/>
  <c r="M781" i="61"/>
  <c r="L780" i="61"/>
  <c r="M778" i="61"/>
  <c r="M775" i="61"/>
  <c r="M773" i="61"/>
  <c r="L772" i="61"/>
  <c r="M770" i="61"/>
  <c r="M765" i="61"/>
  <c r="M761" i="61"/>
  <c r="L760" i="61"/>
  <c r="M758" i="61"/>
  <c r="M755" i="61"/>
  <c r="M753" i="61"/>
  <c r="M740" i="61"/>
  <c r="L739" i="61"/>
  <c r="M737" i="61"/>
  <c r="M734" i="61"/>
  <c r="M732" i="61"/>
  <c r="L731" i="61"/>
  <c r="M729" i="61"/>
  <c r="L1059" i="61"/>
  <c r="L1058" i="61"/>
  <c r="L1057" i="61"/>
  <c r="L1056" i="61"/>
  <c r="L1055" i="61"/>
  <c r="L1052" i="61"/>
  <c r="L1051" i="61"/>
  <c r="L1050" i="61"/>
  <c r="L1049" i="61"/>
  <c r="L1048" i="61"/>
  <c r="L1047" i="61"/>
  <c r="L1046" i="61"/>
  <c r="L1045" i="61"/>
  <c r="L1044" i="61"/>
  <c r="M1043" i="61"/>
  <c r="M1042" i="61"/>
  <c r="M1039" i="61"/>
  <c r="M1038" i="61"/>
  <c r="L981" i="61"/>
  <c r="L980" i="61"/>
  <c r="L979" i="61"/>
  <c r="L978" i="61"/>
  <c r="L975" i="61"/>
  <c r="L974" i="61"/>
  <c r="L973" i="61"/>
  <c r="L972" i="61"/>
  <c r="L971" i="61"/>
  <c r="L970" i="61"/>
  <c r="L969" i="61"/>
  <c r="L968" i="61"/>
  <c r="L967" i="61"/>
  <c r="L966" i="61"/>
  <c r="L965" i="61"/>
  <c r="L964" i="61"/>
  <c r="L963" i="61"/>
  <c r="L962" i="61"/>
  <c r="M961" i="61"/>
  <c r="M958" i="61"/>
  <c r="L921" i="61"/>
  <c r="L920" i="61"/>
  <c r="L917" i="61"/>
  <c r="L916" i="61"/>
  <c r="M915" i="61"/>
  <c r="M914" i="61"/>
  <c r="L722" i="61"/>
  <c r="M716" i="61"/>
  <c r="L713" i="61"/>
  <c r="M707" i="61"/>
  <c r="L700" i="61"/>
  <c r="M696" i="61"/>
  <c r="M691" i="61"/>
  <c r="L884" i="61"/>
  <c r="M875" i="61"/>
  <c r="M872" i="61"/>
  <c r="M867" i="61"/>
  <c r="L864" i="61"/>
  <c r="L852" i="61"/>
  <c r="M845" i="61"/>
  <c r="L840" i="61"/>
  <c r="M838" i="61"/>
  <c r="M835" i="61"/>
  <c r="L832" i="61"/>
  <c r="M825" i="61"/>
  <c r="L814" i="61"/>
  <c r="L804" i="61"/>
  <c r="M795" i="61"/>
  <c r="M792" i="61"/>
  <c r="M785" i="61"/>
  <c r="L776" i="61"/>
  <c r="L766" i="61"/>
  <c r="M757" i="61"/>
  <c r="M754" i="61"/>
  <c r="L735" i="61"/>
  <c r="M730" i="61"/>
  <c r="M893" i="61"/>
  <c r="L1037" i="61"/>
  <c r="L1034" i="61"/>
  <c r="L1032" i="61"/>
  <c r="L1027" i="61"/>
  <c r="L1025" i="61"/>
  <c r="L1023" i="61"/>
  <c r="L1021" i="61"/>
  <c r="L1018" i="61"/>
  <c r="L1015" i="61"/>
  <c r="L1013" i="61"/>
  <c r="L1012" i="61"/>
  <c r="L1065" i="61"/>
  <c r="L1063" i="61"/>
  <c r="L1007" i="61"/>
  <c r="L1005" i="61"/>
  <c r="L1003" i="61"/>
  <c r="L1001" i="61"/>
  <c r="L998" i="61"/>
  <c r="L996" i="61"/>
  <c r="L994" i="61"/>
  <c r="L992" i="61"/>
  <c r="M990" i="61"/>
  <c r="M986" i="61"/>
  <c r="M984" i="61"/>
  <c r="M982" i="61"/>
  <c r="L956" i="61"/>
  <c r="M946" i="61"/>
  <c r="M923" i="61"/>
  <c r="AO3" i="30"/>
  <c r="K616" i="61"/>
  <c r="K620" i="61"/>
  <c r="K651" i="61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1059" i="61"/>
  <c r="Q1059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L3" i="30"/>
  <c r="L929" i="61"/>
  <c r="R929" i="61" s="1"/>
  <c r="L959" i="61"/>
  <c r="R959" i="61" s="1"/>
  <c r="M948" i="61"/>
  <c r="M959" i="61"/>
  <c r="M918" i="61"/>
  <c r="K719" i="61"/>
  <c r="K788" i="61"/>
  <c r="K603" i="61"/>
  <c r="K613" i="61"/>
  <c r="K808" i="61"/>
  <c r="M889" i="61"/>
  <c r="K768" i="61"/>
  <c r="K879" i="61"/>
  <c r="M855" i="61"/>
  <c r="K751" i="61"/>
  <c r="M849" i="61"/>
  <c r="L870" i="61"/>
  <c r="R870" i="61" s="1"/>
  <c r="K711" i="61"/>
  <c r="K675" i="61"/>
  <c r="K678" i="61"/>
  <c r="K662" i="61"/>
  <c r="K680" i="61"/>
  <c r="K641" i="61"/>
  <c r="K625" i="61"/>
  <c r="K593" i="61"/>
  <c r="K657" i="61"/>
  <c r="K642" i="61"/>
  <c r="K626" i="61"/>
  <c r="K606" i="61"/>
  <c r="K598" i="61"/>
  <c r="K638" i="61"/>
  <c r="K663" i="61"/>
  <c r="K634" i="61"/>
  <c r="K602" i="61"/>
  <c r="L672" i="61"/>
  <c r="L662" i="61"/>
  <c r="L680" i="61"/>
  <c r="L637" i="61"/>
  <c r="L625" i="61"/>
  <c r="L615" i="61"/>
  <c r="L601" i="61"/>
  <c r="L593" i="61"/>
  <c r="M665" i="61"/>
  <c r="M653" i="61"/>
  <c r="M679" i="61"/>
  <c r="M632" i="61"/>
  <c r="M624" i="61"/>
  <c r="M608" i="61"/>
  <c r="M600" i="61"/>
  <c r="K673" i="61"/>
  <c r="K609" i="61"/>
  <c r="K630" i="61"/>
  <c r="K667" i="61"/>
  <c r="K612" i="61"/>
  <c r="L646" i="61"/>
  <c r="L666" i="61"/>
  <c r="L656" i="61"/>
  <c r="L650" i="61"/>
  <c r="L641" i="61"/>
  <c r="L633" i="61"/>
  <c r="L629" i="61"/>
  <c r="L619" i="61"/>
  <c r="L609" i="61"/>
  <c r="L605" i="61"/>
  <c r="L597" i="61"/>
  <c r="M645" i="61"/>
  <c r="M671" i="61"/>
  <c r="M661" i="61"/>
  <c r="M649" i="61"/>
  <c r="M644" i="61"/>
  <c r="M636" i="61"/>
  <c r="M628" i="61"/>
  <c r="M618" i="61"/>
  <c r="M614" i="61"/>
  <c r="M604" i="61"/>
  <c r="M596" i="61"/>
  <c r="L675" i="61"/>
  <c r="L674" i="61"/>
  <c r="L670" i="61"/>
  <c r="L664" i="61"/>
  <c r="L658" i="61"/>
  <c r="L652" i="61"/>
  <c r="L643" i="61"/>
  <c r="L678" i="61"/>
  <c r="L635" i="61"/>
  <c r="L631" i="61"/>
  <c r="L627" i="61"/>
  <c r="L621" i="61"/>
  <c r="L617" i="61"/>
  <c r="L613" i="61"/>
  <c r="L607" i="61"/>
  <c r="L603" i="61"/>
  <c r="L599" i="61"/>
  <c r="L595" i="61"/>
  <c r="M673" i="61"/>
  <c r="M667" i="61"/>
  <c r="M663" i="61"/>
  <c r="M657" i="61"/>
  <c r="M651" i="61"/>
  <c r="M681" i="61"/>
  <c r="M642" i="61"/>
  <c r="M638" i="61"/>
  <c r="M634" i="61"/>
  <c r="M630" i="61"/>
  <c r="M626" i="61"/>
  <c r="M620" i="61"/>
  <c r="M616" i="61"/>
  <c r="M612" i="61"/>
  <c r="M606" i="61"/>
  <c r="M602" i="61"/>
  <c r="M598" i="61"/>
  <c r="M594" i="61"/>
  <c r="K897" i="61"/>
  <c r="K905" i="61"/>
  <c r="K913" i="61"/>
  <c r="K923" i="61"/>
  <c r="K933" i="61"/>
  <c r="K941" i="61"/>
  <c r="K951" i="61"/>
  <c r="K961" i="61"/>
  <c r="K969" i="61"/>
  <c r="K979" i="61"/>
  <c r="K987" i="61"/>
  <c r="K997" i="61"/>
  <c r="K1005" i="61"/>
  <c r="K1011" i="61"/>
  <c r="K899" i="61"/>
  <c r="K935" i="61"/>
  <c r="K971" i="61"/>
  <c r="K999" i="61"/>
  <c r="K1046" i="61"/>
  <c r="K920" i="61"/>
  <c r="K944" i="61"/>
  <c r="K1063" i="61"/>
  <c r="K940" i="61"/>
  <c r="K995" i="61"/>
  <c r="K1014" i="61"/>
  <c r="K900" i="61"/>
  <c r="K986" i="61"/>
  <c r="K1050" i="61"/>
  <c r="K902" i="61"/>
  <c r="K998" i="61"/>
  <c r="K932" i="61"/>
  <c r="K952" i="61"/>
  <c r="K1004" i="61"/>
  <c r="K1057" i="61"/>
  <c r="M879" i="61"/>
  <c r="K906" i="61"/>
  <c r="K957" i="61"/>
  <c r="K1019" i="61"/>
  <c r="K1032" i="61"/>
  <c r="M808" i="61"/>
  <c r="M988" i="61"/>
  <c r="L1009" i="61"/>
  <c r="R1009" i="61" s="1"/>
  <c r="M711" i="61"/>
  <c r="M726" i="61"/>
  <c r="K921" i="61"/>
  <c r="L1066" i="61"/>
  <c r="R1066" i="61" s="1"/>
  <c r="L1029" i="61"/>
  <c r="R1029" i="61" s="1"/>
  <c r="L1040" i="61"/>
  <c r="R1040" i="61" s="1"/>
  <c r="L762" i="61"/>
  <c r="R762" i="61" s="1"/>
  <c r="L673" i="61"/>
  <c r="L667" i="61"/>
  <c r="L663" i="61"/>
  <c r="L657" i="61"/>
  <c r="L651" i="61"/>
  <c r="L681" i="61"/>
  <c r="L642" i="61"/>
  <c r="L638" i="61"/>
  <c r="L634" i="61"/>
  <c r="L630" i="61"/>
  <c r="L626" i="61"/>
  <c r="L620" i="61"/>
  <c r="L616" i="61"/>
  <c r="L612" i="61"/>
  <c r="L606" i="61"/>
  <c r="L602" i="61"/>
  <c r="L598" i="61"/>
  <c r="L594" i="61"/>
  <c r="M646" i="61"/>
  <c r="M672" i="61"/>
  <c r="M666" i="61"/>
  <c r="M662" i="61"/>
  <c r="M656" i="61"/>
  <c r="M650" i="61"/>
  <c r="M680" i="61"/>
  <c r="M641" i="61"/>
  <c r="M637" i="61"/>
  <c r="M633" i="61"/>
  <c r="M629" i="61"/>
  <c r="M625" i="61"/>
  <c r="M619" i="61"/>
  <c r="M615" i="61"/>
  <c r="M609" i="61"/>
  <c r="M605" i="61"/>
  <c r="M601" i="61"/>
  <c r="M597" i="61"/>
  <c r="M593" i="61"/>
  <c r="K1017" i="61"/>
  <c r="K1025" i="61"/>
  <c r="K1035" i="61"/>
  <c r="K1045" i="61"/>
  <c r="K1055" i="61"/>
  <c r="K907" i="61"/>
  <c r="K943" i="61"/>
  <c r="K981" i="61"/>
  <c r="K1018" i="61"/>
  <c r="K1056" i="61"/>
  <c r="K922" i="61"/>
  <c r="K947" i="61"/>
  <c r="K1064" i="61"/>
  <c r="K1047" i="61"/>
  <c r="K903" i="61"/>
  <c r="K936" i="61"/>
  <c r="K990" i="61"/>
  <c r="K1051" i="61"/>
  <c r="K964" i="61"/>
  <c r="K1043" i="61"/>
  <c r="K974" i="61"/>
  <c r="K1006" i="61"/>
  <c r="K934" i="61"/>
  <c r="K970" i="61"/>
  <c r="K1007" i="61"/>
  <c r="L719" i="61"/>
  <c r="R719" i="61" s="1"/>
  <c r="K938" i="61"/>
  <c r="M976" i="61"/>
  <c r="K1020" i="61"/>
  <c r="K1033" i="61"/>
  <c r="L1060" i="61"/>
  <c r="R1060" i="61" s="1"/>
  <c r="M762" i="61"/>
  <c r="L796" i="61"/>
  <c r="R796" i="61" s="1"/>
  <c r="L711" i="61"/>
  <c r="R711" i="61" s="1"/>
  <c r="L726" i="61"/>
  <c r="R726" i="61" s="1"/>
  <c r="M929" i="61"/>
  <c r="L849" i="61"/>
  <c r="R849" i="61" s="1"/>
  <c r="L879" i="61"/>
  <c r="R879" i="61" s="1"/>
  <c r="K1044" i="61"/>
  <c r="M862" i="61"/>
  <c r="L918" i="61"/>
  <c r="R918" i="61" s="1"/>
  <c r="K849" i="61"/>
  <c r="K862" i="61"/>
  <c r="M1066" i="61"/>
  <c r="M1029" i="61"/>
  <c r="L1053" i="61"/>
  <c r="R1053" i="61" s="1"/>
  <c r="L855" i="61"/>
  <c r="R855" i="61" s="1"/>
  <c r="K726" i="61"/>
  <c r="K796" i="61"/>
  <c r="L889" i="61"/>
  <c r="R889" i="61" s="1"/>
  <c r="K762" i="61"/>
  <c r="K901" i="61"/>
  <c r="K909" i="61"/>
  <c r="K917" i="61"/>
  <c r="K927" i="61"/>
  <c r="K937" i="61"/>
  <c r="K945" i="61"/>
  <c r="K955" i="61"/>
  <c r="K965" i="61"/>
  <c r="K973" i="61"/>
  <c r="K983" i="61"/>
  <c r="K993" i="61"/>
  <c r="K1001" i="61"/>
  <c r="K1062" i="61"/>
  <c r="K1015" i="61"/>
  <c r="K1003" i="61"/>
  <c r="K915" i="61"/>
  <c r="K953" i="61"/>
  <c r="K1026" i="61"/>
  <c r="K994" i="61"/>
  <c r="K908" i="61"/>
  <c r="K956" i="61"/>
  <c r="K982" i="61"/>
  <c r="K1022" i="61"/>
  <c r="K895" i="61"/>
  <c r="K926" i="61"/>
  <c r="K967" i="61"/>
  <c r="K1000" i="61"/>
  <c r="K1027" i="61"/>
  <c r="K912" i="61"/>
  <c r="K939" i="61"/>
  <c r="K972" i="61"/>
  <c r="K991" i="61"/>
  <c r="K894" i="61"/>
  <c r="K968" i="61"/>
  <c r="K1008" i="61"/>
  <c r="K942" i="61"/>
  <c r="K1034" i="61"/>
  <c r="K980" i="61"/>
  <c r="K896" i="61"/>
  <c r="K946" i="61"/>
  <c r="K1065" i="61"/>
  <c r="K1024" i="61"/>
  <c r="M788" i="61"/>
  <c r="L821" i="61"/>
  <c r="R821" i="61" s="1"/>
  <c r="M843" i="61"/>
  <c r="L742" i="61"/>
  <c r="R742" i="61" s="1"/>
  <c r="K1052" i="61"/>
  <c r="L976" i="61"/>
  <c r="R976" i="61" s="1"/>
  <c r="L808" i="61"/>
  <c r="R808" i="61" s="1"/>
  <c r="L843" i="61"/>
  <c r="R843" i="61" s="1"/>
  <c r="L788" i="61"/>
  <c r="R788" i="61" s="1"/>
  <c r="L645" i="61"/>
  <c r="L671" i="61"/>
  <c r="L665" i="61"/>
  <c r="L661" i="61"/>
  <c r="L653" i="61"/>
  <c r="L649" i="61"/>
  <c r="L644" i="61"/>
  <c r="L679" i="61"/>
  <c r="L636" i="61"/>
  <c r="L632" i="61"/>
  <c r="L628" i="61"/>
  <c r="L624" i="61"/>
  <c r="L618" i="61"/>
  <c r="L614" i="61"/>
  <c r="L608" i="61"/>
  <c r="L604" i="61"/>
  <c r="L600" i="61"/>
  <c r="L596" i="61"/>
  <c r="M675" i="61"/>
  <c r="M674" i="61"/>
  <c r="M670" i="61"/>
  <c r="M664" i="61"/>
  <c r="M658" i="61"/>
  <c r="M652" i="61"/>
  <c r="M643" i="61"/>
  <c r="M678" i="61"/>
  <c r="M635" i="61"/>
  <c r="M631" i="61"/>
  <c r="M627" i="61"/>
  <c r="M621" i="61"/>
  <c r="M617" i="61"/>
  <c r="M613" i="61"/>
  <c r="M607" i="61"/>
  <c r="M603" i="61"/>
  <c r="M599" i="61"/>
  <c r="M595" i="61"/>
  <c r="K985" i="61"/>
  <c r="K1021" i="61"/>
  <c r="K1031" i="61"/>
  <c r="K1039" i="61"/>
  <c r="K1049" i="61"/>
  <c r="K1059" i="61"/>
  <c r="K925" i="61"/>
  <c r="K963" i="61"/>
  <c r="K893" i="61"/>
  <c r="K1036" i="61"/>
  <c r="K911" i="61"/>
  <c r="K958" i="61"/>
  <c r="K1023" i="61"/>
  <c r="K904" i="61"/>
  <c r="K931" i="61"/>
  <c r="K978" i="61"/>
  <c r="K1042" i="61"/>
  <c r="K950" i="61"/>
  <c r="K975" i="61"/>
  <c r="K1013" i="61"/>
  <c r="K1037" i="61"/>
  <c r="K1012" i="61"/>
  <c r="K996" i="61"/>
  <c r="K928" i="61"/>
  <c r="K1002" i="61"/>
  <c r="M1009" i="61"/>
  <c r="K1048" i="61"/>
  <c r="K898" i="61"/>
  <c r="K954" i="61"/>
  <c r="L988" i="61"/>
  <c r="R988" i="61" s="1"/>
  <c r="K1016" i="61"/>
  <c r="K1028" i="61"/>
  <c r="M1053" i="61"/>
  <c r="L948" i="61"/>
  <c r="R948" i="61" s="1"/>
  <c r="M1060" i="61"/>
  <c r="L751" i="61"/>
  <c r="R751" i="61" s="1"/>
  <c r="L768" i="61"/>
  <c r="R768" i="61" s="1"/>
  <c r="M796" i="61"/>
  <c r="M821" i="61"/>
  <c r="L862" i="61"/>
  <c r="R862" i="61" s="1"/>
  <c r="K916" i="61"/>
  <c r="K1058" i="61"/>
  <c r="M742" i="61"/>
  <c r="M751" i="61"/>
  <c r="M768" i="61"/>
  <c r="M870" i="61"/>
  <c r="K742" i="61"/>
  <c r="M719" i="61"/>
  <c r="K843" i="61"/>
  <c r="K855" i="61"/>
  <c r="M1040" i="61"/>
  <c r="K821" i="61"/>
  <c r="K870" i="61"/>
  <c r="K889" i="61"/>
  <c r="J572" i="61"/>
  <c r="J531" i="61"/>
  <c r="J505" i="61"/>
  <c r="J478" i="61"/>
  <c r="J455" i="61"/>
  <c r="J564" i="61"/>
  <c r="J462" i="61"/>
  <c r="J589" i="61"/>
  <c r="J582" i="61"/>
  <c r="J557" i="61"/>
  <c r="J520" i="61"/>
  <c r="J490" i="61"/>
  <c r="J550" i="61"/>
  <c r="J512" i="61"/>
  <c r="AJ3" i="34"/>
  <c r="AG3" i="34"/>
  <c r="AI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683" i="61"/>
  <c r="M676" i="61"/>
  <c r="K629" i="61"/>
  <c r="K988" i="61"/>
  <c r="K666" i="61"/>
  <c r="K605" i="61"/>
  <c r="M1067" i="61"/>
  <c r="M1068" i="61" s="1"/>
  <c r="K1066" i="61"/>
  <c r="L1067" i="61"/>
  <c r="K890" i="61"/>
  <c r="K891" i="61" s="1"/>
  <c r="L659" i="61"/>
  <c r="R659" i="61" s="1"/>
  <c r="K624" i="61"/>
  <c r="L676" i="61"/>
  <c r="R676" i="61" s="1"/>
  <c r="K628" i="61"/>
  <c r="K665" i="61"/>
  <c r="K601" i="61"/>
  <c r="K637" i="61"/>
  <c r="K646" i="61"/>
  <c r="K595" i="61"/>
  <c r="K621" i="61"/>
  <c r="K643" i="61"/>
  <c r="K670" i="61"/>
  <c r="K959" i="61"/>
  <c r="K608" i="61"/>
  <c r="K644" i="61"/>
  <c r="K619" i="61"/>
  <c r="K656" i="61"/>
  <c r="K607" i="61"/>
  <c r="K631" i="61"/>
  <c r="K658" i="61"/>
  <c r="K1053" i="61"/>
  <c r="K948" i="61"/>
  <c r="K918" i="61"/>
  <c r="K1040" i="61"/>
  <c r="L639" i="61"/>
  <c r="R639" i="61" s="1"/>
  <c r="L654" i="61"/>
  <c r="R654" i="61" s="1"/>
  <c r="L668" i="61"/>
  <c r="R668" i="61" s="1"/>
  <c r="K636" i="61"/>
  <c r="K645" i="61"/>
  <c r="K929" i="61"/>
  <c r="K1029" i="61"/>
  <c r="K976" i="61"/>
  <c r="K681" i="61"/>
  <c r="K614" i="61"/>
  <c r="K649" i="61"/>
  <c r="K597" i="61"/>
  <c r="K633" i="61"/>
  <c r="K672" i="61"/>
  <c r="K617" i="61"/>
  <c r="K635" i="61"/>
  <c r="K664" i="61"/>
  <c r="L890" i="61"/>
  <c r="R890" i="61" s="1"/>
  <c r="K1009" i="61"/>
  <c r="K1060" i="61"/>
  <c r="M647" i="61"/>
  <c r="L622" i="61"/>
  <c r="R622" i="61" s="1"/>
  <c r="K600" i="61"/>
  <c r="K679" i="61"/>
  <c r="M654" i="61"/>
  <c r="L610" i="61"/>
  <c r="R610" i="61" s="1"/>
  <c r="K604" i="61"/>
  <c r="K653" i="61"/>
  <c r="M622" i="61"/>
  <c r="L647" i="61"/>
  <c r="R647" i="61" s="1"/>
  <c r="M639" i="61"/>
  <c r="K596" i="61"/>
  <c r="K632" i="61"/>
  <c r="K671" i="61"/>
  <c r="K615" i="61"/>
  <c r="K650" i="61"/>
  <c r="K599" i="61"/>
  <c r="K627" i="61"/>
  <c r="K652" i="61"/>
  <c r="K674" i="61"/>
  <c r="M610" i="61"/>
  <c r="M659" i="61"/>
  <c r="K618" i="61"/>
  <c r="K661" i="61"/>
  <c r="M890" i="61"/>
  <c r="M891" i="61" s="1"/>
  <c r="L683" i="61"/>
  <c r="R683" i="61" s="1"/>
  <c r="M668" i="61"/>
  <c r="K594" i="61"/>
  <c r="J590" i="61"/>
  <c r="J1069" i="61" s="1"/>
  <c r="J1070" i="61" s="1"/>
  <c r="AK3" i="34"/>
  <c r="AH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683" i="61"/>
  <c r="K639" i="61"/>
  <c r="K622" i="61"/>
  <c r="K610" i="61"/>
  <c r="K659" i="61"/>
  <c r="K647" i="61"/>
  <c r="K1067" i="61"/>
  <c r="K1068" i="61" s="1"/>
  <c r="K668" i="61"/>
  <c r="M684" i="61"/>
  <c r="M685" i="61" s="1"/>
  <c r="K676" i="61"/>
  <c r="K654" i="61"/>
  <c r="L684" i="61"/>
  <c r="R684" i="61" s="1"/>
  <c r="J591" i="61"/>
  <c r="Q891" i="61" l="1"/>
  <c r="L685" i="61"/>
  <c r="Q684" i="61"/>
  <c r="Q1068" i="61"/>
  <c r="K684" i="61"/>
  <c r="K685" i="61" s="1"/>
  <c r="L577" i="61"/>
  <c r="L561" i="61"/>
  <c r="L555" i="61"/>
  <c r="L541" i="61"/>
  <c r="L523" i="61"/>
  <c r="L517" i="61"/>
  <c r="L511" i="61"/>
  <c r="L501" i="61"/>
  <c r="L497" i="61"/>
  <c r="L493" i="61"/>
  <c r="L477" i="61"/>
  <c r="L453" i="61"/>
  <c r="L441" i="61"/>
  <c r="M585" i="61"/>
  <c r="M579" i="61"/>
  <c r="M563" i="61"/>
  <c r="M543" i="61"/>
  <c r="M525" i="61"/>
  <c r="M519" i="61"/>
  <c r="M503" i="61"/>
  <c r="M495" i="61"/>
  <c r="M475" i="61"/>
  <c r="M457" i="61"/>
  <c r="M439" i="61"/>
  <c r="L587" i="61"/>
  <c r="L581" i="61"/>
  <c r="L567" i="61"/>
  <c r="L545" i="61"/>
  <c r="L527" i="61"/>
  <c r="L507" i="61"/>
  <c r="L487" i="61"/>
  <c r="L469" i="61"/>
  <c r="L449" i="61"/>
  <c r="M436" i="61"/>
  <c r="M569" i="61"/>
  <c r="M547" i="61"/>
  <c r="M529" i="61"/>
  <c r="M509" i="61"/>
  <c r="M489" i="61"/>
  <c r="M485" i="61"/>
  <c r="M471" i="61"/>
  <c r="M467" i="61"/>
  <c r="M451" i="61"/>
  <c r="M447" i="6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L445" i="61"/>
  <c r="L465" i="61"/>
  <c r="L483" i="61"/>
  <c r="L537" i="61"/>
  <c r="M499" i="61"/>
  <c r="M443" i="61"/>
  <c r="M539" i="61"/>
  <c r="M461" i="61"/>
  <c r="M481" i="61"/>
  <c r="L459" i="61"/>
  <c r="M515" i="61"/>
  <c r="M535" i="61"/>
  <c r="M553" i="61"/>
  <c r="M575" i="61"/>
  <c r="L437" i="61"/>
  <c r="L473" i="61"/>
  <c r="L533" i="61"/>
  <c r="L549" i="61"/>
  <c r="L571" i="61"/>
  <c r="M452" i="61"/>
  <c r="M472" i="61"/>
  <c r="M492" i="61"/>
  <c r="M510" i="61"/>
  <c r="M530" i="61"/>
  <c r="M548" i="61"/>
  <c r="M570" i="61"/>
  <c r="L438" i="61"/>
  <c r="L454" i="61"/>
  <c r="L474" i="61"/>
  <c r="L494" i="61"/>
  <c r="L514" i="61"/>
  <c r="L534" i="61"/>
  <c r="L552" i="61"/>
  <c r="L574" i="61"/>
  <c r="M437" i="61"/>
  <c r="M453" i="61"/>
  <c r="Q453" i="61" s="1"/>
  <c r="M473" i="61"/>
  <c r="M493" i="61"/>
  <c r="Q493" i="61" s="1"/>
  <c r="M511" i="61"/>
  <c r="Q511" i="61" s="1"/>
  <c r="M533" i="61"/>
  <c r="M549" i="61"/>
  <c r="M571" i="61"/>
  <c r="L439" i="61"/>
  <c r="L457" i="61"/>
  <c r="L475" i="61"/>
  <c r="L495" i="61"/>
  <c r="L515" i="61"/>
  <c r="L535" i="61"/>
  <c r="L553" i="61"/>
  <c r="L575" i="61"/>
  <c r="M438" i="61"/>
  <c r="M454" i="61"/>
  <c r="M474" i="61"/>
  <c r="M494" i="61"/>
  <c r="M514" i="61"/>
  <c r="M534" i="61"/>
  <c r="M552" i="61"/>
  <c r="M574" i="61"/>
  <c r="L440" i="61"/>
  <c r="L458" i="61"/>
  <c r="L476" i="61"/>
  <c r="L496" i="61"/>
  <c r="L516" i="61"/>
  <c r="L536" i="61"/>
  <c r="L554" i="61"/>
  <c r="L576" i="61"/>
  <c r="M440" i="61"/>
  <c r="M458" i="61"/>
  <c r="M476" i="61"/>
  <c r="M496" i="61"/>
  <c r="M516" i="61"/>
  <c r="M536" i="61"/>
  <c r="M554" i="61"/>
  <c r="M576" i="61"/>
  <c r="L442" i="61"/>
  <c r="L460" i="61"/>
  <c r="L480" i="61"/>
  <c r="L498" i="61"/>
  <c r="L518" i="61"/>
  <c r="L538" i="61"/>
  <c r="L556" i="61"/>
  <c r="L578" i="61"/>
  <c r="M441" i="61"/>
  <c r="Q441" i="61" s="1"/>
  <c r="M459" i="61"/>
  <c r="M477" i="61"/>
  <c r="Q477" i="61" s="1"/>
  <c r="M497" i="61"/>
  <c r="Q497" i="61" s="1"/>
  <c r="M517" i="61"/>
  <c r="Q517" i="61" s="1"/>
  <c r="M537" i="61"/>
  <c r="M555" i="61"/>
  <c r="Q555" i="61" s="1"/>
  <c r="M577" i="61"/>
  <c r="Q577" i="61" s="1"/>
  <c r="L443" i="61"/>
  <c r="L461" i="61"/>
  <c r="L481" i="61"/>
  <c r="L499" i="61"/>
  <c r="L519" i="61"/>
  <c r="L539" i="61"/>
  <c r="L559" i="61"/>
  <c r="L579" i="61"/>
  <c r="M442" i="61"/>
  <c r="M460" i="61"/>
  <c r="M480" i="61"/>
  <c r="M498" i="61"/>
  <c r="M518" i="61"/>
  <c r="M538" i="61"/>
  <c r="M556" i="61"/>
  <c r="M578" i="61"/>
  <c r="L444" i="61"/>
  <c r="L464" i="61"/>
  <c r="L482" i="61"/>
  <c r="L500" i="61"/>
  <c r="L522" i="61"/>
  <c r="L540" i="61"/>
  <c r="L560" i="61"/>
  <c r="L580" i="61"/>
  <c r="M444" i="61"/>
  <c r="M464" i="61"/>
  <c r="M482" i="61"/>
  <c r="M500" i="61"/>
  <c r="M522" i="61"/>
  <c r="M540" i="61"/>
  <c r="M560" i="61"/>
  <c r="M580" i="61"/>
  <c r="L446" i="61"/>
  <c r="L466" i="61"/>
  <c r="L484" i="61"/>
  <c r="L502" i="61"/>
  <c r="L524" i="61"/>
  <c r="L542" i="61"/>
  <c r="L562" i="61"/>
  <c r="L584" i="61"/>
  <c r="M445" i="61"/>
  <c r="M465" i="61"/>
  <c r="M483" i="61"/>
  <c r="M501" i="61"/>
  <c r="Q501" i="61" s="1"/>
  <c r="M523" i="61"/>
  <c r="Q523" i="61" s="1"/>
  <c r="M541" i="61"/>
  <c r="Q541" i="61" s="1"/>
  <c r="M561" i="61"/>
  <c r="Q561" i="61" s="1"/>
  <c r="M581" i="61"/>
  <c r="Q581" i="61" s="1"/>
  <c r="L447" i="61"/>
  <c r="L467" i="61"/>
  <c r="L485" i="61"/>
  <c r="L503" i="61"/>
  <c r="L525" i="61"/>
  <c r="L543" i="61"/>
  <c r="L563" i="61"/>
  <c r="L585" i="61"/>
  <c r="M446" i="61"/>
  <c r="M466" i="61"/>
  <c r="M484" i="61"/>
  <c r="M502" i="61"/>
  <c r="M524" i="61"/>
  <c r="M542" i="61"/>
  <c r="M562" i="61"/>
  <c r="M584" i="61"/>
  <c r="L448" i="61"/>
  <c r="L468" i="61"/>
  <c r="L486" i="61"/>
  <c r="L504" i="61"/>
  <c r="L526" i="61"/>
  <c r="L544" i="61"/>
  <c r="L566" i="61"/>
  <c r="L586" i="61"/>
  <c r="AO3" i="39"/>
  <c r="M448" i="61"/>
  <c r="M468" i="61"/>
  <c r="M486" i="61"/>
  <c r="M504" i="61"/>
  <c r="M526" i="61"/>
  <c r="M544" i="61"/>
  <c r="M566" i="61"/>
  <c r="M586" i="61"/>
  <c r="L450" i="61"/>
  <c r="L470" i="61"/>
  <c r="L488" i="61"/>
  <c r="L508" i="61"/>
  <c r="L528" i="61"/>
  <c r="L546" i="61"/>
  <c r="L568" i="61"/>
  <c r="L588" i="61"/>
  <c r="M449" i="61"/>
  <c r="Q449" i="61" s="1"/>
  <c r="M469" i="61"/>
  <c r="Q469" i="61" s="1"/>
  <c r="M487" i="61"/>
  <c r="Q487" i="61" s="1"/>
  <c r="M507" i="61"/>
  <c r="Q507" i="61" s="1"/>
  <c r="M527" i="61"/>
  <c r="Q527" i="61" s="1"/>
  <c r="M545" i="61"/>
  <c r="Q545" i="61" s="1"/>
  <c r="M567" i="61"/>
  <c r="Q567" i="61" s="1"/>
  <c r="M587" i="61"/>
  <c r="Q587" i="61" s="1"/>
  <c r="L451" i="61"/>
  <c r="L471" i="61"/>
  <c r="L489" i="61"/>
  <c r="L509" i="61"/>
  <c r="L529" i="61"/>
  <c r="L547" i="61"/>
  <c r="L569" i="61"/>
  <c r="L436" i="61"/>
  <c r="AN3" i="39"/>
  <c r="M450" i="61"/>
  <c r="M470" i="61"/>
  <c r="M488" i="61"/>
  <c r="M508" i="61"/>
  <c r="M528" i="61"/>
  <c r="M546" i="61"/>
  <c r="M568" i="61"/>
  <c r="M588" i="61"/>
  <c r="L452" i="61"/>
  <c r="L472" i="61"/>
  <c r="L492" i="61"/>
  <c r="L510" i="61"/>
  <c r="L530" i="61"/>
  <c r="L548" i="61"/>
  <c r="L570" i="61"/>
  <c r="R548" i="61" l="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R560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67" i="61"/>
  <c r="K437" i="61"/>
  <c r="K511" i="61"/>
  <c r="K533" i="61"/>
  <c r="K549" i="61"/>
  <c r="K571" i="61"/>
  <c r="K445" i="61"/>
  <c r="K465" i="61"/>
  <c r="K501" i="61"/>
  <c r="K523" i="61"/>
  <c r="L177" i="61"/>
  <c r="M177" i="61"/>
  <c r="L73" i="61"/>
  <c r="L33" i="61"/>
  <c r="L80" i="61"/>
  <c r="L76" i="61"/>
  <c r="L54" i="61"/>
  <c r="L61" i="61"/>
  <c r="L30" i="61"/>
  <c r="L26" i="61"/>
  <c r="L45" i="61"/>
  <c r="L41" i="61"/>
  <c r="L37" i="61"/>
  <c r="L70" i="61"/>
  <c r="L17" i="61"/>
  <c r="L13" i="61"/>
  <c r="L9" i="61"/>
  <c r="M65" i="61"/>
  <c r="M50" i="61"/>
  <c r="M78" i="61"/>
  <c r="M56" i="61"/>
  <c r="M63" i="61"/>
  <c r="M32" i="61"/>
  <c r="M28" i="61"/>
  <c r="M24" i="61"/>
  <c r="M43" i="61"/>
  <c r="M39" i="61"/>
  <c r="M71" i="61"/>
  <c r="M18" i="61"/>
  <c r="M14" i="61"/>
  <c r="M10" i="61"/>
  <c r="M6" i="61"/>
  <c r="L22" i="61"/>
  <c r="L51" i="61"/>
  <c r="L46" i="61"/>
  <c r="L79" i="61"/>
  <c r="L57" i="61"/>
  <c r="L64" i="61"/>
  <c r="L60" i="61"/>
  <c r="L29" i="61"/>
  <c r="L25" i="61"/>
  <c r="L44" i="61"/>
  <c r="L40" i="61"/>
  <c r="L36" i="61"/>
  <c r="L69" i="61"/>
  <c r="L16" i="61"/>
  <c r="L12" i="61"/>
  <c r="L8" i="61"/>
  <c r="M19" i="61"/>
  <c r="M49" i="61"/>
  <c r="M77" i="61"/>
  <c r="M55" i="61"/>
  <c r="M62" i="61"/>
  <c r="M31" i="61"/>
  <c r="M27" i="61"/>
  <c r="M23" i="61"/>
  <c r="M42" i="61"/>
  <c r="M37" i="61"/>
  <c r="M70" i="61"/>
  <c r="M17" i="61"/>
  <c r="M13" i="61"/>
  <c r="M9" i="61"/>
  <c r="L65" i="61"/>
  <c r="L50" i="61"/>
  <c r="L78" i="61"/>
  <c r="L56" i="61"/>
  <c r="L63" i="61"/>
  <c r="L32" i="61"/>
  <c r="L28" i="61"/>
  <c r="L24" i="61"/>
  <c r="L43" i="61"/>
  <c r="L39" i="61"/>
  <c r="L72" i="61"/>
  <c r="L68" i="61"/>
  <c r="L15" i="61"/>
  <c r="L11" i="61"/>
  <c r="L7" i="61"/>
  <c r="M73" i="61"/>
  <c r="M33" i="61"/>
  <c r="M80" i="61"/>
  <c r="M76" i="61"/>
  <c r="M54" i="61"/>
  <c r="M61" i="61"/>
  <c r="M30" i="61"/>
  <c r="M26" i="61"/>
  <c r="M45" i="61"/>
  <c r="M41" i="61"/>
  <c r="M36" i="61"/>
  <c r="M69" i="61"/>
  <c r="M16" i="61"/>
  <c r="M12" i="61"/>
  <c r="M8" i="61"/>
  <c r="L19" i="61"/>
  <c r="L49" i="61"/>
  <c r="L77" i="61"/>
  <c r="L55" i="61"/>
  <c r="L62" i="61"/>
  <c r="L31" i="61"/>
  <c r="L27" i="61"/>
  <c r="L23" i="61"/>
  <c r="L42" i="61"/>
  <c r="L38" i="61"/>
  <c r="L71" i="61"/>
  <c r="L18" i="61"/>
  <c r="L14" i="61"/>
  <c r="L10" i="61"/>
  <c r="L6" i="61"/>
  <c r="M51" i="61"/>
  <c r="M46" i="61"/>
  <c r="M79" i="61"/>
  <c r="M57" i="61"/>
  <c r="M64" i="61"/>
  <c r="M60" i="61"/>
  <c r="M29" i="61"/>
  <c r="M25" i="61"/>
  <c r="M44" i="61"/>
  <c r="M40" i="61"/>
  <c r="M72" i="61"/>
  <c r="M68" i="61"/>
  <c r="M15" i="61"/>
  <c r="M11" i="61"/>
  <c r="M7" i="61"/>
  <c r="M22" i="61"/>
  <c r="M38" i="61"/>
  <c r="L222" i="61"/>
  <c r="L410" i="61"/>
  <c r="L371" i="61"/>
  <c r="L309" i="61"/>
  <c r="L221" i="61"/>
  <c r="L425" i="61"/>
  <c r="L370" i="61"/>
  <c r="L320" i="61"/>
  <c r="L307" i="61"/>
  <c r="L281" i="61"/>
  <c r="L235" i="61"/>
  <c r="L233" i="61"/>
  <c r="L219" i="61"/>
  <c r="L207" i="61"/>
  <c r="L424" i="61"/>
  <c r="L422" i="61"/>
  <c r="L415" i="61"/>
  <c r="L413" i="61"/>
  <c r="L407" i="61"/>
  <c r="L405" i="61"/>
  <c r="L403" i="61"/>
  <c r="L399" i="61"/>
  <c r="L397" i="61"/>
  <c r="L393" i="61"/>
  <c r="L391" i="61"/>
  <c r="L389" i="61"/>
  <c r="L369" i="61"/>
  <c r="L367" i="61"/>
  <c r="L365" i="61"/>
  <c r="L363" i="61"/>
  <c r="L356" i="61"/>
  <c r="L354" i="61"/>
  <c r="L352" i="61"/>
  <c r="L350" i="61"/>
  <c r="L348" i="61"/>
  <c r="L346" i="61"/>
  <c r="L344" i="61"/>
  <c r="L342" i="61"/>
  <c r="L338" i="61"/>
  <c r="L336" i="61"/>
  <c r="L334" i="61"/>
  <c r="L332" i="61"/>
  <c r="L330" i="61"/>
  <c r="L328" i="61"/>
  <c r="L326" i="61"/>
  <c r="L324" i="61"/>
  <c r="L318" i="61"/>
  <c r="L316" i="61"/>
  <c r="L314" i="61"/>
  <c r="L312" i="61"/>
  <c r="L305" i="61"/>
  <c r="L303" i="61"/>
  <c r="L301" i="61"/>
  <c r="L299" i="61"/>
  <c r="L295" i="61"/>
  <c r="L293" i="61"/>
  <c r="L288" i="61"/>
  <c r="L286" i="61"/>
  <c r="L284" i="61"/>
  <c r="L279" i="61"/>
  <c r="L277" i="61"/>
  <c r="L275" i="61"/>
  <c r="L273" i="61"/>
  <c r="L271" i="61"/>
  <c r="L269" i="61"/>
  <c r="L264" i="61"/>
  <c r="L262" i="61"/>
  <c r="L260" i="61"/>
  <c r="L258" i="61"/>
  <c r="L253" i="61"/>
  <c r="L251" i="61"/>
  <c r="L249" i="61"/>
  <c r="L431" i="61"/>
  <c r="L246" i="61"/>
  <c r="L430" i="61"/>
  <c r="L244" i="61"/>
  <c r="L428" i="61"/>
  <c r="L241" i="61"/>
  <c r="L239" i="61"/>
  <c r="L232" i="61"/>
  <c r="L230" i="61"/>
  <c r="L228" i="61"/>
  <c r="L226" i="61"/>
  <c r="L218" i="61"/>
  <c r="L216" i="61"/>
  <c r="L214" i="61"/>
  <c r="L212" i="61"/>
  <c r="L204" i="61"/>
  <c r="L202" i="61"/>
  <c r="L200" i="61"/>
  <c r="L198" i="61"/>
  <c r="L196" i="61"/>
  <c r="L194" i="61"/>
  <c r="L192" i="61"/>
  <c r="L190" i="61"/>
  <c r="L188" i="61"/>
  <c r="L186" i="61"/>
  <c r="L184" i="61"/>
  <c r="L182" i="61"/>
  <c r="M209" i="61"/>
  <c r="M360" i="61"/>
  <c r="M254" i="61"/>
  <c r="M359" i="61"/>
  <c r="M416" i="61"/>
  <c r="M358" i="61"/>
  <c r="M409" i="61"/>
  <c r="M321" i="61"/>
  <c r="M308" i="61"/>
  <c r="M289" i="61"/>
  <c r="M265" i="61"/>
  <c r="M234" i="61"/>
  <c r="M220" i="61"/>
  <c r="M208" i="61"/>
  <c r="M206" i="61"/>
  <c r="M423" i="61"/>
  <c r="M421" i="61"/>
  <c r="M414" i="61"/>
  <c r="M408" i="61"/>
  <c r="M406" i="61"/>
  <c r="M404" i="61"/>
  <c r="M402" i="61"/>
  <c r="M398" i="61"/>
  <c r="M396" i="61"/>
  <c r="M392" i="61"/>
  <c r="M390" i="61"/>
  <c r="M374" i="61"/>
  <c r="M368" i="61"/>
  <c r="M366" i="61"/>
  <c r="M364" i="61"/>
  <c r="M357" i="61"/>
  <c r="M355" i="61"/>
  <c r="M353" i="61"/>
  <c r="M351" i="61"/>
  <c r="M349" i="61"/>
  <c r="M347" i="61"/>
  <c r="M345" i="61"/>
  <c r="M343" i="61"/>
  <c r="M341" i="61"/>
  <c r="M337" i="61"/>
  <c r="M335" i="61"/>
  <c r="M333" i="61"/>
  <c r="M331" i="61"/>
  <c r="M329" i="61"/>
  <c r="M327" i="61"/>
  <c r="M325" i="61"/>
  <c r="M319" i="61"/>
  <c r="M317" i="61"/>
  <c r="M315" i="61"/>
  <c r="M313" i="61"/>
  <c r="M306" i="61"/>
  <c r="M304" i="61"/>
  <c r="M302" i="61"/>
  <c r="M300" i="61"/>
  <c r="M298" i="61"/>
  <c r="M294" i="61"/>
  <c r="M292" i="61"/>
  <c r="M287" i="61"/>
  <c r="M285" i="61"/>
  <c r="M280" i="61"/>
  <c r="M278" i="61"/>
  <c r="M276" i="61"/>
  <c r="M274" i="61"/>
  <c r="M272" i="61"/>
  <c r="M270" i="61"/>
  <c r="M268" i="61"/>
  <c r="M263" i="61"/>
  <c r="M261" i="61"/>
  <c r="M259" i="61"/>
  <c r="M257" i="61"/>
  <c r="M252" i="61"/>
  <c r="M250" i="61"/>
  <c r="M248" i="61"/>
  <c r="M247" i="61"/>
  <c r="M245" i="61"/>
  <c r="M429" i="61"/>
  <c r="M243" i="61"/>
  <c r="M242" i="61"/>
  <c r="M240" i="61"/>
  <c r="M238" i="61"/>
  <c r="M231" i="61"/>
  <c r="M229" i="61"/>
  <c r="M227" i="61"/>
  <c r="M225" i="61"/>
  <c r="M217" i="61"/>
  <c r="M215" i="61"/>
  <c r="M213" i="61"/>
  <c r="M205" i="61"/>
  <c r="M203" i="61"/>
  <c r="M201" i="61"/>
  <c r="M199" i="61"/>
  <c r="M197" i="61"/>
  <c r="M195" i="61"/>
  <c r="M193" i="61"/>
  <c r="M191" i="61"/>
  <c r="M189" i="61"/>
  <c r="M187" i="61"/>
  <c r="M185" i="61"/>
  <c r="M183" i="61"/>
  <c r="L209" i="61"/>
  <c r="L360" i="61"/>
  <c r="L254" i="61"/>
  <c r="L359" i="61"/>
  <c r="L416" i="61"/>
  <c r="L358" i="61"/>
  <c r="L409" i="61"/>
  <c r="L321" i="61"/>
  <c r="L308" i="61"/>
  <c r="L289" i="61"/>
  <c r="L265" i="61"/>
  <c r="L234" i="61"/>
  <c r="L220" i="61"/>
  <c r="L208" i="61"/>
  <c r="L206" i="61"/>
  <c r="L423" i="61"/>
  <c r="L421" i="61"/>
  <c r="L414" i="61"/>
  <c r="L408" i="61"/>
  <c r="L406" i="61"/>
  <c r="L404" i="61"/>
  <c r="L402" i="61"/>
  <c r="L398" i="61"/>
  <c r="L396" i="61"/>
  <c r="L392" i="61"/>
  <c r="L390" i="61"/>
  <c r="L374" i="61"/>
  <c r="L368" i="61"/>
  <c r="L366" i="61"/>
  <c r="L364" i="61"/>
  <c r="L357" i="61"/>
  <c r="L355" i="61"/>
  <c r="L353" i="61"/>
  <c r="L351" i="61"/>
  <c r="L349" i="61"/>
  <c r="L347" i="61"/>
  <c r="L345" i="61"/>
  <c r="L343" i="61"/>
  <c r="L341" i="61"/>
  <c r="L337" i="61"/>
  <c r="L335" i="61"/>
  <c r="L333" i="61"/>
  <c r="L331" i="61"/>
  <c r="L329" i="61"/>
  <c r="L327" i="61"/>
  <c r="L325" i="61"/>
  <c r="L319" i="61"/>
  <c r="L317" i="61"/>
  <c r="L315" i="61"/>
  <c r="L313" i="61"/>
  <c r="L306" i="61"/>
  <c r="L304" i="61"/>
  <c r="L302" i="61"/>
  <c r="L300" i="61"/>
  <c r="L298" i="61"/>
  <c r="L294" i="61"/>
  <c r="L292" i="61"/>
  <c r="L287" i="61"/>
  <c r="L285" i="61"/>
  <c r="L280" i="61"/>
  <c r="L278" i="61"/>
  <c r="L276" i="61"/>
  <c r="L274" i="61"/>
  <c r="L272" i="61"/>
  <c r="L270" i="61"/>
  <c r="L268" i="61"/>
  <c r="L263" i="61"/>
  <c r="L261" i="61"/>
  <c r="L259" i="61"/>
  <c r="L257" i="61"/>
  <c r="L252" i="61"/>
  <c r="L250" i="61"/>
  <c r="L248" i="61"/>
  <c r="L247" i="61"/>
  <c r="L245" i="61"/>
  <c r="L429" i="61"/>
  <c r="L243" i="61"/>
  <c r="L242" i="61"/>
  <c r="L240" i="61"/>
  <c r="L238" i="61"/>
  <c r="L231" i="61"/>
  <c r="L229" i="61"/>
  <c r="L227" i="61"/>
  <c r="L225" i="61"/>
  <c r="L217" i="61"/>
  <c r="L215" i="61"/>
  <c r="L213" i="61"/>
  <c r="L205" i="61"/>
  <c r="L203" i="61"/>
  <c r="L201" i="61"/>
  <c r="L199" i="61"/>
  <c r="L197" i="61"/>
  <c r="L195" i="61"/>
  <c r="L193" i="61"/>
  <c r="L191" i="61"/>
  <c r="L189" i="61"/>
  <c r="L187" i="61"/>
  <c r="L185" i="61"/>
  <c r="L183" i="61"/>
  <c r="M222" i="61"/>
  <c r="M410" i="61"/>
  <c r="M371" i="61"/>
  <c r="M309" i="61"/>
  <c r="M221" i="61"/>
  <c r="M425" i="61"/>
  <c r="M370" i="61"/>
  <c r="M320" i="61"/>
  <c r="M307" i="61"/>
  <c r="M281" i="61"/>
  <c r="M235" i="61"/>
  <c r="M233" i="61"/>
  <c r="M219" i="61"/>
  <c r="M207" i="61"/>
  <c r="M424" i="61"/>
  <c r="M422" i="61"/>
  <c r="M415" i="61"/>
  <c r="M413" i="61"/>
  <c r="M407" i="61"/>
  <c r="M405" i="61"/>
  <c r="M403" i="61"/>
  <c r="M399" i="61"/>
  <c r="M397" i="61"/>
  <c r="M393" i="61"/>
  <c r="M391" i="61"/>
  <c r="M389" i="61"/>
  <c r="M369" i="61"/>
  <c r="M367" i="61"/>
  <c r="M365" i="61"/>
  <c r="M363" i="61"/>
  <c r="M356" i="61"/>
  <c r="M354" i="61"/>
  <c r="M352" i="61"/>
  <c r="M350" i="61"/>
  <c r="M348" i="61"/>
  <c r="M346" i="61"/>
  <c r="M344" i="61"/>
  <c r="M342" i="61"/>
  <c r="M338" i="61"/>
  <c r="M336" i="61"/>
  <c r="M334" i="61"/>
  <c r="M332" i="61"/>
  <c r="M330" i="61"/>
  <c r="M328" i="61"/>
  <c r="M326" i="61"/>
  <c r="M324" i="61"/>
  <c r="M318" i="61"/>
  <c r="M316" i="61"/>
  <c r="M314" i="61"/>
  <c r="M312" i="61"/>
  <c r="M305" i="61"/>
  <c r="M303" i="61"/>
  <c r="M301" i="61"/>
  <c r="M299" i="61"/>
  <c r="M295" i="61"/>
  <c r="M293" i="61"/>
  <c r="M288" i="61"/>
  <c r="M286" i="61"/>
  <c r="M284" i="61"/>
  <c r="M279" i="61"/>
  <c r="M277" i="61"/>
  <c r="M275" i="61"/>
  <c r="M273" i="61"/>
  <c r="M271" i="61"/>
  <c r="M269" i="61"/>
  <c r="M264" i="61"/>
  <c r="M262" i="61"/>
  <c r="M260" i="61"/>
  <c r="M258" i="61"/>
  <c r="M253" i="61"/>
  <c r="M251" i="61"/>
  <c r="M249" i="61"/>
  <c r="M431" i="61"/>
  <c r="M246" i="61"/>
  <c r="M430" i="61"/>
  <c r="M244" i="61"/>
  <c r="M428" i="61"/>
  <c r="M241" i="61"/>
  <c r="M239" i="61"/>
  <c r="M232" i="61"/>
  <c r="M230" i="61"/>
  <c r="M228" i="61"/>
  <c r="M226" i="61"/>
  <c r="M218" i="61"/>
  <c r="M216" i="61"/>
  <c r="M214" i="61"/>
  <c r="M212" i="61"/>
  <c r="M204" i="61"/>
  <c r="M202" i="61"/>
  <c r="M200" i="61"/>
  <c r="M198" i="61"/>
  <c r="M196" i="61"/>
  <c r="M194" i="61"/>
  <c r="M192" i="61"/>
  <c r="M190" i="61"/>
  <c r="M188" i="61"/>
  <c r="M186" i="61"/>
  <c r="M184" i="61"/>
  <c r="M182" i="61"/>
  <c r="K441" i="61"/>
  <c r="K477" i="61"/>
  <c r="K497" i="61"/>
  <c r="K517" i="61"/>
  <c r="K537" i="61"/>
  <c r="K577" i="61"/>
  <c r="L589" i="61"/>
  <c r="R589" i="61" s="1"/>
  <c r="K587" i="61"/>
  <c r="M462" i="61"/>
  <c r="M564" i="61"/>
  <c r="M455" i="61"/>
  <c r="K525" i="61"/>
  <c r="K543" i="61"/>
  <c r="K563" i="61"/>
  <c r="K585" i="61"/>
  <c r="L550" i="61"/>
  <c r="R550" i="61" s="1"/>
  <c r="M557" i="61"/>
  <c r="L505" i="61"/>
  <c r="R505" i="61" s="1"/>
  <c r="M512" i="61"/>
  <c r="K529" i="61"/>
  <c r="K547" i="61"/>
  <c r="K569" i="61"/>
  <c r="M520" i="61"/>
  <c r="L512" i="61"/>
  <c r="R512" i="61" s="1"/>
  <c r="K469" i="61"/>
  <c r="K515" i="61"/>
  <c r="K535" i="61"/>
  <c r="K519" i="61"/>
  <c r="K559" i="61"/>
  <c r="K579" i="61"/>
  <c r="K448" i="61"/>
  <c r="K468" i="61"/>
  <c r="K486" i="61"/>
  <c r="K504" i="61"/>
  <c r="K526" i="61"/>
  <c r="K544" i="61"/>
  <c r="K566" i="61"/>
  <c r="K586" i="61"/>
  <c r="K444" i="61"/>
  <c r="K464" i="61"/>
  <c r="K482" i="61"/>
  <c r="K500" i="61"/>
  <c r="K522" i="61"/>
  <c r="K540" i="61"/>
  <c r="K560" i="61"/>
  <c r="K580" i="61"/>
  <c r="AP3" i="39"/>
  <c r="L531" i="61"/>
  <c r="R531" i="61" s="1"/>
  <c r="L582" i="61"/>
  <c r="R582" i="61" s="1"/>
  <c r="K452" i="61"/>
  <c r="K472" i="61"/>
  <c r="K492" i="61"/>
  <c r="K510" i="61"/>
  <c r="K530" i="61"/>
  <c r="K548" i="61"/>
  <c r="K570" i="61"/>
  <c r="M531" i="61"/>
  <c r="AL3" i="39"/>
  <c r="L564" i="61"/>
  <c r="R564" i="61" s="1"/>
  <c r="AK3" i="39"/>
  <c r="L462" i="61"/>
  <c r="R462" i="61" s="1"/>
  <c r="L520" i="61"/>
  <c r="R520" i="61" s="1"/>
  <c r="M505" i="61"/>
  <c r="K440" i="61"/>
  <c r="K458" i="61"/>
  <c r="K476" i="61"/>
  <c r="K496" i="61"/>
  <c r="K516" i="61"/>
  <c r="K536" i="61"/>
  <c r="K554" i="61"/>
  <c r="K576" i="61"/>
  <c r="M589" i="61"/>
  <c r="L478" i="61"/>
  <c r="R478" i="61" s="1"/>
  <c r="M582" i="61"/>
  <c r="M550" i="61"/>
  <c r="L455" i="61"/>
  <c r="R455" i="61" s="1"/>
  <c r="M572" i="61"/>
  <c r="L572" i="61"/>
  <c r="R572" i="61" s="1"/>
  <c r="M478" i="61"/>
  <c r="M490" i="61"/>
  <c r="L490" i="61"/>
  <c r="R490" i="61" s="1"/>
  <c r="L557" i="61"/>
  <c r="R557" i="61" s="1"/>
  <c r="K16" i="61"/>
  <c r="K12" i="61"/>
  <c r="K8" i="61"/>
  <c r="K17" i="61"/>
  <c r="K13" i="61"/>
  <c r="K9" i="61"/>
  <c r="K19" i="61"/>
  <c r="K15" i="61"/>
  <c r="K11" i="61"/>
  <c r="K7" i="61"/>
  <c r="K18" i="61"/>
  <c r="K14" i="61"/>
  <c r="K10" i="61"/>
  <c r="K6" i="61"/>
  <c r="AQ3" i="16"/>
  <c r="AN3" i="16"/>
  <c r="R185" i="61" l="1"/>
  <c r="Q185" i="61"/>
  <c r="R201" i="61"/>
  <c r="Q201" i="61"/>
  <c r="R247" i="61"/>
  <c r="Q247" i="61"/>
  <c r="R287" i="61"/>
  <c r="Q287" i="61"/>
  <c r="R333" i="61"/>
  <c r="Q333" i="61"/>
  <c r="R390" i="61"/>
  <c r="Q390" i="61"/>
  <c r="R289" i="61"/>
  <c r="Q289" i="61"/>
  <c r="R196" i="61"/>
  <c r="Q196" i="61"/>
  <c r="R232" i="61"/>
  <c r="Q232" i="61"/>
  <c r="R260" i="61"/>
  <c r="Q260" i="61"/>
  <c r="R303" i="61"/>
  <c r="Q303" i="61"/>
  <c r="R346" i="61"/>
  <c r="Q346" i="61"/>
  <c r="R405" i="61"/>
  <c r="Q405" i="61"/>
  <c r="R309" i="61"/>
  <c r="Q309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8" i="61"/>
  <c r="Q248" i="61"/>
  <c r="R259" i="61"/>
  <c r="Q259" i="61"/>
  <c r="R270" i="61"/>
  <c r="Q270" i="61"/>
  <c r="R278" i="61"/>
  <c r="Q278" i="61"/>
  <c r="R292" i="61"/>
  <c r="Q292" i="61"/>
  <c r="R302" i="61"/>
  <c r="Q302" i="61"/>
  <c r="R315" i="61"/>
  <c r="Q315" i="61"/>
  <c r="R327" i="61"/>
  <c r="Q327" i="61"/>
  <c r="R335" i="61"/>
  <c r="Q335" i="61"/>
  <c r="R345" i="61"/>
  <c r="Q345" i="61"/>
  <c r="R353" i="61"/>
  <c r="Q353" i="61"/>
  <c r="R366" i="61"/>
  <c r="Q366" i="61"/>
  <c r="R392" i="61"/>
  <c r="Q392" i="61"/>
  <c r="R404" i="61"/>
  <c r="Q404" i="61"/>
  <c r="R421" i="61"/>
  <c r="Q421" i="61"/>
  <c r="R220" i="61"/>
  <c r="Q220" i="61"/>
  <c r="R308" i="61"/>
  <c r="Q308" i="61"/>
  <c r="R416" i="61"/>
  <c r="Q416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1" i="61"/>
  <c r="Q251" i="61"/>
  <c r="R262" i="61"/>
  <c r="Q262" i="61"/>
  <c r="R273" i="61"/>
  <c r="Q273" i="61"/>
  <c r="R284" i="61"/>
  <c r="Q284" i="61"/>
  <c r="R295" i="61"/>
  <c r="Q295" i="61"/>
  <c r="R305" i="61"/>
  <c r="Q305" i="61"/>
  <c r="R318" i="61"/>
  <c r="Q318" i="61"/>
  <c r="R330" i="61"/>
  <c r="Q330" i="61"/>
  <c r="R338" i="61"/>
  <c r="Q338" i="61"/>
  <c r="R348" i="61"/>
  <c r="Q348" i="61"/>
  <c r="R356" i="61"/>
  <c r="Q356" i="61"/>
  <c r="R369" i="61"/>
  <c r="Q369" i="61"/>
  <c r="R397" i="61"/>
  <c r="Q397" i="61"/>
  <c r="R407" i="61"/>
  <c r="Q407" i="61"/>
  <c r="R424" i="61"/>
  <c r="Q424" i="61"/>
  <c r="Q235" i="61"/>
  <c r="R235" i="61"/>
  <c r="R370" i="61"/>
  <c r="Q370" i="61"/>
  <c r="R371" i="61"/>
  <c r="Q371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7" i="61"/>
  <c r="Q257" i="61"/>
  <c r="R276" i="61"/>
  <c r="Q276" i="61"/>
  <c r="R325" i="61"/>
  <c r="Q325" i="61"/>
  <c r="R351" i="61"/>
  <c r="Q351" i="61"/>
  <c r="R414" i="61"/>
  <c r="Q414" i="61"/>
  <c r="R360" i="61"/>
  <c r="Q360" i="61"/>
  <c r="R204" i="61"/>
  <c r="Q204" i="61"/>
  <c r="R249" i="61"/>
  <c r="Q249" i="61"/>
  <c r="R279" i="61"/>
  <c r="Q279" i="61"/>
  <c r="R328" i="61"/>
  <c r="Q328" i="61"/>
  <c r="R367" i="61"/>
  <c r="Q367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50" i="61"/>
  <c r="Q250" i="61"/>
  <c r="R261" i="61"/>
  <c r="Q261" i="61"/>
  <c r="R272" i="61"/>
  <c r="Q272" i="61"/>
  <c r="R280" i="61"/>
  <c r="Q280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3" i="61"/>
  <c r="Q423" i="61"/>
  <c r="R234" i="61"/>
  <c r="Q234" i="61"/>
  <c r="R321" i="61"/>
  <c r="Q321" i="61"/>
  <c r="R359" i="61"/>
  <c r="Q359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6" i="61"/>
  <c r="Q246" i="61"/>
  <c r="R253" i="61"/>
  <c r="Q253" i="61"/>
  <c r="R264" i="61"/>
  <c r="Q264" i="61"/>
  <c r="R275" i="61"/>
  <c r="Q275" i="61"/>
  <c r="R286" i="61"/>
  <c r="Q286" i="61"/>
  <c r="R299" i="61"/>
  <c r="Q299" i="61"/>
  <c r="R312" i="61"/>
  <c r="Q312" i="61"/>
  <c r="R324" i="61"/>
  <c r="Q324" i="61"/>
  <c r="R332" i="61"/>
  <c r="Q332" i="61"/>
  <c r="R342" i="61"/>
  <c r="Q342" i="61"/>
  <c r="R350" i="61"/>
  <c r="Q350" i="61"/>
  <c r="R363" i="61"/>
  <c r="Q363" i="61"/>
  <c r="R389" i="61"/>
  <c r="Q389" i="61"/>
  <c r="R399" i="61"/>
  <c r="Q399" i="61"/>
  <c r="R413" i="61"/>
  <c r="Q413" i="61"/>
  <c r="R207" i="61"/>
  <c r="Q207" i="61"/>
  <c r="R281" i="61"/>
  <c r="Q281" i="61"/>
  <c r="R425" i="61"/>
  <c r="Q425" i="61"/>
  <c r="R410" i="61"/>
  <c r="Q410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8" i="61"/>
  <c r="Q268" i="61"/>
  <c r="R300" i="61"/>
  <c r="Q300" i="61"/>
  <c r="Q313" i="61"/>
  <c r="R313" i="61"/>
  <c r="R343" i="61"/>
  <c r="Q343" i="61"/>
  <c r="R364" i="61"/>
  <c r="Q364" i="61"/>
  <c r="R402" i="61"/>
  <c r="Q402" i="61"/>
  <c r="R208" i="61"/>
  <c r="Q208" i="61"/>
  <c r="R358" i="61"/>
  <c r="Q358" i="61"/>
  <c r="R188" i="61"/>
  <c r="Q188" i="61"/>
  <c r="R218" i="61"/>
  <c r="Q218" i="61"/>
  <c r="R244" i="61"/>
  <c r="Q244" i="61"/>
  <c r="R271" i="61"/>
  <c r="Q271" i="61"/>
  <c r="R293" i="61"/>
  <c r="Q293" i="61"/>
  <c r="R316" i="61"/>
  <c r="Q316" i="61"/>
  <c r="R336" i="61"/>
  <c r="Q336" i="61"/>
  <c r="R354" i="61"/>
  <c r="Q354" i="61"/>
  <c r="R393" i="61"/>
  <c r="Q393" i="61"/>
  <c r="R422" i="61"/>
  <c r="Q422" i="61"/>
  <c r="R320" i="61"/>
  <c r="Q320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06" i="61"/>
  <c r="Q306" i="61"/>
  <c r="R319" i="61"/>
  <c r="Q319" i="61"/>
  <c r="R331" i="61"/>
  <c r="Q331" i="61"/>
  <c r="R341" i="61"/>
  <c r="Q341" i="61"/>
  <c r="R349" i="61"/>
  <c r="Q349" i="61"/>
  <c r="R357" i="61"/>
  <c r="Q357" i="61"/>
  <c r="R374" i="61"/>
  <c r="Q374" i="61"/>
  <c r="R398" i="61"/>
  <c r="Q398" i="61"/>
  <c r="R408" i="61"/>
  <c r="Q408" i="61"/>
  <c r="R206" i="61"/>
  <c r="Q206" i="61"/>
  <c r="R265" i="61"/>
  <c r="Q265" i="61"/>
  <c r="R409" i="61"/>
  <c r="Q409" i="61"/>
  <c r="R254" i="61"/>
  <c r="Q254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8" i="61"/>
  <c r="Q258" i="61"/>
  <c r="R269" i="61"/>
  <c r="Q269" i="61"/>
  <c r="R277" i="61"/>
  <c r="Q277" i="61"/>
  <c r="R288" i="61"/>
  <c r="Q288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15" i="61"/>
  <c r="Q415" i="61"/>
  <c r="R219" i="61"/>
  <c r="Q219" i="61"/>
  <c r="R307" i="61"/>
  <c r="Q307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M432" i="61"/>
  <c r="K575" i="61"/>
  <c r="K545" i="61"/>
  <c r="K453" i="61"/>
  <c r="K459" i="61"/>
  <c r="K473" i="61"/>
  <c r="K507" i="61"/>
  <c r="K483" i="61"/>
  <c r="K561" i="61"/>
  <c r="K541" i="61"/>
  <c r="K581" i="61"/>
  <c r="K493" i="61"/>
  <c r="M590" i="61"/>
  <c r="M591" i="61" s="1"/>
  <c r="K527" i="61"/>
  <c r="K555" i="61"/>
  <c r="K449" i="61"/>
  <c r="L167" i="61"/>
  <c r="L159" i="61"/>
  <c r="L149" i="61"/>
  <c r="L145" i="61"/>
  <c r="L141" i="61"/>
  <c r="L137" i="61"/>
  <c r="L127" i="61"/>
  <c r="L123" i="61"/>
  <c r="L117" i="61"/>
  <c r="L113" i="61"/>
  <c r="L109" i="61"/>
  <c r="L103" i="61"/>
  <c r="L99" i="61"/>
  <c r="L95" i="61"/>
  <c r="L91" i="61"/>
  <c r="L87" i="61"/>
  <c r="M175" i="61"/>
  <c r="M171" i="61"/>
  <c r="M165" i="61"/>
  <c r="M161" i="61"/>
  <c r="M157" i="61"/>
  <c r="M151" i="61"/>
  <c r="M147" i="61"/>
  <c r="M143" i="61"/>
  <c r="M139" i="61"/>
  <c r="M133" i="61"/>
  <c r="M129" i="61"/>
  <c r="M125" i="61"/>
  <c r="M121" i="61"/>
  <c r="M115" i="61"/>
  <c r="M111" i="61"/>
  <c r="M107" i="61"/>
  <c r="M101" i="61"/>
  <c r="M97" i="61"/>
  <c r="M93" i="61"/>
  <c r="M89" i="61"/>
  <c r="L176" i="61"/>
  <c r="L172" i="61"/>
  <c r="L166" i="61"/>
  <c r="L162" i="61"/>
  <c r="L158" i="61"/>
  <c r="L152" i="61"/>
  <c r="L148" i="61"/>
  <c r="L144" i="61"/>
  <c r="L140" i="61"/>
  <c r="L134" i="61"/>
  <c r="L130" i="61"/>
  <c r="L126" i="61"/>
  <c r="L122" i="61"/>
  <c r="L116" i="61"/>
  <c r="L112" i="61"/>
  <c r="L108" i="61"/>
  <c r="L102" i="61"/>
  <c r="L98" i="61"/>
  <c r="L94" i="61"/>
  <c r="L90" i="61"/>
  <c r="L86" i="61"/>
  <c r="M174" i="61"/>
  <c r="M168" i="61"/>
  <c r="M164" i="61"/>
  <c r="M160" i="61"/>
  <c r="M156" i="61"/>
  <c r="M150" i="61"/>
  <c r="M146" i="61"/>
  <c r="M142" i="61"/>
  <c r="M138" i="61"/>
  <c r="M132" i="61"/>
  <c r="M128" i="61"/>
  <c r="M124" i="61"/>
  <c r="M118" i="61"/>
  <c r="M114" i="61"/>
  <c r="M110" i="61"/>
  <c r="M104" i="61"/>
  <c r="M100" i="61"/>
  <c r="M96" i="61"/>
  <c r="M92" i="61"/>
  <c r="M88" i="61"/>
  <c r="L85" i="61"/>
  <c r="L173" i="61"/>
  <c r="L163" i="61"/>
  <c r="L153" i="61"/>
  <c r="L131" i="61"/>
  <c r="L175" i="61"/>
  <c r="L171" i="61"/>
  <c r="L165" i="61"/>
  <c r="L161" i="61"/>
  <c r="L157" i="61"/>
  <c r="L151" i="61"/>
  <c r="L147" i="61"/>
  <c r="L143" i="61"/>
  <c r="L139" i="61"/>
  <c r="L133" i="61"/>
  <c r="L129" i="61"/>
  <c r="L125" i="61"/>
  <c r="L121" i="61"/>
  <c r="L115" i="61"/>
  <c r="L111" i="61"/>
  <c r="L107" i="61"/>
  <c r="L101" i="61"/>
  <c r="L97" i="61"/>
  <c r="L93" i="61"/>
  <c r="L89" i="61"/>
  <c r="M85" i="61"/>
  <c r="M173" i="61"/>
  <c r="M167" i="61"/>
  <c r="M163" i="61"/>
  <c r="M159" i="61"/>
  <c r="M153" i="61"/>
  <c r="M149" i="61"/>
  <c r="M145" i="61"/>
  <c r="M141" i="61"/>
  <c r="M137" i="61"/>
  <c r="M131" i="61"/>
  <c r="M127" i="61"/>
  <c r="M123" i="61"/>
  <c r="M117" i="61"/>
  <c r="M113" i="61"/>
  <c r="M109" i="61"/>
  <c r="M103" i="61"/>
  <c r="M99" i="61"/>
  <c r="M95" i="61"/>
  <c r="M91" i="61"/>
  <c r="M87" i="61"/>
  <c r="L174" i="61"/>
  <c r="L168" i="61"/>
  <c r="L164" i="61"/>
  <c r="L160" i="61"/>
  <c r="L156" i="61"/>
  <c r="L150" i="61"/>
  <c r="L146" i="61"/>
  <c r="L142" i="61"/>
  <c r="L138" i="61"/>
  <c r="L132" i="61"/>
  <c r="L128" i="61"/>
  <c r="L124" i="61"/>
  <c r="L118" i="61"/>
  <c r="L114" i="61"/>
  <c r="L110" i="61"/>
  <c r="L104" i="61"/>
  <c r="L100" i="61"/>
  <c r="L96" i="61"/>
  <c r="L92" i="61"/>
  <c r="L88" i="61"/>
  <c r="M176" i="61"/>
  <c r="M172" i="61"/>
  <c r="M166" i="61"/>
  <c r="M162" i="61"/>
  <c r="M158" i="61"/>
  <c r="M152" i="61"/>
  <c r="M148" i="61"/>
  <c r="M144" i="61"/>
  <c r="M140" i="61"/>
  <c r="M134" i="61"/>
  <c r="M130" i="61"/>
  <c r="M126" i="61"/>
  <c r="M122" i="61"/>
  <c r="M116" i="61"/>
  <c r="M112" i="61"/>
  <c r="M108" i="61"/>
  <c r="M102" i="61"/>
  <c r="M98" i="61"/>
  <c r="M94" i="61"/>
  <c r="M90" i="61"/>
  <c r="M86" i="61"/>
  <c r="M58" i="61"/>
  <c r="L74" i="61"/>
  <c r="R74" i="61" s="1"/>
  <c r="L52" i="61"/>
  <c r="R52" i="61" s="1"/>
  <c r="K71" i="61"/>
  <c r="K30" i="61"/>
  <c r="K80" i="61"/>
  <c r="K72" i="61"/>
  <c r="K27" i="61"/>
  <c r="K77" i="61"/>
  <c r="K51" i="61"/>
  <c r="K28" i="61"/>
  <c r="K78" i="61"/>
  <c r="K69" i="61"/>
  <c r="K25" i="61"/>
  <c r="K38" i="61"/>
  <c r="K61" i="61"/>
  <c r="K33" i="61"/>
  <c r="K39" i="61"/>
  <c r="K31" i="61"/>
  <c r="K49" i="61"/>
  <c r="K70" i="61"/>
  <c r="K60" i="61"/>
  <c r="K32" i="61"/>
  <c r="K50" i="61"/>
  <c r="K36" i="61"/>
  <c r="K29" i="61"/>
  <c r="M47" i="61"/>
  <c r="M52" i="61"/>
  <c r="L47" i="61"/>
  <c r="R47" i="61" s="1"/>
  <c r="M20" i="61"/>
  <c r="L81" i="61"/>
  <c r="R81" i="61" s="1"/>
  <c r="K42" i="61"/>
  <c r="K54" i="61"/>
  <c r="K73" i="61"/>
  <c r="K43" i="61"/>
  <c r="K62" i="61"/>
  <c r="K37" i="61"/>
  <c r="K64" i="61"/>
  <c r="K63" i="61"/>
  <c r="K65" i="61"/>
  <c r="K41" i="61"/>
  <c r="K40" i="61"/>
  <c r="K57" i="61"/>
  <c r="M34" i="61"/>
  <c r="M74" i="61"/>
  <c r="M66" i="61"/>
  <c r="L20" i="61"/>
  <c r="R20" i="61" s="1"/>
  <c r="K26" i="61"/>
  <c r="K76" i="61"/>
  <c r="K68" i="61"/>
  <c r="K23" i="61"/>
  <c r="K55" i="61"/>
  <c r="K46" i="61"/>
  <c r="K24" i="61"/>
  <c r="K56" i="61"/>
  <c r="K45" i="61"/>
  <c r="K44" i="61"/>
  <c r="K79" i="61"/>
  <c r="K22" i="61"/>
  <c r="M81" i="61"/>
  <c r="L66" i="61"/>
  <c r="R66" i="61" s="1"/>
  <c r="L34" i="61"/>
  <c r="R34" i="61" s="1"/>
  <c r="L58" i="61"/>
  <c r="R58" i="61" s="1"/>
  <c r="M322" i="61"/>
  <c r="M339" i="61"/>
  <c r="M372" i="61"/>
  <c r="L236" i="61"/>
  <c r="R236" i="61" s="1"/>
  <c r="L255" i="61"/>
  <c r="R255" i="61" s="1"/>
  <c r="L266" i="61"/>
  <c r="R266" i="61" s="1"/>
  <c r="L282" i="61"/>
  <c r="R282" i="61" s="1"/>
  <c r="L426" i="61"/>
  <c r="R426" i="61" s="1"/>
  <c r="K416" i="61"/>
  <c r="K308" i="61"/>
  <c r="K220" i="61"/>
  <c r="K421" i="61"/>
  <c r="K398" i="61"/>
  <c r="K368" i="61"/>
  <c r="K355" i="61"/>
  <c r="K347" i="61"/>
  <c r="K337" i="61"/>
  <c r="K329" i="61"/>
  <c r="K317" i="61"/>
  <c r="K304" i="61"/>
  <c r="K294" i="61"/>
  <c r="K280" i="61"/>
  <c r="K272" i="61"/>
  <c r="K261" i="61"/>
  <c r="K250" i="61"/>
  <c r="K429" i="61"/>
  <c r="K238" i="61"/>
  <c r="K225" i="61"/>
  <c r="M310" i="61"/>
  <c r="M361" i="61"/>
  <c r="M387" i="61"/>
  <c r="M400" i="61"/>
  <c r="L322" i="61"/>
  <c r="R322" i="61" s="1"/>
  <c r="L372" i="61"/>
  <c r="R372" i="61" s="1"/>
  <c r="K222" i="61"/>
  <c r="K371" i="61"/>
  <c r="K221" i="61"/>
  <c r="K370" i="61"/>
  <c r="K235" i="61"/>
  <c r="K424" i="61"/>
  <c r="K407" i="61"/>
  <c r="K397" i="61"/>
  <c r="K363" i="61"/>
  <c r="K350" i="61"/>
  <c r="K342" i="61"/>
  <c r="K332" i="61"/>
  <c r="K324" i="61"/>
  <c r="K303" i="61"/>
  <c r="K286" i="61"/>
  <c r="K275" i="61"/>
  <c r="K217" i="61"/>
  <c r="K209" i="61"/>
  <c r="K360" i="61"/>
  <c r="K359" i="61"/>
  <c r="K358" i="61"/>
  <c r="K321" i="61"/>
  <c r="K289" i="61"/>
  <c r="K234" i="61"/>
  <c r="K208" i="61"/>
  <c r="K423" i="61"/>
  <c r="K414" i="61"/>
  <c r="K406" i="61"/>
  <c r="K402" i="61"/>
  <c r="K396" i="61"/>
  <c r="K374" i="61"/>
  <c r="K366" i="61"/>
  <c r="K357" i="61"/>
  <c r="K353" i="61"/>
  <c r="K349" i="61"/>
  <c r="K345" i="61"/>
  <c r="K341" i="61"/>
  <c r="K335" i="61"/>
  <c r="K331" i="61"/>
  <c r="K327" i="61"/>
  <c r="K319" i="61"/>
  <c r="K315" i="61"/>
  <c r="K306" i="61"/>
  <c r="K302" i="61"/>
  <c r="K298" i="61"/>
  <c r="K292" i="61"/>
  <c r="K285" i="61"/>
  <c r="K278" i="61"/>
  <c r="K274" i="61"/>
  <c r="K270" i="61"/>
  <c r="K263" i="61"/>
  <c r="K259" i="61"/>
  <c r="K252" i="61"/>
  <c r="K248" i="61"/>
  <c r="K245" i="61"/>
  <c r="K243" i="61"/>
  <c r="K240" i="61"/>
  <c r="K231" i="61"/>
  <c r="K227" i="61"/>
  <c r="K216" i="61"/>
  <c r="K212" i="61"/>
  <c r="M210" i="61"/>
  <c r="M223" i="61"/>
  <c r="M290" i="61"/>
  <c r="M394" i="61"/>
  <c r="M417" i="61"/>
  <c r="L296" i="61"/>
  <c r="R296" i="61" s="1"/>
  <c r="L310" i="61"/>
  <c r="R310" i="61" s="1"/>
  <c r="L361" i="61"/>
  <c r="R361" i="61" s="1"/>
  <c r="L387" i="61"/>
  <c r="R387" i="61" s="1"/>
  <c r="L400" i="61"/>
  <c r="R400" i="61" s="1"/>
  <c r="L411" i="61"/>
  <c r="R411" i="61" s="1"/>
  <c r="M236" i="61"/>
  <c r="M255" i="61"/>
  <c r="M266" i="61"/>
  <c r="M282" i="61"/>
  <c r="M426" i="61"/>
  <c r="L210" i="61"/>
  <c r="R210" i="61" s="1"/>
  <c r="L223" i="61"/>
  <c r="R223" i="61" s="1"/>
  <c r="L432" i="61"/>
  <c r="R432" i="61" s="1"/>
  <c r="L290" i="61"/>
  <c r="R290" i="61" s="1"/>
  <c r="L394" i="61"/>
  <c r="R394" i="61" s="1"/>
  <c r="L417" i="61"/>
  <c r="R417" i="61" s="1"/>
  <c r="K254" i="61"/>
  <c r="K409" i="61"/>
  <c r="K265" i="61"/>
  <c r="K206" i="61"/>
  <c r="K408" i="61"/>
  <c r="K404" i="61"/>
  <c r="K392" i="61"/>
  <c r="K364" i="61"/>
  <c r="K351" i="61"/>
  <c r="K343" i="61"/>
  <c r="K333" i="61"/>
  <c r="K325" i="61"/>
  <c r="K313" i="61"/>
  <c r="K300" i="61"/>
  <c r="K287" i="61"/>
  <c r="K276" i="61"/>
  <c r="K268" i="61"/>
  <c r="K257" i="61"/>
  <c r="K247" i="61"/>
  <c r="K242" i="61"/>
  <c r="K229" i="61"/>
  <c r="M296" i="61"/>
  <c r="M411" i="61"/>
  <c r="L339" i="61"/>
  <c r="R339" i="61" s="1"/>
  <c r="K307" i="61"/>
  <c r="K219" i="61"/>
  <c r="K415" i="61"/>
  <c r="K403" i="61"/>
  <c r="K391" i="61"/>
  <c r="K367" i="61"/>
  <c r="K346" i="61"/>
  <c r="K328" i="61"/>
  <c r="K312" i="61"/>
  <c r="K299" i="61"/>
  <c r="K279" i="61"/>
  <c r="K410" i="61"/>
  <c r="K309" i="61"/>
  <c r="K425" i="61"/>
  <c r="K320" i="61"/>
  <c r="K281" i="61"/>
  <c r="K233" i="61"/>
  <c r="K207" i="61"/>
  <c r="K422" i="61"/>
  <c r="K413" i="61"/>
  <c r="K405" i="61"/>
  <c r="K399" i="61"/>
  <c r="K393" i="61"/>
  <c r="K389" i="61"/>
  <c r="K352" i="61"/>
  <c r="K344" i="61"/>
  <c r="K334" i="61"/>
  <c r="K326" i="61"/>
  <c r="K314" i="61"/>
  <c r="K301" i="61"/>
  <c r="K288" i="61"/>
  <c r="K277" i="61"/>
  <c r="K269" i="61"/>
  <c r="K262" i="61"/>
  <c r="K258" i="61"/>
  <c r="K251" i="61"/>
  <c r="K431" i="61"/>
  <c r="K430" i="61"/>
  <c r="K428" i="61"/>
  <c r="K239" i="61"/>
  <c r="K230" i="61"/>
  <c r="K226" i="61"/>
  <c r="K539" i="61"/>
  <c r="K487" i="61"/>
  <c r="K553" i="61"/>
  <c r="K481" i="61"/>
  <c r="K538" i="61"/>
  <c r="K460" i="61"/>
  <c r="K495" i="61"/>
  <c r="K552" i="61"/>
  <c r="K474" i="61"/>
  <c r="K471" i="61"/>
  <c r="K546" i="61"/>
  <c r="K470" i="61"/>
  <c r="K447" i="61"/>
  <c r="K584" i="61"/>
  <c r="K502" i="61"/>
  <c r="K461" i="61"/>
  <c r="K518" i="61"/>
  <c r="K442" i="61"/>
  <c r="K475" i="61"/>
  <c r="K534" i="61"/>
  <c r="K454" i="61"/>
  <c r="K451" i="61"/>
  <c r="K528" i="61"/>
  <c r="K450" i="61"/>
  <c r="K503" i="61"/>
  <c r="K562" i="61"/>
  <c r="K484" i="61"/>
  <c r="K443" i="61"/>
  <c r="K578" i="61"/>
  <c r="K498" i="61"/>
  <c r="K457" i="61"/>
  <c r="K514" i="61"/>
  <c r="K438" i="61"/>
  <c r="K509" i="61"/>
  <c r="K588" i="61"/>
  <c r="K508" i="61"/>
  <c r="K485" i="61"/>
  <c r="K542" i="61"/>
  <c r="K466" i="61"/>
  <c r="K499" i="61"/>
  <c r="K556" i="61"/>
  <c r="K480" i="61"/>
  <c r="L590" i="61"/>
  <c r="R590" i="61" s="1"/>
  <c r="K439" i="61"/>
  <c r="K574" i="61"/>
  <c r="K494" i="61"/>
  <c r="K489" i="61"/>
  <c r="K568" i="61"/>
  <c r="K572" i="61" s="1"/>
  <c r="K488" i="61"/>
  <c r="K467" i="61"/>
  <c r="K524" i="61"/>
  <c r="K446" i="61"/>
  <c r="AM3" i="15"/>
  <c r="AJ3" i="15"/>
  <c r="AL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90" i="61"/>
  <c r="Q339" i="61"/>
  <c r="Q417" i="61"/>
  <c r="Q223" i="61"/>
  <c r="Q400" i="61"/>
  <c r="Q296" i="61"/>
  <c r="Q322" i="61"/>
  <c r="Q255" i="61"/>
  <c r="Q394" i="61"/>
  <c r="Q210" i="61"/>
  <c r="Q387" i="61"/>
  <c r="Q426" i="61"/>
  <c r="Q236" i="61"/>
  <c r="Q58" i="61"/>
  <c r="Q20" i="61"/>
  <c r="Q81" i="61"/>
  <c r="Q52" i="61"/>
  <c r="Q361" i="61"/>
  <c r="Q282" i="61"/>
  <c r="Q34" i="61"/>
  <c r="Q74" i="61"/>
  <c r="Q590" i="61"/>
  <c r="Q432" i="61"/>
  <c r="Q411" i="61"/>
  <c r="Q310" i="61"/>
  <c r="Q372" i="61"/>
  <c r="Q266" i="61"/>
  <c r="Q66" i="61"/>
  <c r="Q47" i="61"/>
  <c r="L82" i="61"/>
  <c r="R82" i="61" s="1"/>
  <c r="M82" i="61"/>
  <c r="M83" i="61" s="1"/>
  <c r="K512" i="61"/>
  <c r="K531" i="61"/>
  <c r="K520" i="61"/>
  <c r="K564" i="61"/>
  <c r="K400" i="61"/>
  <c r="K505" i="61"/>
  <c r="K478" i="61"/>
  <c r="K550" i="61"/>
  <c r="K557" i="61"/>
  <c r="M178" i="61"/>
  <c r="M135" i="61"/>
  <c r="L154" i="61"/>
  <c r="R154" i="61" s="1"/>
  <c r="M154" i="61"/>
  <c r="L119" i="61"/>
  <c r="R119" i="61" s="1"/>
  <c r="L105" i="61"/>
  <c r="R105" i="61" s="1"/>
  <c r="M169" i="61"/>
  <c r="L135" i="61"/>
  <c r="R135" i="61" s="1"/>
  <c r="M119" i="61"/>
  <c r="L169" i="61"/>
  <c r="R169" i="61" s="1"/>
  <c r="M105" i="61"/>
  <c r="L178" i="61"/>
  <c r="R178" i="61" s="1"/>
  <c r="K81" i="61"/>
  <c r="K58" i="61"/>
  <c r="K34" i="61"/>
  <c r="K47" i="61"/>
  <c r="K74" i="61"/>
  <c r="K20" i="61"/>
  <c r="K66" i="61"/>
  <c r="K52" i="61"/>
  <c r="K432" i="61"/>
  <c r="K232" i="61"/>
  <c r="K273" i="61"/>
  <c r="K356" i="61"/>
  <c r="K184" i="61"/>
  <c r="K190" i="61"/>
  <c r="K205" i="61"/>
  <c r="K202" i="61"/>
  <c r="K214" i="61"/>
  <c r="K192" i="61"/>
  <c r="K244" i="61"/>
  <c r="K260" i="61"/>
  <c r="K295" i="61"/>
  <c r="K338" i="61"/>
  <c r="K215" i="61"/>
  <c r="K213" i="61"/>
  <c r="K197" i="61"/>
  <c r="K186" i="61"/>
  <c r="K183" i="61"/>
  <c r="K199" i="61"/>
  <c r="K228" i="61"/>
  <c r="K246" i="61"/>
  <c r="K264" i="61"/>
  <c r="K305" i="61"/>
  <c r="K310" i="61" s="1"/>
  <c r="K348" i="61"/>
  <c r="K365" i="61"/>
  <c r="K293" i="61"/>
  <c r="K336" i="61"/>
  <c r="K196" i="61"/>
  <c r="K182" i="61"/>
  <c r="K185" i="61"/>
  <c r="K201" i="61"/>
  <c r="K194" i="61"/>
  <c r="K187" i="61"/>
  <c r="K203" i="61"/>
  <c r="K417" i="61"/>
  <c r="K249" i="61"/>
  <c r="K318" i="61"/>
  <c r="K390" i="61"/>
  <c r="K394" i="61" s="1"/>
  <c r="K200" i="61"/>
  <c r="K189" i="61"/>
  <c r="K191" i="61"/>
  <c r="K411" i="61"/>
  <c r="K241" i="61"/>
  <c r="K253" i="61"/>
  <c r="K284" i="61"/>
  <c r="K290" i="61" s="1"/>
  <c r="K330" i="61"/>
  <c r="K369" i="61"/>
  <c r="K271" i="61"/>
  <c r="K316" i="61"/>
  <c r="K354" i="61"/>
  <c r="K188" i="61"/>
  <c r="K204" i="61"/>
  <c r="K198" i="61"/>
  <c r="K193" i="61"/>
  <c r="K195" i="61"/>
  <c r="K218" i="61"/>
  <c r="L433" i="61"/>
  <c r="R433" i="61" s="1"/>
  <c r="M433" i="61"/>
  <c r="K426" i="61"/>
  <c r="K589" i="61"/>
  <c r="L591" i="61"/>
  <c r="K582" i="61"/>
  <c r="K490" i="61"/>
  <c r="K462" i="61"/>
  <c r="AO3" i="16"/>
  <c r="AM3" i="16"/>
  <c r="L83" i="61" l="1"/>
  <c r="Q169" i="61"/>
  <c r="Q105" i="61"/>
  <c r="Q82" i="61"/>
  <c r="L434" i="61"/>
  <c r="Q433" i="61"/>
  <c r="Q119" i="61"/>
  <c r="Q591" i="61"/>
  <c r="Q154" i="61"/>
  <c r="Q178" i="61"/>
  <c r="Q135" i="61"/>
  <c r="K82" i="61"/>
  <c r="K83" i="61" s="1"/>
  <c r="K266" i="61"/>
  <c r="K296" i="61"/>
  <c r="K322" i="61"/>
  <c r="K387" i="61"/>
  <c r="K372" i="61"/>
  <c r="K282" i="61"/>
  <c r="K236" i="61"/>
  <c r="M179" i="61"/>
  <c r="M180" i="61" s="1"/>
  <c r="L179" i="61"/>
  <c r="K339" i="61"/>
  <c r="K255" i="61"/>
  <c r="K361" i="61"/>
  <c r="K223" i="61"/>
  <c r="K210" i="61"/>
  <c r="M434" i="61"/>
  <c r="K85" i="61"/>
  <c r="AN3" i="15"/>
  <c r="L1069" i="61" l="1"/>
  <c r="R1069" i="61" s="1"/>
  <c r="R179" i="61"/>
  <c r="L180" i="61"/>
  <c r="Q179" i="61"/>
  <c r="Q434" i="61"/>
  <c r="K86" i="61"/>
  <c r="K102" i="61"/>
  <c r="K112" i="61"/>
  <c r="K140" i="61"/>
  <c r="K148" i="61"/>
  <c r="K158" i="61"/>
  <c r="K166" i="61"/>
  <c r="K176" i="61"/>
  <c r="K89" i="61"/>
  <c r="K115" i="61"/>
  <c r="K143" i="61"/>
  <c r="K165" i="61"/>
  <c r="K91" i="61"/>
  <c r="K99" i="61"/>
  <c r="K109" i="61"/>
  <c r="K117" i="61"/>
  <c r="K127" i="61"/>
  <c r="K137" i="61"/>
  <c r="K145" i="61"/>
  <c r="K153" i="61"/>
  <c r="K163" i="61"/>
  <c r="K173" i="61"/>
  <c r="K107" i="61"/>
  <c r="K133" i="61"/>
  <c r="K161" i="61"/>
  <c r="K104" i="61"/>
  <c r="K124" i="61"/>
  <c r="K132" i="61"/>
  <c r="K142" i="61"/>
  <c r="K150" i="61"/>
  <c r="K160" i="61"/>
  <c r="K168" i="61"/>
  <c r="K111" i="61"/>
  <c r="K139" i="61"/>
  <c r="K171" i="61"/>
  <c r="K122" i="61"/>
  <c r="K130" i="61"/>
  <c r="K96" i="61"/>
  <c r="K94" i="61"/>
  <c r="K90" i="61"/>
  <c r="K98" i="61"/>
  <c r="K108" i="61"/>
  <c r="K116" i="61"/>
  <c r="K144" i="61"/>
  <c r="K152" i="61"/>
  <c r="K162" i="61"/>
  <c r="K172" i="61"/>
  <c r="K177" i="61"/>
  <c r="K97" i="61"/>
  <c r="K129" i="61"/>
  <c r="K157" i="61"/>
  <c r="K87" i="61"/>
  <c r="K95" i="61"/>
  <c r="K103" i="61"/>
  <c r="K113" i="61"/>
  <c r="K123" i="61"/>
  <c r="K131" i="61"/>
  <c r="K141" i="61"/>
  <c r="K149" i="61"/>
  <c r="K167" i="61"/>
  <c r="K93" i="61"/>
  <c r="K121" i="61"/>
  <c r="K147" i="61"/>
  <c r="K175" i="61"/>
  <c r="K100" i="61"/>
  <c r="K118" i="61"/>
  <c r="K128" i="61"/>
  <c r="K138" i="61"/>
  <c r="K146" i="61"/>
  <c r="K156" i="61"/>
  <c r="K164" i="61"/>
  <c r="K174" i="61"/>
  <c r="K101" i="61"/>
  <c r="K125" i="61"/>
  <c r="K151" i="61"/>
  <c r="M1069" i="61"/>
  <c r="M1070" i="61" s="1"/>
  <c r="K126" i="61"/>
  <c r="K134" i="61"/>
  <c r="K159" i="61"/>
  <c r="K92" i="61"/>
  <c r="K110" i="61"/>
  <c r="K433" i="61"/>
  <c r="K434" i="61" s="1"/>
  <c r="AI3" i="15"/>
  <c r="AK3" i="15"/>
  <c r="H24" i="11"/>
  <c r="F20" i="11"/>
  <c r="B18" i="11"/>
  <c r="J15" i="11"/>
  <c r="D14" i="11"/>
  <c r="L12" i="11"/>
  <c r="C13" i="10"/>
  <c r="G12" i="10"/>
  <c r="D21" i="10" s="1"/>
  <c r="E12" i="10"/>
  <c r="C21" i="10" s="1"/>
  <c r="G11" i="10"/>
  <c r="D20" i="10" s="1"/>
  <c r="E11" i="10"/>
  <c r="C20" i="10" s="1"/>
  <c r="G10" i="10"/>
  <c r="D19" i="10" s="1"/>
  <c r="E10" i="10"/>
  <c r="C19" i="10" s="1"/>
  <c r="G9" i="10"/>
  <c r="D18" i="10" s="1"/>
  <c r="E9" i="10"/>
  <c r="C18" i="10" s="1"/>
  <c r="G8" i="10"/>
  <c r="D17" i="10" s="1"/>
  <c r="E8" i="10"/>
  <c r="C17" i="10" s="1"/>
  <c r="G7" i="10"/>
  <c r="D16" i="10" s="1"/>
  <c r="E7" i="10"/>
  <c r="C16" i="10" s="1"/>
  <c r="L1070" i="61" l="1"/>
  <c r="Q1070" i="61" s="1"/>
  <c r="Q1069" i="61"/>
  <c r="Q180" i="61"/>
  <c r="K88" i="61"/>
  <c r="K105" i="61" s="1"/>
  <c r="K169" i="61"/>
  <c r="K135" i="61"/>
  <c r="K154" i="61"/>
  <c r="K178" i="61"/>
  <c r="K119" i="61"/>
  <c r="K179" i="61" l="1"/>
  <c r="K180" i="61" s="1"/>
  <c r="K436" i="61" l="1"/>
  <c r="K455" i="61" s="1"/>
  <c r="K590" i="61" s="1"/>
  <c r="K1069" i="61" l="1"/>
  <c r="K1070" i="61" s="1"/>
  <c r="K591" i="61"/>
  <c r="AM3" i="39"/>
  <c r="D13" i="10"/>
  <c r="E13" i="10" s="1"/>
  <c r="C22" i="10" s="1"/>
  <c r="E6" i="10"/>
  <c r="C15" i="10" s="1"/>
  <c r="F13" i="10"/>
  <c r="G13" i="10" s="1"/>
  <c r="D22" i="10" s="1"/>
  <c r="G6" i="10" l="1"/>
  <c r="D15" i="10" s="1"/>
  <c r="AR3" i="16" l="1"/>
  <c r="AP3" i="16"/>
</calcChain>
</file>

<file path=xl/sharedStrings.xml><?xml version="1.0" encoding="utf-8"?>
<sst xmlns="http://schemas.openxmlformats.org/spreadsheetml/2006/main" count="14355" uniqueCount="1699">
  <si>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</si>
  <si>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</si>
  <si>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</si>
  <si>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</si>
  <si>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</si>
  <si>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</si>
  <si>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</si>
  <si>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</si>
  <si>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</si>
  <si>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</si>
  <si>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</si>
  <si>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</si>
  <si>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</si>
  <si>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</si>
  <si>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</si>
  <si>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</si>
  <si>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</si>
  <si>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</si>
  <si>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</si>
  <si>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</si>
  <si>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</si>
  <si>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</si>
  <si>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</si>
  <si>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</si>
  <si>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</si>
  <si>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</si>
  <si>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</si>
  <si>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</si>
  <si>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</si>
  <si>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</si>
  <si>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</si>
  <si>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</si>
  <si>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</si>
  <si>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</si>
  <si>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</si>
  <si>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</si>
  <si>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</si>
  <si>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</si>
  <si>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</si>
  <si>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</si>
  <si>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</si>
  <si>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</si>
  <si>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</si>
  <si>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</si>
  <si>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</si>
  <si>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</si>
  <si>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</si>
  <si>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</si>
  <si>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</si>
  <si>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</si>
  <si>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</si>
  <si>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</si>
  <si>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</si>
  <si>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</si>
  <si>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</si>
  <si>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</si>
  <si>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</si>
  <si>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</si>
  <si>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</si>
  <si>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</si>
  <si>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</si>
  <si>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</si>
  <si>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</si>
  <si>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</si>
  <si>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</si>
  <si>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</si>
  <si>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</si>
  <si>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</si>
  <si>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</si>
  <si>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</si>
  <si>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</si>
  <si>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</si>
  <si>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</si>
  <si>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</si>
  <si>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</si>
  <si>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</si>
  <si>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</si>
  <si>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</si>
  <si>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</si>
  <si>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</si>
  <si>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</si>
  <si>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</si>
  <si>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</si>
  <si>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</si>
  <si>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</si>
  <si>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</si>
  <si>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</si>
  <si>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</si>
  <si>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</si>
  <si>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</si>
  <si>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</si>
  <si>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</si>
  <si>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</si>
  <si>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</si>
  <si>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</si>
  <si>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00397 สำนักงานสาธารณสุขอำเภอเมือง</t>
  </si>
  <si>
    <t>00398 สำนักงานสาธารณสุขอำเภอกุดจับ</t>
  </si>
  <si>
    <t>00399 สำนักงานสาธารณสุขอำเภอหนองวัวซอ</t>
  </si>
  <si>
    <t>00401 สำนักงานสาธารณสุขอำเภอโนนสะอาด</t>
  </si>
  <si>
    <t>00403 สำนักงานสาธารณสุขอำเภอทุ่งฝน</t>
  </si>
  <si>
    <t>00404 สำนักงานสาธารณสุขอำเภอไชยวาน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</si>
  <si>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</si>
  <si>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</si>
  <si>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</si>
  <si>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00409 สำนักงานสาธารณสุขอำเภอน้ำโสม</t>
  </si>
  <si>
    <t>00410 สำนักงานสาธารณสุขอำเภอเพ็ญ</t>
  </si>
  <si>
    <t>00411 สำนักงานสาธารณสุขอำเภอสร้างคอม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</si>
  <si>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</si>
  <si>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</si>
  <si>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</si>
  <si>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</si>
  <si>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</si>
  <si>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</si>
  <si>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</si>
  <si>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</si>
  <si>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</si>
  <si>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</si>
  <si>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</si>
  <si>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</si>
  <si>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</si>
  <si>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</si>
  <si>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</si>
  <si>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</si>
  <si>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</si>
  <si>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</si>
  <si>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</si>
  <si>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</si>
  <si>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</si>
  <si>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</si>
  <si>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</si>
  <si>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</si>
  <si>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</si>
  <si>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</si>
  <si>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</si>
  <si>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</si>
  <si>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</si>
  <si>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</si>
  <si>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</si>
  <si>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</si>
  <si>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</si>
  <si>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04516 สถานีอนามัยบ้านหนองแวงจุมพล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</si>
  <si>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</si>
  <si>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</si>
  <si>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</si>
  <si>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</si>
  <si>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</si>
  <si>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</si>
  <si>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</si>
  <si>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</si>
  <si>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</si>
  <si>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</si>
  <si>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</si>
  <si>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</si>
  <si>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</si>
  <si>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</si>
  <si>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</si>
  <si>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</si>
  <si>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</si>
  <si>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</si>
  <si>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</si>
  <si>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</si>
  <si>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</si>
  <si>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</si>
  <si>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</si>
  <si>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</si>
  <si>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</si>
  <si>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</si>
  <si>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</si>
  <si>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</si>
  <si>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</si>
  <si>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</si>
  <si>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</si>
  <si>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</si>
  <si>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</si>
  <si>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</si>
  <si>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</si>
  <si>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</si>
  <si>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</si>
  <si>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</si>
  <si>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</si>
  <si>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</si>
  <si>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</si>
  <si>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</si>
  <si>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</si>
  <si>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</si>
  <si>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</si>
  <si>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</si>
  <si>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</si>
  <si>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</si>
  <si>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</si>
  <si>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</si>
  <si>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</si>
  <si>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</si>
  <si>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</si>
  <si>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</si>
  <si>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</si>
  <si>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</si>
  <si>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</si>
  <si>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</si>
  <si>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</si>
  <si>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</si>
  <si>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</si>
  <si>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</si>
  <si>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</si>
  <si>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</si>
  <si>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</si>
  <si>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</si>
  <si>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</si>
  <si>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</si>
  <si>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</si>
  <si>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</si>
  <si>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</si>
  <si>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</si>
  <si>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</si>
  <si>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</si>
  <si>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</si>
  <si>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</si>
  <si>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</si>
  <si>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</si>
  <si>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</si>
  <si>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</si>
  <si>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</si>
  <si>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</si>
  <si>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</si>
  <si>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</si>
  <si>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</si>
  <si>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</si>
  <si>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</si>
  <si>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</si>
  <si>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</si>
  <si>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</si>
  <si>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</si>
  <si>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</si>
  <si>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</si>
  <si>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</si>
  <si>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</si>
  <si>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</si>
  <si>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</si>
  <si>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</si>
  <si>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</si>
  <si>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</si>
  <si>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</si>
  <si>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</si>
  <si>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</si>
  <si>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</si>
  <si>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</si>
  <si>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</si>
  <si>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</si>
  <si>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</si>
  <si>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04630 เพ็ญ รพสต_บ้านธาตุ</t>
  </si>
  <si>
    <t>04631 เพ็ญ รพสต_นิคม</t>
  </si>
  <si>
    <t>04632 เพ็ญ  สถานีอนามัยนาพู่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</si>
  <si>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</si>
  <si>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</si>
  <si>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</si>
  <si>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</si>
  <si>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</si>
  <si>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</si>
  <si>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</si>
  <si>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</si>
  <si>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</si>
  <si>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</si>
  <si>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</si>
  <si>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</si>
  <si>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</si>
  <si>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</si>
  <si>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</si>
  <si>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</si>
  <si>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</si>
  <si>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</si>
  <si>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</si>
  <si>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</si>
  <si>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</si>
  <si>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</si>
  <si>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</si>
  <si>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</si>
  <si>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</si>
  <si>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</si>
  <si>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</si>
  <si>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</si>
  <si>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</si>
  <si>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</si>
  <si>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</si>
  <si>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</si>
  <si>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</si>
  <si>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</si>
  <si>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</si>
  <si>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</si>
  <si>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</si>
  <si>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</si>
  <si>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</si>
  <si>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</si>
  <si>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</si>
  <si>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</si>
  <si>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</si>
  <si>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</si>
  <si>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</si>
  <si>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</si>
  <si>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</si>
  <si>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</si>
  <si>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</si>
  <si>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14148 สำนักงานสาธารณสุขกิ่งอำเภอประจักษ์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</si>
  <si>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</si>
  <si>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</si>
  <si>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</si>
  <si>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</si>
  <si>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</si>
  <si>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</si>
  <si>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</si>
  <si>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</si>
  <si>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</si>
  <si>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</si>
  <si>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15221 เพ็ญ รพสต_บ้านด่าน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</si>
  <si>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</si>
  <si>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</si>
  <si>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</si>
  <si>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</si>
  <si>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</si>
  <si>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</si>
  <si>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</si>
  <si>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</si>
  <si>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</si>
  <si>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</si>
  <si>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</si>
  <si>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</si>
  <si>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</si>
  <si>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</si>
  <si>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</si>
  <si>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</si>
  <si>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04515 สถานีอนามัยโคกผักหอม</t>
  </si>
  <si>
    <t>04518 สถานีอนามัยน้ำพ่น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</si>
  <si>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</si>
  <si>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</si>
  <si>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</si>
  <si>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</si>
  <si>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</si>
  <si>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</si>
  <si>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</si>
  <si>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</si>
  <si>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</si>
  <si>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</si>
  <si>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</si>
  <si>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</si>
  <si>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</si>
  <si>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</si>
  <si>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</si>
  <si>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จังหวัด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</si>
  <si>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</si>
  <si>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</si>
  <si>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</si>
  <si>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</si>
  <si>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</si>
  <si>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</si>
  <si>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</si>
  <si>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เอกสารแนบ 1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</si>
  <si>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</si>
  <si>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ลำดับ</t>
  </si>
  <si>
    <t xml:space="preserve">จำนวน รพ.สต. </t>
  </si>
  <si>
    <t>ส่งงบแล้ว</t>
  </si>
  <si>
    <t>ร้อยละ</t>
  </si>
  <si>
    <t>ไม่ส่งงบ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</si>
  <si>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</si>
  <si>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</si>
  <si>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</si>
  <si>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</si>
  <si>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</si>
  <si>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หมายเหตุ รพ.สต.ที่ยังไม่ส่งข้อมูล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</si>
  <si>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</si>
  <si>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</si>
  <si>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</si>
  <si>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</si>
  <si>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</si>
  <si>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</si>
  <si>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</si>
  <si>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</si>
  <si>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</si>
  <si>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</si>
  <si>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</si>
  <si>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</si>
  <si>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</si>
  <si>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</si>
  <si>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</si>
  <si>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</si>
  <si>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</si>
  <si>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</si>
  <si>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</si>
  <si>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</si>
  <si>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</si>
  <si>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</si>
  <si>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</si>
  <si>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</si>
  <si>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</si>
  <si>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</si>
  <si>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</si>
  <si>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</si>
  <si>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</si>
  <si>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</si>
  <si>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</si>
  <si>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</si>
  <si>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</si>
  <si>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</si>
  <si>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</si>
  <si>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</si>
  <si>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</si>
  <si>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</si>
  <si>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</si>
  <si>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</si>
  <si>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</si>
  <si>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</si>
  <si>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</si>
  <si>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</si>
  <si>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</si>
  <si>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</si>
  <si>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</si>
  <si>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</si>
  <si>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</si>
  <si>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</si>
  <si>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</si>
  <si>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</si>
  <si>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</si>
  <si>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</si>
  <si>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</si>
  <si>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</si>
  <si>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</si>
  <si>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</si>
  <si>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</si>
  <si>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</si>
  <si>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</si>
  <si>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</si>
  <si>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</si>
  <si>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</si>
  <si>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</si>
  <si>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</si>
  <si>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</si>
  <si>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</si>
  <si>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</si>
  <si>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</si>
  <si>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</si>
  <si>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</si>
  <si>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</si>
  <si>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</si>
  <si>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</si>
  <si>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</si>
  <si>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</si>
  <si>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</si>
  <si>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</si>
  <si>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</si>
  <si>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</si>
  <si>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</si>
  <si>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</si>
  <si>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</si>
  <si>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</si>
  <si>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</si>
  <si>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</si>
  <si>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</si>
  <si>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</si>
  <si>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</si>
  <si>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</si>
  <si>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</si>
  <si>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</si>
  <si>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</si>
  <si>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</si>
  <si>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</si>
  <si>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</si>
  <si>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</si>
  <si>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</si>
  <si>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</si>
  <si>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</si>
  <si>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</si>
  <si>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</si>
  <si>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</si>
  <si>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</si>
  <si>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</si>
  <si>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</si>
  <si>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</si>
  <si>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อำเภอเมืองบึงกาฬ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</si>
  <si>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</si>
  <si>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</si>
  <si>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</si>
  <si>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</si>
  <si>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</si>
  <si>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</si>
  <si>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</si>
  <si>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</si>
  <si>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</si>
  <si>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</si>
  <si>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</si>
  <si>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</si>
  <si>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</si>
  <si>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</si>
  <si>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</si>
  <si>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</si>
  <si>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</si>
  <si>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</si>
  <si>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</si>
  <si>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</si>
  <si>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</si>
  <si>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</si>
  <si>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</si>
  <si>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</si>
  <si>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</si>
  <si>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</si>
  <si>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</si>
  <si>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</si>
  <si>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</si>
  <si>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</si>
  <si>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</si>
  <si>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</si>
  <si>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</si>
  <si>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</si>
  <si>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</si>
  <si>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</si>
  <si>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</si>
  <si>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</si>
  <si>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</si>
  <si>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</si>
  <si>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</si>
  <si>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</si>
  <si>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</si>
  <si>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</si>
  <si>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</si>
  <si>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</si>
  <si>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</si>
  <si>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</si>
  <si>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</si>
  <si>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</si>
  <si>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</si>
  <si>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</si>
  <si>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</si>
  <si>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</si>
  <si>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</si>
  <si>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</si>
  <si>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</si>
  <si>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</si>
  <si>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</si>
  <si>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</si>
  <si>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</si>
  <si>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</si>
  <si>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</si>
  <si>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</si>
  <si>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</si>
  <si>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</si>
  <si>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</si>
  <si>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</si>
  <si>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</si>
  <si>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</si>
  <si>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</si>
  <si>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</si>
  <si>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</si>
  <si>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</si>
  <si>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</si>
  <si>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</si>
  <si>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</si>
  <si>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</si>
  <si>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</si>
  <si>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</si>
  <si>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</si>
  <si>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</si>
  <si>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</si>
  <si>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</si>
  <si>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</si>
  <si>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</si>
  <si>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</si>
  <si>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</si>
  <si>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</si>
  <si>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</si>
  <si>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</si>
  <si>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</si>
  <si>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</si>
  <si>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</si>
  <si>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</si>
  <si>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</si>
  <si>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</si>
  <si>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</si>
  <si>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</si>
  <si>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</si>
  <si>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</si>
  <si>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</si>
  <si>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</si>
  <si>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</si>
  <si>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</si>
  <si>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</si>
  <si>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</si>
  <si>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</si>
  <si>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</si>
  <si>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</si>
  <si>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</si>
  <si>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</si>
  <si>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</si>
  <si>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</si>
  <si>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</si>
  <si>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</si>
  <si>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</si>
  <si>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</si>
  <si>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</si>
  <si>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</si>
  <si>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</si>
  <si>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</si>
  <si>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</si>
  <si>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</si>
  <si>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</si>
  <si>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</si>
  <si>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</si>
  <si>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</si>
  <si>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</si>
  <si>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</si>
  <si>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</si>
  <si>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</si>
  <si>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</si>
  <si>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</si>
  <si>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</si>
  <si>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</si>
  <si>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</si>
  <si>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</si>
  <si>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</si>
  <si>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</si>
  <si>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</si>
  <si>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</si>
  <si>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</si>
  <si>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</si>
  <si>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</si>
  <si>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</si>
  <si>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</si>
  <si>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</si>
  <si>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</si>
  <si>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</si>
  <si>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</si>
  <si>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</si>
  <si>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</si>
  <si>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</si>
  <si>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</si>
  <si>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</si>
  <si>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</si>
  <si>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</si>
  <si>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</si>
  <si>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</si>
  <si>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</si>
  <si>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</si>
  <si>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</si>
  <si>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</si>
  <si>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</si>
  <si>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</si>
  <si>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</si>
  <si>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</si>
  <si>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</si>
  <si>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</si>
  <si>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</si>
  <si>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</si>
  <si>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</si>
  <si>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</si>
  <si>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</si>
  <si>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</si>
  <si>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41-26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</si>
  <si>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</si>
  <si>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</si>
  <si>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</si>
  <si>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</si>
  <si>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</si>
  <si>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</si>
  <si>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</si>
  <si>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</si>
  <si>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</si>
  <si>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</si>
  <si>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</si>
  <si>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</si>
  <si>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</si>
  <si>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</si>
  <si>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</si>
  <si>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</si>
  <si>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</si>
  <si>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</si>
  <si>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</si>
  <si>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</si>
  <si>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</si>
  <si>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</si>
  <si>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</si>
  <si>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</si>
  <si>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</si>
  <si>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</si>
  <si>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</si>
  <si>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</si>
  <si>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</si>
  <si>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</si>
  <si>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</si>
  <si>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</si>
  <si>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</si>
  <si>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</si>
  <si>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14352 สอ_โป่งป่าติ้ว</t>
  </si>
  <si>
    <t>รวม CUP เลย</t>
  </si>
  <si>
    <t>42-02</t>
  </si>
  <si>
    <t>รพช.นาด้วง</t>
  </si>
  <si>
    <t>11030 รพช.นาด้วง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</si>
  <si>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</si>
  <si>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</si>
  <si>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</si>
  <si>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</si>
  <si>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</si>
  <si>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รวม CUP นาด้วง</t>
  </si>
  <si>
    <t>42-03</t>
  </si>
  <si>
    <t>รพช.เชียงคาน</t>
  </si>
  <si>
    <t>11031 รพช.เชียงคาน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</si>
  <si>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</si>
  <si>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</si>
  <si>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</si>
  <si>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</si>
  <si>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</si>
  <si>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</si>
  <si>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</si>
  <si>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</si>
  <si>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</si>
  <si>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</si>
  <si>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</si>
  <si>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</si>
  <si>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</si>
  <si>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13924 สถานีอนามัยโสกใหม่</t>
  </si>
  <si>
    <t>รวม CUP เชียงคาน</t>
  </si>
  <si>
    <t>42-04</t>
  </si>
  <si>
    <t>รพช.ปากชม</t>
  </si>
  <si>
    <t>11032 รพช.ปากชม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</si>
  <si>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</si>
  <si>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</si>
  <si>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</si>
  <si>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</si>
  <si>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</si>
  <si>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</si>
  <si>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</si>
  <si>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13925 หาดคัมภีร์</t>
  </si>
  <si>
    <t>14463 ห้วยอาลัย</t>
  </si>
  <si>
    <t>14464 ชมเจริญ</t>
  </si>
  <si>
    <t>รวม CUP ปากชม</t>
  </si>
  <si>
    <t>42-05</t>
  </si>
  <si>
    <t>รพร.ด่านซ้าย</t>
  </si>
  <si>
    <t>11447 รพร.ด่านซ้าย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</si>
  <si>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</si>
  <si>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</si>
  <si>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</si>
  <si>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</si>
  <si>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</si>
  <si>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</si>
  <si>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</si>
  <si>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</si>
  <si>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</si>
  <si>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</si>
  <si>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</si>
  <si>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</si>
  <si>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13926 สถานีอนามัยปากหมัน</t>
  </si>
  <si>
    <t>รวม CUP ด่านซ้าย</t>
  </si>
  <si>
    <t>42-06</t>
  </si>
  <si>
    <t>รพช.นาแห้ว</t>
  </si>
  <si>
    <t>11033 รพช.นาแห้ว</t>
  </si>
  <si>
    <t>04722 สอ_ป่าก่อ</t>
  </si>
  <si>
    <t>04723 สอ_นาพึง</t>
  </si>
  <si>
    <t>04724 สอ_โนนสว่าง</t>
  </si>
  <si>
    <t>04725 สอ_เหล่ากอหก</t>
  </si>
  <si>
    <t>10234 สอ_นาเจริญ</t>
  </si>
  <si>
    <t>รวม CUP นาแห้ว</t>
  </si>
  <si>
    <t>42-07</t>
  </si>
  <si>
    <t>รพช.ภูเรือ</t>
  </si>
  <si>
    <t>11034 รพช.ภูเรือ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</si>
  <si>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</si>
  <si>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</si>
  <si>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</si>
  <si>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</si>
  <si>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</si>
  <si>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</si>
  <si>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รวม CUP ภูเรือ</t>
  </si>
  <si>
    <t>42-08</t>
  </si>
  <si>
    <t>รพช.ท่าลี่</t>
  </si>
  <si>
    <t>11035 รพช.ท่าลี่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</si>
  <si>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</si>
  <si>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</si>
  <si>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</si>
  <si>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</si>
  <si>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</si>
  <si>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</si>
  <si>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</si>
  <si>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</si>
  <si>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13927 สถานีอนามัยนากระเซ็ง</t>
  </si>
  <si>
    <t>รวม CUP ท่าลี่</t>
  </si>
  <si>
    <t>42-09</t>
  </si>
  <si>
    <t>รพช.วังสะพุง</t>
  </si>
  <si>
    <t>11036 รพช.วังสะพุง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</si>
  <si>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</si>
  <si>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</si>
  <si>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</si>
  <si>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</si>
  <si>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</si>
  <si>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</si>
  <si>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</si>
  <si>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</si>
  <si>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</si>
  <si>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</si>
  <si>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</si>
  <si>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</si>
  <si>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</si>
  <si>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</si>
  <si>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</si>
  <si>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</si>
  <si>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13928 สถานีอนามัยโนนวังแท่น</t>
  </si>
  <si>
    <t>รวม CUP วังสะพุง</t>
  </si>
  <si>
    <t>42-10</t>
  </si>
  <si>
    <t>รพช.ภูกระดึง</t>
  </si>
  <si>
    <t>11037 รพช.ภูกระดึง</t>
  </si>
  <si>
    <t>04757 สถานีอนามัยนาโก</t>
  </si>
  <si>
    <t>04758 สถานีอนามัยนาแปนใต้</t>
  </si>
  <si>
    <t>04761 สถานีอนามัยผานกเค้า</t>
  </si>
  <si>
    <t>04762 สถานีอนามัยห้วยส้มใต้</t>
  </si>
  <si>
    <t>04764 สถานีอนามัยห้วยส้ม</t>
  </si>
  <si>
    <t>รวม CUP ภูกระดึง</t>
  </si>
  <si>
    <t>42-11</t>
  </si>
  <si>
    <t>รพช.ภูหลวง</t>
  </si>
  <si>
    <t>11038 รพช.ภูหลวง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</si>
  <si>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</si>
  <si>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</si>
  <si>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</si>
  <si>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</si>
  <si>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13929 สอ_ห้วยสีเสียด</t>
  </si>
  <si>
    <t>รวม CUP ภูหลวง</t>
  </si>
  <si>
    <t>42-12</t>
  </si>
  <si>
    <t>รพช.ผาขาว</t>
  </si>
  <si>
    <t>11039 รพช.ผาขาว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</si>
  <si>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</si>
  <si>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</si>
  <si>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</si>
  <si>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</si>
  <si>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</si>
  <si>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</si>
  <si>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รวม CUP ผาขาว</t>
  </si>
  <si>
    <t>42-15</t>
  </si>
  <si>
    <t>รพช.เอราวัณ</t>
  </si>
  <si>
    <t>14133 รพช.เอราวัณ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</si>
  <si>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</si>
  <si>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</si>
  <si>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</si>
  <si>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</si>
  <si>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</si>
  <si>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13930 สอ_โนนสวรรค์</t>
  </si>
  <si>
    <t>14353 สอ_พรประเสริฐ</t>
  </si>
  <si>
    <t>14356 สอ_นาอ่างคำ</t>
  </si>
  <si>
    <t>รวม CUP เอราวัณ</t>
  </si>
  <si>
    <t>42-16</t>
  </si>
  <si>
    <t>รพช.หนองหิน</t>
  </si>
  <si>
    <t>28861 รพช.หนองหิน</t>
  </si>
  <si>
    <t>04759 รพ_สต_ปวนพุ</t>
  </si>
  <si>
    <t>04760 รพ_สต_หนองหมากแก้ว</t>
  </si>
  <si>
    <t>04763 รพ_สต_เฉลิมพระเกียรติ 60 พรรษา นวมินทราชินิ</t>
  </si>
  <si>
    <t>04765 รพ_สต_น้อยสามัคคี</t>
  </si>
  <si>
    <t>14355 รพ_สต_หลักร้อยหกสิบ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</si>
  <si>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</si>
  <si>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</si>
  <si>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</si>
  <si>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</si>
  <si>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</si>
  <si>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</si>
  <si>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</si>
  <si>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</si>
  <si>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</si>
  <si>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</si>
  <si>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</si>
  <si>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</si>
  <si>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</si>
  <si>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</si>
  <si>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</si>
  <si>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</si>
  <si>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</si>
  <si>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</si>
  <si>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</si>
  <si>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</si>
  <si>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</si>
  <si>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</si>
  <si>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</si>
  <si>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</si>
  <si>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รวม CUP หนองคาย</t>
  </si>
  <si>
    <t>43-02</t>
  </si>
  <si>
    <t>รพร.ท่าบ่อ</t>
  </si>
  <si>
    <t>11448 รพร.ท่าบ่อ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</si>
  <si>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</si>
  <si>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</si>
  <si>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</si>
  <si>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</si>
  <si>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</si>
  <si>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</si>
  <si>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</si>
  <si>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</si>
  <si>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</si>
  <si>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</si>
  <si>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รวม CUP ท่าบ่อ</t>
  </si>
  <si>
    <t>43-05</t>
  </si>
  <si>
    <t>รพช.โพนพิสัย</t>
  </si>
  <si>
    <t>11042 รพช.โพนพิสัย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</si>
  <si>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</si>
  <si>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</si>
  <si>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</si>
  <si>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</si>
  <si>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</si>
  <si>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</si>
  <si>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</si>
  <si>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</si>
  <si>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</si>
  <si>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</si>
  <si>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</si>
  <si>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</si>
  <si>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</si>
  <si>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</si>
  <si>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</si>
  <si>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รวม CUP โพนพิสัย</t>
  </si>
  <si>
    <t>43-07</t>
  </si>
  <si>
    <t>รพช.ศรีเชียงใหม่</t>
  </si>
  <si>
    <t>11044 รพช.ศรีเชียงใหม่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</si>
  <si>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</si>
  <si>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</si>
  <si>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</si>
  <si>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</si>
  <si>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10241 สอ_ท่ากฐิน</t>
  </si>
  <si>
    <t>13933 สอ_ ห้วยไฮ</t>
  </si>
  <si>
    <t>รวม CUP ศรีเชียงใหม่</t>
  </si>
  <si>
    <t>43-08</t>
  </si>
  <si>
    <t>รพช.สังคม</t>
  </si>
  <si>
    <t>11045 รพช.สังคม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</si>
  <si>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</si>
  <si>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</si>
  <si>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</si>
  <si>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</si>
  <si>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</si>
  <si>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รวม CUP สังคม</t>
  </si>
  <si>
    <t>43-18</t>
  </si>
  <si>
    <t>รพช.สระใคร</t>
  </si>
  <si>
    <t>21356 รพช.สระใคร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</si>
  <si>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</si>
  <si>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</si>
  <si>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</si>
  <si>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รวม CUP สระใคร</t>
  </si>
  <si>
    <t>43-19</t>
  </si>
  <si>
    <t>รพช.เฝ้าไร่</t>
  </si>
  <si>
    <t>28811 รพช.เฝ้าไร่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</si>
  <si>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</si>
  <si>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</si>
  <si>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</si>
  <si>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</si>
  <si>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</si>
  <si>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</si>
  <si>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</si>
  <si>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รวม CUP เฝ้าไร่</t>
  </si>
  <si>
    <t>43-20</t>
  </si>
  <si>
    <t>รพช.รัตนวาปี</t>
  </si>
  <si>
    <t>28815 รพช.รัตนวาปี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</si>
  <si>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</si>
  <si>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</si>
  <si>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</si>
  <si>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</si>
  <si>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</si>
  <si>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14184 สถานีอนามัยนายาง</t>
  </si>
  <si>
    <t>รวม CUP รัตนวาปี</t>
  </si>
  <si>
    <t>43-21</t>
  </si>
  <si>
    <t>รพช.โพธิ์ตาก</t>
  </si>
  <si>
    <t>28778 รพช.โพธิ์ตาก</t>
  </si>
  <si>
    <t>04853 รพ_สต_โพธิ์ตาก</t>
  </si>
  <si>
    <t>04854 รพ_สต_สาวแล</t>
  </si>
  <si>
    <t>04860 รพ_สต_โพนทอง</t>
  </si>
  <si>
    <t>04861 รพ_สต_ดอนไผ่</t>
  </si>
  <si>
    <t>04862 รพ_สต_ด่านศรีสุข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</si>
  <si>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</si>
  <si>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</si>
  <si>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</si>
  <si>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</si>
  <si>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</si>
  <si>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</si>
  <si>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</si>
  <si>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</si>
  <si>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</si>
  <si>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</si>
  <si>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</si>
  <si>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</si>
  <si>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</si>
  <si>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</si>
  <si>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</si>
  <si>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</si>
  <si>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</si>
  <si>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</si>
  <si>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</si>
  <si>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</si>
  <si>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</si>
  <si>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</si>
  <si>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</si>
  <si>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</si>
  <si>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</si>
  <si>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</si>
  <si>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</si>
  <si>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</si>
  <si>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</si>
  <si>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13967 สอ_หนองไผ่</t>
  </si>
  <si>
    <t>23217 สอ_ลาดกะเฌอ</t>
  </si>
  <si>
    <t>รวม CUP สกลนคร</t>
  </si>
  <si>
    <t>47-02</t>
  </si>
  <si>
    <t>รพช.กุสุมาลย์</t>
  </si>
  <si>
    <t>11089 รพช.กุสุมาลย์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</si>
  <si>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</si>
  <si>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</si>
  <si>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</si>
  <si>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</si>
  <si>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</si>
  <si>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13968 สอ_ห้วยกอก</t>
  </si>
  <si>
    <t>รวม CUP กุสุมาลย์</t>
  </si>
  <si>
    <t>47-03</t>
  </si>
  <si>
    <t>รพช.กุดบาก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</si>
  <si>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</si>
  <si>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</si>
  <si>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</si>
  <si>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</si>
  <si>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13969 สอ_บ้านกลาง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</si>
  <si>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</si>
  <si>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</si>
  <si>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</si>
  <si>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</si>
  <si>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</si>
  <si>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</si>
  <si>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</si>
  <si>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</si>
  <si>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</si>
  <si>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</si>
  <si>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</si>
  <si>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</si>
  <si>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</si>
  <si>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</si>
  <si>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</si>
  <si>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</si>
  <si>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</si>
  <si>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13970 สอ_บ้านโคก</t>
  </si>
  <si>
    <t>รวม CUP พระอาจารย์ฝั้นฯ</t>
  </si>
  <si>
    <t>47-05</t>
  </si>
  <si>
    <t>รพช.พังโคน</t>
  </si>
  <si>
    <t>11092 รพช.พังโคน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</si>
  <si>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</si>
  <si>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</si>
  <si>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</si>
  <si>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</si>
  <si>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</si>
  <si>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</si>
  <si>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13971 สถานีอนามัยบ้านโคกสะอาด</t>
  </si>
  <si>
    <t>รวม CUP พังโคน</t>
  </si>
  <si>
    <t>47-06</t>
  </si>
  <si>
    <t>รพช.วาริชภูมิ</t>
  </si>
  <si>
    <t>11093 รพช.วาริชภูมิ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</si>
  <si>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</si>
  <si>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</si>
  <si>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</si>
  <si>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</si>
  <si>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</si>
  <si>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</si>
  <si>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</si>
  <si>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</si>
  <si>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14721 สอ_ดงคำโพธิ์</t>
  </si>
  <si>
    <t>รวม CUP วาริชภูมิ</t>
  </si>
  <si>
    <t>47-07</t>
  </si>
  <si>
    <t>รพช.นิคมน้ำอูน</t>
  </si>
  <si>
    <t>11094 รพช.นิคมน้ำอูน</t>
  </si>
  <si>
    <t>05500 สอ_นาคำ</t>
  </si>
  <si>
    <t>05501 สอ_หนองบัวบาน</t>
  </si>
  <si>
    <t>05502 สอ_โนนสุวรรณ</t>
  </si>
  <si>
    <t>11758 สอ_หนองหลวง</t>
  </si>
  <si>
    <t>รวม CUP นิคมน้ำอูน</t>
  </si>
  <si>
    <t>47-08</t>
  </si>
  <si>
    <t>รพช.วานรนิวาส</t>
  </si>
  <si>
    <t>11095 รพช.วานรนิวาส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</si>
  <si>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</si>
  <si>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</si>
  <si>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</si>
  <si>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</si>
  <si>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</si>
  <si>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</si>
  <si>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</si>
  <si>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</si>
  <si>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</si>
  <si>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</si>
  <si>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</si>
  <si>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</si>
  <si>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</si>
  <si>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</si>
  <si>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</si>
  <si>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</si>
  <si>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13972 สอ_ส้งเปือย</t>
  </si>
  <si>
    <t>13973 สอ_วังเยี่ยม</t>
  </si>
  <si>
    <t>รวม CUP วานรนิวาส</t>
  </si>
  <si>
    <t>47-09</t>
  </si>
  <si>
    <t>รพช.คำตากล้า</t>
  </si>
  <si>
    <t>11096 รพช.คำตากล้า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</si>
  <si>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</si>
  <si>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</si>
  <si>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</si>
  <si>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</si>
  <si>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</si>
  <si>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13975 รพ_สต_กุดจาน</t>
  </si>
  <si>
    <t>รวม CUP คำตากล้า</t>
  </si>
  <si>
    <t>47-10</t>
  </si>
  <si>
    <t>รพช.บ้านม่วง</t>
  </si>
  <si>
    <t>11097 รพช.บ้านม่วง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</si>
  <si>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</si>
  <si>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</si>
  <si>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</si>
  <si>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</si>
  <si>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</si>
  <si>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</si>
  <si>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</si>
  <si>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</si>
  <si>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14887 สถานีอนามัยบ้านคำภูทอง</t>
  </si>
  <si>
    <t>14891 สถานีอนามัยบ้านดงหม้อทอง</t>
  </si>
  <si>
    <t>รวม CUP บ้านม่วง</t>
  </si>
  <si>
    <t>47-11</t>
  </si>
  <si>
    <t>รพช.อากาศอำนวย</t>
  </si>
  <si>
    <t>11098 รพช.อากาศอำนวย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</si>
  <si>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</si>
  <si>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</si>
  <si>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</si>
  <si>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</si>
  <si>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</si>
  <si>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</si>
  <si>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</si>
  <si>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</si>
  <si>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</si>
  <si>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</si>
  <si>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13976 รพ_สต_บ้านดอนปอ</t>
  </si>
  <si>
    <t>รวม CUP อากาศอำนวย</t>
  </si>
  <si>
    <t>47-12</t>
  </si>
  <si>
    <t>รพร.สว่างแดนดิน</t>
  </si>
  <si>
    <t>11450 รพร.สว่างแดนดิน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</si>
  <si>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</si>
  <si>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</si>
  <si>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</si>
  <si>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</si>
  <si>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</si>
  <si>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</si>
  <si>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</si>
  <si>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</si>
  <si>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</si>
  <si>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</si>
  <si>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</si>
  <si>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</si>
  <si>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</si>
  <si>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</si>
  <si>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</si>
  <si>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</si>
  <si>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</si>
  <si>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</si>
  <si>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</si>
  <si>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13977 สอ_นาถ่อน</t>
  </si>
  <si>
    <t>รวม CUP สว่างแดนดิน</t>
  </si>
  <si>
    <t>47-13</t>
  </si>
  <si>
    <t>รพช.ส่องดาว</t>
  </si>
  <si>
    <t>11099 รพช.ส่องดาว</t>
  </si>
  <si>
    <t>05561 สอ_ท่าศิลา</t>
  </si>
  <si>
    <t>05562 สอ_ชัยชนะ</t>
  </si>
  <si>
    <t>05563 สอ_วัฒนา</t>
  </si>
  <si>
    <t>05564 สอ_หนองแวง</t>
  </si>
  <si>
    <t>รวม CUP ส่องดาว</t>
  </si>
  <si>
    <t>47-14</t>
  </si>
  <si>
    <t>รพช.เต่างอย</t>
  </si>
  <si>
    <t>11100 รพช.เต่างอย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</si>
  <si>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</si>
  <si>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</si>
  <si>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</si>
  <si>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</si>
  <si>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รวม CUP เต่างอย</t>
  </si>
  <si>
    <t>47-15</t>
  </si>
  <si>
    <t>รพช.โคกศรีสุพรรณ</t>
  </si>
  <si>
    <t>11101 รพช.โคกศรีสุพรรณ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</si>
  <si>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</si>
  <si>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</si>
  <si>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</si>
  <si>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</si>
  <si>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</si>
  <si>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รวม CUP โคกศรีสุพรรณ</t>
  </si>
  <si>
    <t>47-16</t>
  </si>
  <si>
    <t>รพช.เจริญศิลป์</t>
  </si>
  <si>
    <t>11102 รพช.เจริญศิลป์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</si>
  <si>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</si>
  <si>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</si>
  <si>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</si>
  <si>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</si>
  <si>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</si>
  <si>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</si>
  <si>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รวม CUP เจริญศิลป์</t>
  </si>
  <si>
    <t>47-17</t>
  </si>
  <si>
    <t>รพช.โพนนาแก้ว</t>
  </si>
  <si>
    <t>11103 รพช.โพนนาแก้ว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</si>
  <si>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</si>
  <si>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</si>
  <si>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</si>
  <si>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</si>
  <si>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</si>
  <si>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</si>
  <si>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</si>
  <si>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</si>
  <si>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</si>
  <si>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</si>
  <si>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</si>
  <si>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</si>
  <si>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</si>
  <si>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</si>
  <si>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</si>
  <si>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</si>
  <si>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</si>
  <si>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</si>
  <si>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</si>
  <si>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</si>
  <si>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</si>
  <si>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</si>
  <si>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</si>
  <si>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</si>
  <si>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</si>
  <si>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</si>
  <si>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</si>
  <si>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05595 สถานีอนามัยหัวโพน</t>
  </si>
  <si>
    <t>05596 สถานีอนามัยนาราชควาย</t>
  </si>
  <si>
    <t>05597 สถานีอนามัยกุรุคุ</t>
  </si>
  <si>
    <t>05598 สถานีอนามัยบ้านผึ้ง</t>
  </si>
  <si>
    <t>05599 รพ_สต_นามน</t>
  </si>
  <si>
    <t>05600 สถานีอนามัยหนองปลาดุก</t>
  </si>
  <si>
    <t>05601 สถานีอนามัยบ้านห้อม</t>
  </si>
  <si>
    <t>05602 สถานีอนามัยอาจสามารถ</t>
  </si>
  <si>
    <t>05603 สถานีอนามัยขามเฒ่า</t>
  </si>
  <si>
    <t>05604 สถานีอนามัยชะโงม</t>
  </si>
  <si>
    <t>05605 สถานีอนามัยชะโนต</t>
  </si>
  <si>
    <t>05606 รพ_สต_บ้านกลาง</t>
  </si>
  <si>
    <t>05607 รพ_สต_หนองจันทน์</t>
  </si>
  <si>
    <t>05608 สถานีอนามัยท่าค้อ</t>
  </si>
  <si>
    <t>05609 สถานีอนามัยนาหลวง</t>
  </si>
  <si>
    <t>05610 สถานีอนามัยคำเตย</t>
  </si>
  <si>
    <t>05611 สถานีอนามัยดอนแดง</t>
  </si>
  <si>
    <t>05612 สถานีอนามัยหนองญาติ</t>
  </si>
  <si>
    <t>05613 สถานีอนามัยคำพอก</t>
  </si>
  <si>
    <t>05614 สถานีอนามัยบ้านบัว</t>
  </si>
  <si>
    <t>05615 สถานีอนามัยดงขวาง</t>
  </si>
  <si>
    <t>05616 สถานีอนามัยโชคอำนวย</t>
  </si>
  <si>
    <t>05617 สถานีอนามัยสุขเกษม</t>
  </si>
  <si>
    <t>13979 สถานีอนามัยทุ่งมน</t>
  </si>
  <si>
    <t>14277 สถานีอนามัยดงติ้ว</t>
  </si>
  <si>
    <t>รวม CUP นครพนม</t>
  </si>
  <si>
    <t>48-02</t>
  </si>
  <si>
    <t>รพช.ปลาปาก</t>
  </si>
  <si>
    <t>11104 รพช.ปลาปาก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</si>
  <si>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</si>
  <si>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</si>
  <si>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</si>
  <si>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</si>
  <si>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</si>
  <si>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</si>
  <si>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</si>
  <si>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</si>
  <si>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</si>
  <si>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รวม CUP ปลาปาก</t>
  </si>
  <si>
    <t>48-03</t>
  </si>
  <si>
    <t>รพช.ท่าอุเทน</t>
  </si>
  <si>
    <t>11105 รพช.ท่าอุเทน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</si>
  <si>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</si>
  <si>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</si>
  <si>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</si>
  <si>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</si>
  <si>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</si>
  <si>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</si>
  <si>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</si>
  <si>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</si>
  <si>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</si>
  <si>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</si>
  <si>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</si>
  <si>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</si>
  <si>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</si>
  <si>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</si>
  <si>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</si>
  <si>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</si>
  <si>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</si>
  <si>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รวม CUP ท่าอุเทน</t>
  </si>
  <si>
    <t>48-04</t>
  </si>
  <si>
    <t>รพช.บ้านแพง</t>
  </si>
  <si>
    <t>11106 รพช.บ้านแพง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</si>
  <si>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</si>
  <si>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</si>
  <si>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</si>
  <si>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</si>
  <si>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</si>
  <si>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</si>
  <si>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</si>
  <si>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0650 สถานีอนามัยตำบลหนองแวง</t>
  </si>
  <si>
    <t>13980 สถานีอนามัยนาเข</t>
  </si>
  <si>
    <t>รวม CUP บ้านแพง</t>
  </si>
  <si>
    <t>48-05</t>
  </si>
  <si>
    <t>รพร.ธาตุพนม</t>
  </si>
  <si>
    <t>11451 รพร.ธาตุพนม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</si>
  <si>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</si>
  <si>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</si>
  <si>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</si>
  <si>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</si>
  <si>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</si>
  <si>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</si>
  <si>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</si>
  <si>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</si>
  <si>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</si>
  <si>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</si>
  <si>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</si>
  <si>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</si>
  <si>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</si>
  <si>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</si>
  <si>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11873 สถานีอนามัยบ้านโคกสว่างพัฒนา ตำบลธาตุพนมเหนือ</t>
  </si>
  <si>
    <t>รวม CUP ธาตุพนม</t>
  </si>
  <si>
    <t>48-06</t>
  </si>
  <si>
    <t>รพช.เรณูนคร</t>
  </si>
  <si>
    <t>11108 รพช.เรณูนคร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</si>
  <si>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</si>
  <si>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</si>
  <si>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</si>
  <si>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</si>
  <si>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</si>
  <si>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</si>
  <si>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</si>
  <si>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</si>
  <si>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</si>
  <si>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14278 โนนอนามัย สอ_</t>
  </si>
  <si>
    <t>รวม CUP เรณูนคร</t>
  </si>
  <si>
    <t>48-07</t>
  </si>
  <si>
    <t>รพช.นาแก</t>
  </si>
  <si>
    <t>11109 รพช.นาแก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</si>
  <si>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</si>
  <si>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</si>
  <si>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</si>
  <si>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</si>
  <si>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</si>
  <si>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</si>
  <si>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</si>
  <si>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</si>
  <si>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</si>
  <si>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</si>
  <si>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</si>
  <si>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</si>
  <si>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</si>
  <si>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</si>
  <si>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05694 สถานีอนามัยบ้านแก้ง</t>
  </si>
  <si>
    <t>05695 สถานีอนามัยคำพี้</t>
  </si>
  <si>
    <t>13981 สถานีอนามัยสร้างติ่ว</t>
  </si>
  <si>
    <t>13982 สถานีอนามัยหนองหญ้าปล้อง</t>
  </si>
  <si>
    <t>24724 รพ_สต_บ้านหนองกุง</t>
  </si>
  <si>
    <t>รวม CUP นาแก</t>
  </si>
  <si>
    <t>48-08</t>
  </si>
  <si>
    <t>รพช.ศรีสงคราม</t>
  </si>
  <si>
    <t>11110 รพช.ศรีสงคราม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</si>
  <si>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</si>
  <si>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</si>
  <si>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</si>
  <si>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</si>
  <si>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</si>
  <si>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</si>
  <si>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</si>
  <si>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</si>
  <si>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</si>
  <si>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</si>
  <si>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</si>
  <si>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</si>
  <si>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</si>
  <si>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</si>
  <si>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</si>
  <si>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</si>
  <si>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</si>
  <si>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</si>
  <si>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รวม CUP ศรีสงคราม</t>
  </si>
  <si>
    <t>48-09</t>
  </si>
  <si>
    <t>รพช.นาหว้า</t>
  </si>
  <si>
    <t>11111 รพช.นาหว้า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</si>
  <si>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</si>
  <si>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</si>
  <si>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</si>
  <si>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</si>
  <si>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</si>
  <si>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</si>
  <si>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</si>
  <si>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</si>
  <si>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</si>
  <si>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รวม CUP นาหว้า</t>
  </si>
  <si>
    <t>48-10</t>
  </si>
  <si>
    <t>รพช.โพนสวรรค์</t>
  </si>
  <si>
    <t>11112 รพช.โพนสวรรค์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</si>
  <si>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</si>
  <si>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</si>
  <si>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</si>
  <si>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</si>
  <si>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</si>
  <si>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</si>
  <si>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</si>
  <si>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</si>
  <si>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</si>
  <si>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</si>
  <si>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23137 สถานีอนามัยโพนจาน</t>
  </si>
  <si>
    <t>รวม CUP โพนสวรรค์</t>
  </si>
  <si>
    <t>48-11</t>
  </si>
  <si>
    <t>รพช.นาทม</t>
  </si>
  <si>
    <t>11107 รพช.นาทม</t>
  </si>
  <si>
    <t>05735 สอ_พันห่าว</t>
  </si>
  <si>
    <t>05736 รพ_สต_เฉลิมพระเกียติฯนาทม</t>
  </si>
  <si>
    <t>05737 สอ_หนองซน</t>
  </si>
  <si>
    <t>48-12</t>
  </si>
  <si>
    <t>05738 สอ_คำแม่นาง</t>
  </si>
  <si>
    <t>48-13</t>
  </si>
  <si>
    <t>05739 สอ_ดอนเตย</t>
  </si>
  <si>
    <t>รวม CUP นาทม</t>
  </si>
  <si>
    <t>รพช.วังยาง</t>
  </si>
  <si>
    <t>40840 รพช.วังยาง</t>
  </si>
  <si>
    <t>05691 สอ_โคกสี</t>
  </si>
  <si>
    <t>05692 สอ_นาขาม</t>
  </si>
  <si>
    <t>05696 รพ_สต_ยอดชาด</t>
  </si>
  <si>
    <t>13983 สอ_หนองโพธิ์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</si>
  <si>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</si>
  <si>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</si>
  <si>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</si>
  <si>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</si>
  <si>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</si>
  <si>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</si>
  <si>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</si>
  <si>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</si>
  <si>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</si>
  <si>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</si>
  <si>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</si>
  <si>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</si>
  <si>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</si>
  <si>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</si>
  <si>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14150 โพธิ์ตาก,สสอ_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</si>
  <si>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</si>
  <si>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</si>
  <si>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</si>
  <si>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</si>
  <si>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</si>
  <si>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</si>
  <si>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</si>
  <si>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</si>
  <si>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</si>
  <si>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</si>
  <si>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</si>
  <si>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</si>
  <si>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</si>
  <si>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</si>
  <si>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</si>
  <si>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</si>
  <si>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</si>
  <si>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14441 เทศบาลเมืองสกลนคร</t>
  </si>
  <si>
    <t>23748 ศสช_รพ_สน_2</t>
  </si>
  <si>
    <t>23816 ศสช_วัดแจ้ง</t>
  </si>
  <si>
    <t>05691 รพสต_โคกสี</t>
  </si>
  <si>
    <t>05692 รพสต_นาขาม</t>
  </si>
  <si>
    <t>05696 รพสต_ยอดชาด</t>
  </si>
  <si>
    <t>13983 รพสต_หนองโพธิ์</t>
  </si>
  <si>
    <t>4881 รพ_สต_ห้วยก้านเหลือง</t>
  </si>
  <si>
    <t xml:space="preserve">  </t>
  </si>
  <si>
    <t>53-08</t>
  </si>
  <si>
    <t>4854 รพ_สต_โพธิ์ตาก</t>
  </si>
  <si>
    <t>4855 รพ_สต_สาวแล</t>
  </si>
  <si>
    <t>4861 รพ_สต_โพนทอง</t>
  </si>
  <si>
    <t>4862 รพ_สต_ดอนไผ่</t>
  </si>
  <si>
    <t>4863 รพ_สต_ด่านศรีสุข</t>
  </si>
  <si>
    <t>4805 สถานีอนามัยบ้านถ่อน</t>
  </si>
  <si>
    <t>5642 สถานีอนามัยบ้านม่วง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</si>
  <si>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</si>
  <si>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</si>
  <si>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</si>
  <si>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</si>
  <si>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41075 สอ_ภูเพ็ก</t>
  </si>
  <si>
    <t xml:space="preserve">05655 สถานีอนามัยตาลกุด </t>
  </si>
  <si>
    <t xml:space="preserve">05654 สถานีอนามัยบ้านโพนแพง </t>
  </si>
  <si>
    <t xml:space="preserve">05651 สถานีอนามัยนาพระชัย  </t>
  </si>
  <si>
    <t xml:space="preserve">05645 สถานีอนามัยดอนสะฝาง  </t>
  </si>
  <si>
    <t xml:space="preserve">05647 สถานีอนามัยบ้านโคกพะธาย </t>
  </si>
  <si>
    <t xml:space="preserve">04649 สถานีอนามัยบ้านแสงสว่าง </t>
  </si>
  <si>
    <t>04524 รพ.สต.เวียงคำ</t>
  </si>
  <si>
    <t>04525 รพ.สต.บ้านหินฮาว</t>
  </si>
  <si>
    <t>04526 รพ.สต.แชแล</t>
  </si>
  <si>
    <t>04528 รพสต.เชียงแหว</t>
  </si>
  <si>
    <t>04529 โรพ.สต.ห้วยเกิ้ง</t>
  </si>
  <si>
    <t>04532 รพ.สต.เสอเพลอ</t>
  </si>
  <si>
    <t>04533 รพ.สต.บ้านทองอินทร์</t>
  </si>
  <si>
    <t>04534 รพ.สต.สีออ</t>
  </si>
  <si>
    <t>04536 รพ.สต.ผาสุก</t>
  </si>
  <si>
    <t>04537 รพ.สต.ท่าลี่</t>
  </si>
  <si>
    <t>04538 รพ.สต.บ้านเหล่าหมากจันทน์</t>
  </si>
  <si>
    <t>04539 รพ.สต.ปะโค</t>
  </si>
  <si>
    <t>04540 รพ.สต.บ้านบุ่งหมากลาน</t>
  </si>
  <si>
    <t>04541 รพ.สต.หนองหว้า</t>
  </si>
  <si>
    <t>14846 รพ.สต.บ้านผือ</t>
  </si>
  <si>
    <t xml:space="preserve">04550 รพ_สต_ต้ายสวรรค์ </t>
  </si>
  <si>
    <t xml:space="preserve">04551 รพ_สต_หนองเม็ก </t>
  </si>
  <si>
    <t xml:space="preserve">04552 รพ_สต_พังงู </t>
  </si>
  <si>
    <t xml:space="preserve">04553 รพ_สต_สะแบง </t>
  </si>
  <si>
    <t xml:space="preserve">04554 รพ_สต_สร้อยพร้าว </t>
  </si>
  <si>
    <t xml:space="preserve">04555 รพ_สต_บ้านเชียง </t>
  </si>
  <si>
    <t xml:space="preserve">04556 รพ_สต_บ้านยา </t>
  </si>
  <si>
    <t xml:space="preserve">04557 รพ_สต_โพนงาม </t>
  </si>
  <si>
    <t xml:space="preserve">04558 รพ_สต_บ้านโคก </t>
  </si>
  <si>
    <t>04559 รพ_สต_ผักตบ</t>
  </si>
  <si>
    <t xml:space="preserve">04560 รพ_สต_หนองบัวแดง </t>
  </si>
  <si>
    <t>04561 รพ_สต_ดอนหายโศก</t>
  </si>
  <si>
    <t xml:space="preserve">04562 รพ_สต_บ้านต้อง </t>
  </si>
  <si>
    <t>13914 รพ_สต_ดงบาก</t>
  </si>
  <si>
    <t xml:space="preserve">04564 รพ_สต_ทุ่งใหญ่ </t>
  </si>
  <si>
    <t>04572 โรพ.สต.ศรีสง่าเมือง</t>
  </si>
  <si>
    <t>04573 รพ.สต.ท่าไฮ</t>
  </si>
  <si>
    <t>04574 รพ.สต.โนนม่วง</t>
  </si>
  <si>
    <t>04575 รพ.สต.บ้านโปร่ง</t>
  </si>
  <si>
    <t>04576 รพ.สต.หัวนาคำ</t>
  </si>
  <si>
    <t>04577 รพ.สต.คำค้อ</t>
  </si>
  <si>
    <t>04578 รพ.สต.หนองนกเขียน</t>
  </si>
  <si>
    <t>04579 รพ.สต.นายูง</t>
  </si>
  <si>
    <t>04580 รพ.สต.ตาดทอง</t>
  </si>
  <si>
    <t>13916 รพ.สต.ห้วยผึ้ง</t>
  </si>
  <si>
    <t>13917 รพ.สต.นาเรียง</t>
  </si>
  <si>
    <t>14847 รพ.สต.คำเมย</t>
  </si>
  <si>
    <t xml:space="preserve">04605 สอ_บ้านธาตุ </t>
  </si>
  <si>
    <t xml:space="preserve">04606 สอ_ดงหวาย  </t>
  </si>
  <si>
    <t xml:space="preserve">04607 สอ_โนนสะอาด  </t>
  </si>
  <si>
    <t xml:space="preserve">04608 สอ_บ้านเทื่อม  </t>
  </si>
  <si>
    <t xml:space="preserve">04609 สอ_คำบง  </t>
  </si>
  <si>
    <t xml:space="preserve">04610 สอ_โนนทอง  </t>
  </si>
  <si>
    <t xml:space="preserve">04611 สอ_นาเตย  </t>
  </si>
  <si>
    <t xml:space="preserve">04612 สอ_ข้าวสาร  </t>
  </si>
  <si>
    <t xml:space="preserve">04613 สอ_โนนสว่าง  </t>
  </si>
  <si>
    <t xml:space="preserve">04614 สอ_บ้านม่วง  </t>
  </si>
  <si>
    <t xml:space="preserve">04615 สอ_กลางใหญ่  </t>
  </si>
  <si>
    <t xml:space="preserve">04616 สอ_เมืองพาน  </t>
  </si>
  <si>
    <t xml:space="preserve">04617 สอ_หนองกาลึม  </t>
  </si>
  <si>
    <t xml:space="preserve">04618 สอ_คำด้วง  </t>
  </si>
  <si>
    <t xml:space="preserve">04619 สอ_ห้วยศิลาผาสุก  </t>
  </si>
  <si>
    <t xml:space="preserve">04620 สอ_หนองหัวคู  </t>
  </si>
  <si>
    <t xml:space="preserve">04621 สอ_บ้านค้อ  </t>
  </si>
  <si>
    <t xml:space="preserve">14245 สอ_สระคุ  </t>
  </si>
  <si>
    <t xml:space="preserve">14298 สอ_หนองแวง  </t>
  </si>
  <si>
    <t xml:space="preserve">14848 สอ_นาล้อม  </t>
  </si>
  <si>
    <t>04527  รพ.สต.อุ่มจาน</t>
  </si>
  <si>
    <t>04530 รพ.สต.บ้านโนนสมบูรณ์</t>
  </si>
  <si>
    <t>04531 รพ.สต.บ้านสะอาดนามูล</t>
  </si>
  <si>
    <t>05490 สอ.บ้านต้นผึ้งใหม่พัฒนา</t>
  </si>
  <si>
    <t>05525 สอ.บ้านดงห้วยเปลือย</t>
  </si>
  <si>
    <t>05565 สอ.บ้านโพนปลาโหล</t>
  </si>
  <si>
    <t xml:space="preserve">05587 รพ_สต_บ้านต้อน </t>
  </si>
  <si>
    <t xml:space="preserve">05588 รพ_สต_นายอ </t>
  </si>
  <si>
    <t xml:space="preserve">05589 รพ_สต_บ้านชมภูพานเหนือ  </t>
  </si>
  <si>
    <t xml:space="preserve">05590 รพ_สต_บ้านหลุบเลา </t>
  </si>
  <si>
    <t xml:space="preserve">05591 รพ_สต_บ้านฮ่องสิม </t>
  </si>
  <si>
    <t xml:space="preserve">05592 รพ_สต_บ้านนางเติ่ง </t>
  </si>
  <si>
    <t xml:space="preserve">05593 รพ_สต_บ้านบ่อเดือนห้า </t>
  </si>
  <si>
    <t xml:space="preserve">05594 รพ_สต_บ้านกกปลาซิว </t>
  </si>
  <si>
    <t>05637 สอ.บ้านตาลหนองเทา</t>
  </si>
  <si>
    <t>05638 สอ.บ้านท่าหนามแก้ว</t>
  </si>
  <si>
    <t xml:space="preserve">05663 สถานีอนามัยบ้านทรายมูล </t>
  </si>
  <si>
    <t>05660 สอ.ตำบลดอนนางหงส์</t>
  </si>
  <si>
    <t>05656 สอ.ตำบลพระกลางทุ่ง</t>
  </si>
  <si>
    <t>05664 สถานีอนามัยบ้านอุ่มเหม้า</t>
  </si>
  <si>
    <t xml:space="preserve">11873 สอ.บ้านโคกสว่างพัฒนา </t>
  </si>
  <si>
    <t>04523 รพ.สต.พันดอน</t>
  </si>
  <si>
    <t>04500 สอ.บ้านหนองใหญ่ (บ้านจั่น)</t>
  </si>
  <si>
    <t>13904 สอ.บ้านหนองหมื่นท้าว</t>
  </si>
  <si>
    <t xml:space="preserve">04505 รพ.สต.บ้านดงหวาย </t>
  </si>
  <si>
    <t xml:space="preserve">04506 รพ.สต.บ้านโพธิ์  </t>
  </si>
  <si>
    <t xml:space="preserve">04507 รพ.สต.บ้านขอนยูง </t>
  </si>
  <si>
    <t xml:space="preserve">04508 รพ.สต.บ้านหนองฆ้อง  </t>
  </si>
  <si>
    <t xml:space="preserve">04509 รพ.สต.บ้านสร้างแป้น  </t>
  </si>
  <si>
    <t xml:space="preserve">04510 รพ.สต.บ้านบ่อทอง </t>
  </si>
  <si>
    <t xml:space="preserve">04511 รพ.สต.บ้านตาลเลียน </t>
  </si>
  <si>
    <t xml:space="preserve">13907รพ.สต.บ้านโคกสว่าง </t>
  </si>
  <si>
    <t xml:space="preserve">13908 รพ.สต.บ้านเหล่าตำแย </t>
  </si>
  <si>
    <t xml:space="preserve">14845 รพ.สต.บ้านดงบัง </t>
  </si>
  <si>
    <t xml:space="preserve">24933 รพ.สต.บ้านโสกแก </t>
  </si>
  <si>
    <t>04522 โรพ.สต.ตูมใต้</t>
  </si>
  <si>
    <t>04535 สอ.เฉลิมพระเกียรตินาม่วง</t>
  </si>
  <si>
    <t>04909 สอ.พระบาทนาสิงห์</t>
  </si>
  <si>
    <t>04910 สอ.โพนแพง</t>
  </si>
  <si>
    <t>04908 สอ.บ้านต้อน</t>
  </si>
  <si>
    <t>14891 สอ.บ้านดงหม้อทอง</t>
  </si>
  <si>
    <t>05581 สอ.บ้านใหม่หนองผือ</t>
  </si>
  <si>
    <t>05583 สอ.บ้านโพนแคน้อย</t>
  </si>
  <si>
    <t>05586 สอ.โนนสามัคคี</t>
  </si>
  <si>
    <t>05580 สอ.บ้านใหม่ไชยา</t>
  </si>
  <si>
    <t>13982 สอ.ยหนองหญ้าปล้อง</t>
  </si>
  <si>
    <t>05720 สอ.บ้านโคกสะอาด</t>
  </si>
  <si>
    <t>05721 สอ.นาคูณใหญ่</t>
  </si>
  <si>
    <t>05722 สอ.บ้านดอนศาลา</t>
  </si>
  <si>
    <t>05736สอ.เฉลิมพระเกียติฯนาทม</t>
  </si>
  <si>
    <t>00405 สำนักงานสาธารณสุขอำเภอศรีธาตุ</t>
  </si>
  <si>
    <t>4542 โรงพยาบาลส่งเสริมสุขภาพตำบลหนองหว้า</t>
  </si>
  <si>
    <t>00431 บึงกาฬ,สสอ_</t>
  </si>
  <si>
    <t>00437 เซกา,สสอ_</t>
  </si>
  <si>
    <t>00438 ปากคาด,สสอ_</t>
  </si>
  <si>
    <t>00439 บึงโขงหลง,สสอ_</t>
  </si>
  <si>
    <t>00440 ศรีวิไล,สสอ_</t>
  </si>
  <si>
    <t>00441 บุ่งคล้า,สสอ_</t>
  </si>
  <si>
    <t>00503 สำนักงานสาธารณสุขอำเภออากาศอำนวย</t>
  </si>
  <si>
    <t>บาท/บัตร</t>
  </si>
  <si>
    <t>04481 สอ.นิคมสงเคราะห์</t>
  </si>
  <si>
    <t>04493 สอ.บ้านเลื่อม</t>
  </si>
  <si>
    <t>04502 สอ.โคกสะอาด</t>
  </si>
  <si>
    <t>04513 สอ.หนองแสง</t>
  </si>
  <si>
    <t>04514 สอ.อูบมุง</t>
  </si>
  <si>
    <t>04515 สอ.โคกผักหอม</t>
  </si>
  <si>
    <t>04516 สอ.หนองแวงจุมพล</t>
  </si>
  <si>
    <t>04519 สอ.หนองแซง</t>
  </si>
  <si>
    <t>04520 สอ.หนองเม็ก</t>
  </si>
  <si>
    <t>04521 สอ.โนนหวายใต้</t>
  </si>
  <si>
    <t>13909 สอ.โนนสว่าง</t>
  </si>
  <si>
    <t>13910 สอ.กุดหมากไฟ</t>
  </si>
  <si>
    <t>13911 สอ.หนองบัวบาน</t>
  </si>
  <si>
    <t>04549 สอ.หนองแสง</t>
  </si>
  <si>
    <t>04548 สอ.หนองกุงศรี</t>
  </si>
  <si>
    <t>04547 สอ.ทมป่าข่า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</si>
  <si>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</si>
  <si>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>00412 สำนักงานสาธารณสุขอำเภอหนองแสง</t>
  </si>
  <si>
    <t xml:space="preserve">    เอกสารแนบ 3</t>
  </si>
  <si>
    <t>คะแนนรวมเขต</t>
  </si>
  <si>
    <t>คะแนนรวม</t>
  </si>
  <si>
    <t>คะแนนที่ได้</t>
  </si>
  <si>
    <t xml:space="preserve">                                                      ประจำเดือน กรกฎาคม 2561  ปีงบประมาณ 2561 (ข้อมูล ณ วันที่  1  สิงหาคม 2561  เวลา 10.41 น.)</t>
  </si>
  <si>
    <t>00432 พรเจริญ,สสอ_</t>
  </si>
  <si>
    <t>3101000000.000</t>
  </si>
  <si>
    <t>รายได้สูง/(ต่ำ)กว่า ค่าใช้จ่ายสุทธิ</t>
  </si>
  <si>
    <t>ทุน</t>
  </si>
  <si>
    <t>1101000000.000</t>
  </si>
  <si>
    <t>1.1.1 เงินสดและรายการเทียบเท่าเงินสด</t>
  </si>
  <si>
    <t>1102000000.000</t>
  </si>
  <si>
    <t>1.1.2 ลูกหนี้หมุนเวียนและรายได้ค้างรับ</t>
  </si>
  <si>
    <t>1105000000.000</t>
  </si>
  <si>
    <t>1.1.5 สินค้าและวัสดุคงเหลือ</t>
  </si>
  <si>
    <t>1205000000.000</t>
  </si>
  <si>
    <t>1.2.4 อาคาร</t>
  </si>
  <si>
    <t>1206000000.000</t>
  </si>
  <si>
    <t>1.2.5 ครุภัณฑ์</t>
  </si>
  <si>
    <t>1209000000.000</t>
  </si>
  <si>
    <t>1.2.6 สินทรัพย์ไม่มีตัวตน</t>
  </si>
  <si>
    <t>2101000000.000</t>
  </si>
  <si>
    <t>2.1.1 เจ้าหนี้ระยะสั้น</t>
  </si>
  <si>
    <t>2102000000.000</t>
  </si>
  <si>
    <t>2.1.2 ค่าใช้จ่ายค้างจ่าย</t>
  </si>
  <si>
    <t>2104000000.000</t>
  </si>
  <si>
    <t>2.1.4 รายได้แผ่นดินรอนำส่งคลัง</t>
  </si>
  <si>
    <t>2109000000.000</t>
  </si>
  <si>
    <t>2.1.5 รายได้รอการรับรู้</t>
  </si>
  <si>
    <t>2111000000.000</t>
  </si>
  <si>
    <t xml:space="preserve">2.1.6 เงินรับฝากระยะสั้น </t>
  </si>
  <si>
    <t>2213000000.000</t>
  </si>
  <si>
    <t>2.2.3 หนี้สินไม่หมุนเวียนอื่น</t>
  </si>
  <si>
    <t>3102000000.000</t>
  </si>
  <si>
    <t>รายได้สูง/(ต่ำ)กว่าค่าใช้จ่ายสะสม</t>
  </si>
  <si>
    <t>3105000000.000</t>
  </si>
  <si>
    <t>4301010000.000</t>
  </si>
  <si>
    <t>4.2.1 รายได้จากการขายสินค้าและบริการของหน่วยงาน</t>
  </si>
  <si>
    <t>4302000000.000</t>
  </si>
  <si>
    <t>4.2.2 รายได้จากการช่วยเหลือ และบริจาคของหน่วยงาน</t>
  </si>
  <si>
    <t>4303000000.000</t>
  </si>
  <si>
    <t>4.2.3 รายได้ดอกเบี้ยของหน่วยงาน</t>
  </si>
  <si>
    <t>4306000000.000</t>
  </si>
  <si>
    <t>4.2.4 รายรับจากการขายสินทรัพย์ของหน่วยงาน</t>
  </si>
  <si>
    <t>4307000000.000</t>
  </si>
  <si>
    <t>4.2.5 รายได้ระหว่างหน่วยงานของหน่วยงานภาครัฐที่ได้รับจากรัฐบาล</t>
  </si>
  <si>
    <t>4308000000.000</t>
  </si>
  <si>
    <t>4.2.6 รายได้ระหว่างหน่วยงานกรณีอื่น</t>
  </si>
  <si>
    <t>4313000000.000</t>
  </si>
  <si>
    <t>4.2.7 รายได้อื่น</t>
  </si>
  <si>
    <t>5101000000.000</t>
  </si>
  <si>
    <t>5.1.1 ค่าใช้จ่ายบุคลากร</t>
  </si>
  <si>
    <t>5102000000.000</t>
  </si>
  <si>
    <t>5.1.3 ค่าใช้จ่ายด้านการฝึกอบรม</t>
  </si>
  <si>
    <t>5103000000.000</t>
  </si>
  <si>
    <t>5.1.4 ค่าใช้จ่ายในการเดินทาง</t>
  </si>
  <si>
    <t>5104000000.000</t>
  </si>
  <si>
    <t>5.1.5 ค่าตอบแทน ใช้สอยวัสดุ และค่าสาธารณูปโภค</t>
  </si>
  <si>
    <t>5105000000.000</t>
  </si>
  <si>
    <t>5.1.6 ค่าเสื่อมราคาและค่าตัดจำหน่าย</t>
  </si>
  <si>
    <t>5203000000.000</t>
  </si>
  <si>
    <t>5.2.1 ค่าจำหน่ายจากการขายทรัพย์สิน</t>
  </si>
  <si>
    <t>5210000000.000</t>
  </si>
  <si>
    <t>5.2.4 ค่าใช้จ่ายระหว่างหน่วยงานกรณีอื่น</t>
  </si>
  <si>
    <t>4202000000.000</t>
  </si>
  <si>
    <t>4.1.2 รายได้จากการขายสินค้าและบริการของแผ่นดิน</t>
  </si>
  <si>
    <t>4203000000.000</t>
  </si>
  <si>
    <t>4.1.3 รายได้ดอกเบี้ยของแผ่นดิน</t>
  </si>
  <si>
    <t>5403000000.000</t>
  </si>
  <si>
    <t>5.3.0 รายการพิเศษหลังหักภาษี</t>
  </si>
  <si>
    <t>04541 โรงพยาบาลส่งเสริมสุขภาพตำบลหนองหว้า</t>
  </si>
  <si>
    <t>1106000000.000</t>
  </si>
  <si>
    <t>1.1.6 สินทรัพย์หมุนเวียนอื่น</t>
  </si>
  <si>
    <t>1204000000.000</t>
  </si>
  <si>
    <t>1.2.3 ที่ดิน</t>
  </si>
  <si>
    <t>2116000000.000</t>
  </si>
  <si>
    <t>2.1.7 หนี้สินหมุนเวียนอื่น</t>
  </si>
  <si>
    <t>5101040000.000</t>
  </si>
  <si>
    <t>5.1.2 บัญชีค่าบำเหน็จบำนาญ</t>
  </si>
  <si>
    <t>5108000000.000</t>
  </si>
  <si>
    <t>5.1.8 หนี้สูญและหนี้สงสัยจะสูญ</t>
  </si>
  <si>
    <t>1211000000.000</t>
  </si>
  <si>
    <t>1.2.7 งานระหว่างก่อสร้าง</t>
  </si>
  <si>
    <t>41075 รพ_สต_ภูเพ็ก</t>
  </si>
  <si>
    <t>2103000000.000</t>
  </si>
  <si>
    <t>2.1.3 รายได้รับล่วงหน้า</t>
  </si>
  <si>
    <t>-</t>
  </si>
  <si>
    <t>ประจำเดือน กรกฎาคม  2561  ปีงบประมาณ 2561 (ข้อมูล ณ วันที่ 31  สิงหาคม 2561  เวลา 17.00 น.)</t>
  </si>
  <si>
    <t>ประจำเดือน กรกฎาคม 2561  ปีงบประมาณ 2561  (ข้อมูล ณ วันที่ 31 สิงหาคม 2561  เวลา 17.00 น.)</t>
  </si>
  <si>
    <t>04518สถานีอนามัยน้ำพ่น</t>
  </si>
  <si>
    <t>04541โรงพยาบาลส่งเสริมสุขภาพตำบลหนองหว้า</t>
  </si>
  <si>
    <t>รพ.สต.ห้วยก้านเหลือง อำเภอปากคาด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</si>
</sst>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indexed="8"/>
      <name val="Tahoma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ajor"/>
    </font>
    <font>
      <sz val="10"/>
      <color indexed="8"/>
      <name val="Tahoma"/>
      <charset val="222"/>
    </font>
    <font>
      <sz val="14"/>
      <name val="TH SarabunPSK"/>
      <family val="2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1"/>
      <name val="Tahoma"/>
      <family val="2"/>
      <charset val="222"/>
      <scheme val="minor"/>
    </font>
    <font>
      <sz val="14"/>
      <color rgb="FF7030A0"/>
      <name val="TH SarabunPSK"/>
      <family val="2"/>
    </font>
    <font>
      <sz val="14"/>
      <color rgb="FFFF0000"/>
      <name val="TH SarabunPSK"/>
      <family val="2"/>
    </font>
    <font>
      <sz val="11"/>
      <name val="Tahoma"/>
      <family val="2"/>
      <scheme val="minor"/>
    </font>
    <font>
      <sz val="11"/>
      <color theme="1"/>
      <name val="TH SarabunPSK"/>
      <family val="2"/>
    </font>
    <font>
      <sz val="14"/>
      <color indexed="8"/>
      <name val="TH SarabunPSK"/>
      <charset val="222"/>
    </font>
    <font>
      <sz val="11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0" fillId="0" borderId="0"/>
    <xf numFmtId="189" fontId="3" fillId="0" borderId="0" applyFont="0" applyFill="0" applyBorder="0" applyAlignment="0" applyProtection="0"/>
    <xf numFmtId="0" fontId="13" fillId="0" borderId="0"/>
    <xf numFmtId="0" fontId="13" fillId="0" borderId="0"/>
  </cellStyleXfs>
  <cellXfs count="329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2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3" fontId="5" fillId="4" borderId="3" xfId="1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2" fontId="5" fillId="6" borderId="3" xfId="0" applyNumberFormat="1" applyFont="1" applyFill="1" applyBorder="1" applyAlignment="1">
      <alignment horizontal="right"/>
    </xf>
    <xf numFmtId="2" fontId="5" fillId="6" borderId="3" xfId="1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43" fontId="5" fillId="4" borderId="7" xfId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2" fontId="5" fillId="6" borderId="7" xfId="1" applyNumberFormat="1" applyFont="1" applyFill="1" applyBorder="1" applyAlignment="1">
      <alignment horizontal="right"/>
    </xf>
    <xf numFmtId="0" fontId="5" fillId="0" borderId="7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0" borderId="0" xfId="1" applyFont="1"/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14" borderId="0" xfId="1" applyFont="1" applyFill="1"/>
    <xf numFmtId="43" fontId="0" fillId="5" borderId="0" xfId="1" applyFont="1" applyFill="1"/>
    <xf numFmtId="43" fontId="0" fillId="6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0" fontId="0" fillId="3" borderId="0" xfId="0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4" borderId="0" xfId="0" applyNumberFormat="1" applyFill="1"/>
    <xf numFmtId="2" fontId="0" fillId="14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5" fillId="0" borderId="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/>
    <xf numFmtId="0" fontId="9" fillId="0" borderId="3" xfId="0" applyFont="1" applyBorder="1"/>
    <xf numFmtId="43" fontId="8" fillId="0" borderId="3" xfId="0" applyNumberFormat="1" applyFont="1" applyBorder="1"/>
    <xf numFmtId="2" fontId="8" fillId="0" borderId="3" xfId="0" applyNumberFormat="1" applyFont="1" applyBorder="1"/>
    <xf numFmtId="43" fontId="8" fillId="0" borderId="0" xfId="0" applyNumberFormat="1" applyFont="1"/>
    <xf numFmtId="0" fontId="6" fillId="0" borderId="9" xfId="0" applyFont="1" applyFill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0" fontId="4" fillId="0" borderId="0" xfId="0" applyFont="1" applyAlignment="1">
      <alignment vertical="center" wrapText="1"/>
    </xf>
    <xf numFmtId="188" fontId="4" fillId="0" borderId="3" xfId="1" applyNumberFormat="1" applyFont="1" applyBorder="1"/>
    <xf numFmtId="43" fontId="4" fillId="2" borderId="3" xfId="1" applyFont="1" applyFill="1" applyBorder="1"/>
    <xf numFmtId="0" fontId="5" fillId="8" borderId="7" xfId="0" applyFont="1" applyFill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88" fontId="4" fillId="0" borderId="4" xfId="1" applyNumberFormat="1" applyFont="1" applyBorder="1"/>
    <xf numFmtId="43" fontId="4" fillId="2" borderId="4" xfId="1" applyFont="1" applyFill="1" applyBorder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4" fillId="2" borderId="3" xfId="0" applyFont="1" applyFill="1" applyBorder="1"/>
    <xf numFmtId="188" fontId="4" fillId="2" borderId="3" xfId="1" applyNumberFormat="1" applyFont="1" applyFill="1" applyBorder="1"/>
    <xf numFmtId="0" fontId="4" fillId="2" borderId="3" xfId="0" applyFont="1" applyFill="1" applyBorder="1" applyAlignment="1">
      <alignment horizontal="center"/>
    </xf>
    <xf numFmtId="0" fontId="5" fillId="0" borderId="1" xfId="0" applyFont="1" applyBorder="1" applyAlignment="1"/>
    <xf numFmtId="0" fontId="5" fillId="0" borderId="0" xfId="0" applyFont="1" applyAlignment="1"/>
    <xf numFmtId="188" fontId="0" fillId="0" borderId="0" xfId="1" applyNumberFormat="1" applyFont="1"/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0" fontId="4" fillId="4" borderId="3" xfId="0" applyFont="1" applyFill="1" applyBorder="1"/>
    <xf numFmtId="188" fontId="4" fillId="0" borderId="0" xfId="1" applyNumberFormat="1" applyFont="1"/>
    <xf numFmtId="43" fontId="14" fillId="2" borderId="3" xfId="1" applyFont="1" applyFill="1" applyBorder="1"/>
    <xf numFmtId="0" fontId="4" fillId="2" borderId="0" xfId="0" applyFont="1" applyFill="1"/>
    <xf numFmtId="43" fontId="15" fillId="0" borderId="0" xfId="1" applyFont="1"/>
    <xf numFmtId="2" fontId="0" fillId="18" borderId="0" xfId="0" applyNumberFormat="1" applyFill="1"/>
    <xf numFmtId="188" fontId="0" fillId="18" borderId="0" xfId="1" applyNumberFormat="1" applyFont="1" applyFill="1"/>
    <xf numFmtId="0" fontId="16" fillId="0" borderId="0" xfId="0" applyFont="1"/>
    <xf numFmtId="0" fontId="17" fillId="0" borderId="2" xfId="0" applyFont="1" applyBorder="1" applyAlignment="1">
      <alignment vertical="center"/>
    </xf>
    <xf numFmtId="0" fontId="16" fillId="0" borderId="3" xfId="0" applyFont="1" applyBorder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43" fontId="0" fillId="13" borderId="0" xfId="1" applyFont="1" applyFill="1"/>
    <xf numFmtId="0" fontId="4" fillId="10" borderId="3" xfId="0" applyFont="1" applyFill="1" applyBorder="1" applyAlignment="1">
      <alignment horizontal="center"/>
    </xf>
    <xf numFmtId="0" fontId="4" fillId="10" borderId="3" xfId="0" applyFont="1" applyFill="1" applyBorder="1"/>
    <xf numFmtId="188" fontId="4" fillId="10" borderId="3" xfId="1" applyNumberFormat="1" applyFont="1" applyFill="1" applyBorder="1"/>
    <xf numFmtId="0" fontId="4" fillId="10" borderId="0" xfId="0" applyFont="1" applyFill="1"/>
    <xf numFmtId="0" fontId="4" fillId="7" borderId="3" xfId="0" applyFont="1" applyFill="1" applyBorder="1" applyAlignment="1">
      <alignment horizontal="center"/>
    </xf>
    <xf numFmtId="0" fontId="4" fillId="7" borderId="3" xfId="0" applyFont="1" applyFill="1" applyBorder="1"/>
    <xf numFmtId="188" fontId="4" fillId="7" borderId="3" xfId="1" applyNumberFormat="1" applyFont="1" applyFill="1" applyBorder="1"/>
    <xf numFmtId="0" fontId="4" fillId="7" borderId="0" xfId="0" applyFont="1" applyFill="1"/>
    <xf numFmtId="43" fontId="4" fillId="10" borderId="3" xfId="1" applyFont="1" applyFill="1" applyBorder="1"/>
    <xf numFmtId="0" fontId="5" fillId="2" borderId="3" xfId="0" applyFont="1" applyFill="1" applyBorder="1"/>
    <xf numFmtId="43" fontId="0" fillId="2" borderId="0" xfId="1" applyFont="1" applyFill="1"/>
    <xf numFmtId="0" fontId="5" fillId="0" borderId="3" xfId="0" applyFont="1" applyBorder="1" applyAlignment="1">
      <alignment horizontal="center"/>
    </xf>
    <xf numFmtId="43" fontId="18" fillId="16" borderId="0" xfId="1" applyFont="1" applyFill="1"/>
    <xf numFmtId="43" fontId="18" fillId="10" borderId="0" xfId="1" applyFont="1" applyFill="1"/>
    <xf numFmtId="43" fontId="18" fillId="2" borderId="0" xfId="1" applyFont="1" applyFill="1"/>
    <xf numFmtId="43" fontId="18" fillId="14" borderId="0" xfId="1" applyFont="1" applyFill="1"/>
    <xf numFmtId="43" fontId="15" fillId="2" borderId="0" xfId="1" applyFont="1" applyFill="1"/>
    <xf numFmtId="2" fontId="15" fillId="7" borderId="0" xfId="0" applyNumberFormat="1" applyFont="1" applyFill="1" applyBorder="1"/>
    <xf numFmtId="188" fontId="15" fillId="7" borderId="0" xfId="1" applyNumberFormat="1" applyFont="1" applyFill="1" applyBorder="1"/>
    <xf numFmtId="43" fontId="15" fillId="14" borderId="0" xfId="1" applyFont="1" applyFill="1"/>
    <xf numFmtId="43" fontId="15" fillId="10" borderId="0" xfId="1" applyFont="1" applyFill="1"/>
    <xf numFmtId="43" fontId="15" fillId="9" borderId="0" xfId="1" applyFont="1" applyFill="1"/>
    <xf numFmtId="0" fontId="15" fillId="7" borderId="0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188" fontId="5" fillId="3" borderId="3" xfId="1" applyNumberFormat="1" applyFont="1" applyFill="1" applyBorder="1"/>
    <xf numFmtId="43" fontId="5" fillId="3" borderId="3" xfId="1" applyFont="1" applyFill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88" fontId="5" fillId="0" borderId="4" xfId="1" applyNumberFormat="1" applyFont="1" applyBorder="1"/>
    <xf numFmtId="43" fontId="5" fillId="2" borderId="3" xfId="1" applyFont="1" applyFill="1" applyBorder="1"/>
    <xf numFmtId="188" fontId="5" fillId="0" borderId="3" xfId="1" applyNumberFormat="1" applyFont="1" applyBorder="1"/>
    <xf numFmtId="0" fontId="5" fillId="3" borderId="0" xfId="0" applyFont="1" applyFill="1"/>
    <xf numFmtId="0" fontId="5" fillId="8" borderId="3" xfId="0" applyFont="1" applyFill="1" applyBorder="1" applyAlignment="1">
      <alignment horizontal="center" vertical="center" wrapText="1"/>
    </xf>
    <xf numFmtId="43" fontId="5" fillId="0" borderId="0" xfId="1" applyFont="1"/>
    <xf numFmtId="187" fontId="4" fillId="0" borderId="0" xfId="1" applyNumberFormat="1" applyFont="1"/>
    <xf numFmtId="187" fontId="5" fillId="0" borderId="0" xfId="1" applyNumberFormat="1" applyFont="1"/>
    <xf numFmtId="43" fontId="4" fillId="0" borderId="3" xfId="1" applyFont="1" applyBorder="1"/>
    <xf numFmtId="43" fontId="5" fillId="8" borderId="7" xfId="1" applyFont="1" applyFill="1" applyBorder="1"/>
    <xf numFmtId="43" fontId="4" fillId="0" borderId="4" xfId="1" applyFont="1" applyBorder="1"/>
    <xf numFmtId="43" fontId="5" fillId="0" borderId="4" xfId="1" applyFont="1" applyBorder="1"/>
    <xf numFmtId="43" fontId="5" fillId="8" borderId="2" xfId="1" applyFont="1" applyFill="1" applyBorder="1"/>
    <xf numFmtId="43" fontId="4" fillId="0" borderId="0" xfId="1" applyFont="1" applyAlignment="1"/>
    <xf numFmtId="187" fontId="4" fillId="0" borderId="3" xfId="1" applyNumberFormat="1" applyFont="1" applyBorder="1"/>
    <xf numFmtId="187" fontId="5" fillId="3" borderId="3" xfId="1" applyNumberFormat="1" applyFont="1" applyFill="1" applyBorder="1"/>
    <xf numFmtId="187" fontId="5" fillId="8" borderId="7" xfId="1" applyNumberFormat="1" applyFont="1" applyFill="1" applyBorder="1"/>
    <xf numFmtId="187" fontId="4" fillId="0" borderId="4" xfId="1" applyNumberFormat="1" applyFont="1" applyBorder="1"/>
    <xf numFmtId="187" fontId="5" fillId="0" borderId="4" xfId="1" applyNumberFormat="1" applyFont="1" applyBorder="1"/>
    <xf numFmtId="187" fontId="4" fillId="2" borderId="3" xfId="1" applyNumberFormat="1" applyFont="1" applyFill="1" applyBorder="1"/>
    <xf numFmtId="187" fontId="14" fillId="0" borderId="3" xfId="1" applyNumberFormat="1" applyFont="1" applyBorder="1"/>
    <xf numFmtId="187" fontId="5" fillId="8" borderId="2" xfId="1" applyNumberFormat="1" applyFont="1" applyFill="1" applyBorder="1"/>
    <xf numFmtId="187" fontId="5" fillId="0" borderId="3" xfId="1" applyNumberFormat="1" applyFont="1" applyBorder="1"/>
    <xf numFmtId="187" fontId="4" fillId="10" borderId="3" xfId="1" applyNumberFormat="1" applyFont="1" applyFill="1" applyBorder="1"/>
    <xf numFmtId="0" fontId="19" fillId="4" borderId="3" xfId="0" applyFont="1" applyFill="1" applyBorder="1" applyAlignment="1">
      <alignment horizontal="center"/>
    </xf>
    <xf numFmtId="0" fontId="19" fillId="4" borderId="3" xfId="0" applyFont="1" applyFill="1" applyBorder="1"/>
    <xf numFmtId="188" fontId="19" fillId="4" borderId="3" xfId="1" applyNumberFormat="1" applyFont="1" applyFill="1" applyBorder="1"/>
    <xf numFmtId="43" fontId="19" fillId="10" borderId="3" xfId="1" applyFont="1" applyFill="1" applyBorder="1"/>
    <xf numFmtId="187" fontId="19" fillId="4" borderId="3" xfId="1" applyNumberFormat="1" applyFont="1" applyFill="1" applyBorder="1"/>
    <xf numFmtId="43" fontId="19" fillId="4" borderId="3" xfId="1" applyFont="1" applyFill="1" applyBorder="1"/>
    <xf numFmtId="187" fontId="19" fillId="0" borderId="0" xfId="1" applyNumberFormat="1" applyFont="1"/>
    <xf numFmtId="43" fontId="19" fillId="0" borderId="0" xfId="1" applyFont="1"/>
    <xf numFmtId="0" fontId="19" fillId="4" borderId="0" xfId="0" applyFont="1" applyFill="1"/>
    <xf numFmtId="43" fontId="20" fillId="0" borderId="3" xfId="1" applyFont="1" applyBorder="1"/>
    <xf numFmtId="0" fontId="11" fillId="0" borderId="1" xfId="0" applyFont="1" applyBorder="1" applyAlignment="1">
      <alignment vertical="center"/>
    </xf>
    <xf numFmtId="43" fontId="5" fillId="14" borderId="11" xfId="1" applyFont="1" applyFill="1" applyBorder="1"/>
    <xf numFmtId="187" fontId="5" fillId="14" borderId="11" xfId="1" applyNumberFormat="1" applyFont="1" applyFill="1" applyBorder="1"/>
    <xf numFmtId="43" fontId="5" fillId="14" borderId="7" xfId="1" applyFont="1" applyFill="1" applyBorder="1"/>
    <xf numFmtId="187" fontId="5" fillId="14" borderId="7" xfId="1" applyNumberFormat="1" applyFont="1" applyFill="1" applyBorder="1"/>
    <xf numFmtId="43" fontId="5" fillId="14" borderId="3" xfId="1" applyFont="1" applyFill="1" applyBorder="1"/>
    <xf numFmtId="187" fontId="5" fillId="14" borderId="3" xfId="1" applyNumberFormat="1" applyFont="1" applyFill="1" applyBorder="1"/>
    <xf numFmtId="0" fontId="5" fillId="14" borderId="11" xfId="0" applyFont="1" applyFill="1" applyBorder="1" applyAlignment="1">
      <alignment horizontal="center"/>
    </xf>
    <xf numFmtId="0" fontId="5" fillId="14" borderId="11" xfId="0" applyFont="1" applyFill="1" applyBorder="1"/>
    <xf numFmtId="188" fontId="5" fillId="14" borderId="11" xfId="1" applyNumberFormat="1" applyFont="1" applyFill="1" applyBorder="1"/>
    <xf numFmtId="0" fontId="4" fillId="14" borderId="11" xfId="0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7" xfId="0" applyFont="1" applyFill="1" applyBorder="1"/>
    <xf numFmtId="188" fontId="5" fillId="14" borderId="7" xfId="1" applyNumberFormat="1" applyFont="1" applyFill="1" applyBorder="1"/>
    <xf numFmtId="0" fontId="4" fillId="14" borderId="7" xfId="0" applyFont="1" applyFill="1" applyBorder="1"/>
    <xf numFmtId="0" fontId="4" fillId="14" borderId="3" xfId="0" applyFont="1" applyFill="1" applyBorder="1" applyAlignment="1">
      <alignment horizontal="center"/>
    </xf>
    <xf numFmtId="0" fontId="4" fillId="14" borderId="3" xfId="0" applyFont="1" applyFill="1" applyBorder="1"/>
    <xf numFmtId="0" fontId="5" fillId="14" borderId="3" xfId="0" applyFont="1" applyFill="1" applyBorder="1"/>
    <xf numFmtId="43" fontId="1" fillId="2" borderId="0" xfId="1" applyFont="1" applyFill="1"/>
    <xf numFmtId="43" fontId="21" fillId="14" borderId="0" xfId="1" applyFont="1" applyFill="1"/>
    <xf numFmtId="43" fontId="21" fillId="2" borderId="0" xfId="1" applyFont="1" applyFill="1"/>
    <xf numFmtId="43" fontId="15" fillId="19" borderId="0" xfId="1" applyFont="1" applyFill="1"/>
    <xf numFmtId="43" fontId="15" fillId="17" borderId="0" xfId="1" applyFont="1" applyFill="1"/>
    <xf numFmtId="43" fontId="15" fillId="7" borderId="0" xfId="1" applyFont="1" applyFill="1"/>
    <xf numFmtId="43" fontId="15" fillId="9" borderId="0" xfId="1" applyFont="1" applyFill="1" applyAlignment="1">
      <alignment horizontal="center"/>
    </xf>
    <xf numFmtId="43" fontId="15" fillId="10" borderId="0" xfId="1" applyFont="1" applyFill="1" applyAlignment="1">
      <alignment horizontal="center"/>
    </xf>
    <xf numFmtId="43" fontId="15" fillId="7" borderId="0" xfId="1" applyFont="1" applyFill="1" applyAlignment="1">
      <alignment horizontal="center"/>
    </xf>
    <xf numFmtId="2" fontId="15" fillId="0" borderId="0" xfId="0" applyNumberFormat="1" applyFont="1"/>
    <xf numFmtId="187" fontId="15" fillId="7" borderId="0" xfId="1" applyNumberFormat="1" applyFont="1" applyFill="1"/>
    <xf numFmtId="187" fontId="4" fillId="2" borderId="0" xfId="1" applyNumberFormat="1" applyFont="1" applyFill="1"/>
    <xf numFmtId="43" fontId="4" fillId="2" borderId="0" xfId="1" applyFont="1" applyFill="1"/>
    <xf numFmtId="0" fontId="14" fillId="0" borderId="3" xfId="0" applyFont="1" applyBorder="1" applyAlignment="1">
      <alignment horizontal="center"/>
    </xf>
    <xf numFmtId="0" fontId="14" fillId="0" borderId="3" xfId="0" applyFont="1" applyBorder="1"/>
    <xf numFmtId="188" fontId="14" fillId="0" borderId="3" xfId="1" applyNumberFormat="1" applyFont="1" applyBorder="1"/>
    <xf numFmtId="43" fontId="14" fillId="0" borderId="3" xfId="1" applyFont="1" applyBorder="1"/>
    <xf numFmtId="187" fontId="14" fillId="0" borderId="0" xfId="1" applyNumberFormat="1" applyFont="1"/>
    <xf numFmtId="43" fontId="14" fillId="0" borderId="0" xfId="1" applyFont="1"/>
    <xf numFmtId="0" fontId="14" fillId="0" borderId="0" xfId="0" applyFont="1"/>
    <xf numFmtId="0" fontId="5" fillId="14" borderId="3" xfId="0" applyFont="1" applyFill="1" applyBorder="1" applyAlignment="1">
      <alignment horizontal="center"/>
    </xf>
    <xf numFmtId="38" fontId="5" fillId="14" borderId="3" xfId="1" applyNumberFormat="1" applyFont="1" applyFill="1" applyBorder="1"/>
    <xf numFmtId="43" fontId="4" fillId="0" borderId="0" xfId="1" applyNumberFormat="1" applyFont="1"/>
    <xf numFmtId="188" fontId="5" fillId="3" borderId="3" xfId="0" applyNumberFormat="1" applyFont="1" applyFill="1" applyBorder="1"/>
    <xf numFmtId="43" fontId="1" fillId="14" borderId="0" xfId="1" applyFont="1" applyFill="1"/>
    <xf numFmtId="43" fontId="1" fillId="10" borderId="0" xfId="1" applyFont="1" applyFill="1"/>
    <xf numFmtId="43" fontId="1" fillId="17" borderId="0" xfId="1" applyFont="1" applyFill="1"/>
    <xf numFmtId="43" fontId="18" fillId="5" borderId="0" xfId="1" applyFont="1" applyFill="1"/>
    <xf numFmtId="43" fontId="15" fillId="14" borderId="0" xfId="1" applyFont="1" applyFill="1" applyBorder="1"/>
    <xf numFmtId="43" fontId="18" fillId="0" borderId="0" xfId="1" applyFont="1" applyFill="1"/>
    <xf numFmtId="187" fontId="1" fillId="7" borderId="0" xfId="1" applyNumberFormat="1" applyFont="1" applyFill="1" applyAlignment="1">
      <alignment horizontal="center"/>
    </xf>
    <xf numFmtId="2" fontId="4" fillId="0" borderId="3" xfId="1" applyNumberFormat="1" applyFont="1" applyBorder="1"/>
    <xf numFmtId="2" fontId="4" fillId="2" borderId="3" xfId="1" applyNumberFormat="1" applyFont="1" applyFill="1" applyBorder="1"/>
    <xf numFmtId="188" fontId="5" fillId="8" borderId="7" xfId="1" applyNumberFormat="1" applyFont="1" applyFill="1" applyBorder="1"/>
    <xf numFmtId="188" fontId="5" fillId="8" borderId="2" xfId="1" applyNumberFormat="1" applyFont="1" applyFill="1" applyBorder="1"/>
    <xf numFmtId="188" fontId="5" fillId="14" borderId="3" xfId="1" applyNumberFormat="1" applyFont="1" applyFill="1" applyBorder="1"/>
    <xf numFmtId="187" fontId="1" fillId="5" borderId="0" xfId="1" applyNumberFormat="1" applyFont="1" applyFill="1"/>
    <xf numFmtId="187" fontId="0" fillId="0" borderId="0" xfId="1" applyNumberFormat="1" applyFont="1"/>
    <xf numFmtId="43" fontId="1" fillId="19" borderId="0" xfId="1" applyFont="1" applyFill="1"/>
    <xf numFmtId="43" fontId="0" fillId="19" borderId="0" xfId="1" applyFont="1" applyFill="1"/>
    <xf numFmtId="0" fontId="22" fillId="0" borderId="4" xfId="0" applyFont="1" applyBorder="1"/>
    <xf numFmtId="0" fontId="22" fillId="0" borderId="3" xfId="0" applyFont="1" applyBorder="1"/>
    <xf numFmtId="43" fontId="0" fillId="15" borderId="0" xfId="1" applyFont="1" applyFill="1"/>
    <xf numFmtId="43" fontId="0" fillId="3" borderId="0" xfId="1" applyFont="1" applyFill="1"/>
    <xf numFmtId="0" fontId="0" fillId="2" borderId="0" xfId="0" applyFill="1"/>
    <xf numFmtId="43" fontId="1" fillId="16" borderId="0" xfId="1" applyFont="1" applyFill="1"/>
    <xf numFmtId="43" fontId="12" fillId="2" borderId="0" xfId="1" applyFont="1" applyFill="1"/>
    <xf numFmtId="2" fontId="24" fillId="3" borderId="0" xfId="1" applyNumberFormat="1" applyFont="1" applyFill="1"/>
    <xf numFmtId="2" fontId="24" fillId="0" borderId="0" xfId="1" applyNumberFormat="1" applyFont="1"/>
    <xf numFmtId="2" fontId="24" fillId="14" borderId="0" xfId="1" applyNumberFormat="1" applyFont="1" applyFill="1"/>
    <xf numFmtId="2" fontId="24" fillId="2" borderId="0" xfId="1" applyNumberFormat="1" applyFont="1" applyFill="1"/>
    <xf numFmtId="2" fontId="24" fillId="17" borderId="0" xfId="1" applyNumberFormat="1" applyFont="1" applyFill="1"/>
    <xf numFmtId="2" fontId="24" fillId="10" borderId="0" xfId="1" applyNumberFormat="1" applyFont="1" applyFill="1"/>
    <xf numFmtId="2" fontId="24" fillId="5" borderId="0" xfId="1" applyNumberFormat="1" applyFont="1" applyFill="1"/>
    <xf numFmtId="43" fontId="24" fillId="0" borderId="0" xfId="1" applyFont="1"/>
    <xf numFmtId="43" fontId="18" fillId="9" borderId="0" xfId="1" applyFont="1" applyFill="1"/>
    <xf numFmtId="43" fontId="15" fillId="16" borderId="0" xfId="1" applyFont="1" applyFill="1"/>
    <xf numFmtId="43" fontId="15" fillId="16" borderId="0" xfId="1" applyFont="1" applyFill="1" applyBorder="1"/>
    <xf numFmtId="190" fontId="0" fillId="13" borderId="0" xfId="1" applyNumberFormat="1" applyFont="1" applyFill="1"/>
    <xf numFmtId="190" fontId="0" fillId="13" borderId="0" xfId="0" applyNumberFormat="1" applyFill="1"/>
    <xf numFmtId="2" fontId="4" fillId="7" borderId="3" xfId="1" applyNumberFormat="1" applyFont="1" applyFill="1" applyBorder="1"/>
    <xf numFmtId="43" fontId="5" fillId="0" borderId="0" xfId="0" applyNumberFormat="1" applyFont="1"/>
    <xf numFmtId="2" fontId="5" fillId="0" borderId="0" xfId="0" applyNumberFormat="1" applyFont="1"/>
    <xf numFmtId="0" fontId="5" fillId="0" borderId="3" xfId="0" applyFont="1" applyBorder="1" applyAlignment="1">
      <alignment horizontal="center"/>
    </xf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23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0" fontId="25" fillId="7" borderId="3" xfId="0" applyFont="1" applyFill="1" applyBorder="1" applyAlignment="1">
      <alignment horizontal="center"/>
    </xf>
    <xf numFmtId="43" fontId="0" fillId="17" borderId="0" xfId="1" applyFont="1" applyFill="1"/>
    <xf numFmtId="0" fontId="24" fillId="3" borderId="0" xfId="0" applyFont="1" applyFill="1"/>
    <xf numFmtId="43" fontId="24" fillId="14" borderId="0" xfId="1" applyFont="1" applyFill="1"/>
    <xf numFmtId="43" fontId="24" fillId="2" borderId="0" xfId="1" applyFont="1" applyFill="1"/>
    <xf numFmtId="43" fontId="24" fillId="5" borderId="0" xfId="1" applyFont="1" applyFill="1"/>
    <xf numFmtId="2" fontId="18" fillId="3" borderId="0" xfId="1" applyNumberFormat="1" applyFont="1" applyFill="1"/>
    <xf numFmtId="43" fontId="18" fillId="0" borderId="0" xfId="1" applyFont="1"/>
    <xf numFmtId="43" fontId="18" fillId="17" borderId="0" xfId="1" applyFont="1" applyFill="1"/>
    <xf numFmtId="43" fontId="24" fillId="16" borderId="0" xfId="1" applyFont="1" applyFill="1"/>
    <xf numFmtId="43" fontId="12" fillId="10" borderId="0" xfId="1" applyFont="1" applyFill="1"/>
    <xf numFmtId="43" fontId="24" fillId="10" borderId="0" xfId="1" applyFont="1" applyFill="1"/>
    <xf numFmtId="43" fontId="1" fillId="5" borderId="0" xfId="1" applyFont="1" applyFill="1" applyAlignment="1">
      <alignment horizontal="center"/>
    </xf>
    <xf numFmtId="43" fontId="21" fillId="14" borderId="0" xfId="1" applyFont="1" applyFill="1" applyBorder="1"/>
    <xf numFmtId="188" fontId="15" fillId="0" borderId="0" xfId="1" applyNumberFormat="1" applyFont="1" applyBorder="1"/>
    <xf numFmtId="43" fontId="0" fillId="0" borderId="0" xfId="1" applyFont="1" applyFill="1"/>
    <xf numFmtId="43" fontId="15" fillId="0" borderId="0" xfId="1" applyFont="1" applyFill="1" applyBorder="1"/>
    <xf numFmtId="43" fontId="15" fillId="0" borderId="0" xfId="1" applyFont="1" applyFill="1"/>
    <xf numFmtId="0" fontId="4" fillId="20" borderId="3" xfId="0" applyFont="1" applyFill="1" applyBorder="1" applyAlignment="1">
      <alignment horizontal="center"/>
    </xf>
    <xf numFmtId="0" fontId="4" fillId="20" borderId="3" xfId="0" applyFont="1" applyFill="1" applyBorder="1"/>
    <xf numFmtId="188" fontId="4" fillId="20" borderId="3" xfId="1" applyNumberFormat="1" applyFont="1" applyFill="1" applyBorder="1"/>
    <xf numFmtId="187" fontId="4" fillId="20" borderId="0" xfId="1" applyNumberFormat="1" applyFont="1" applyFill="1"/>
    <xf numFmtId="43" fontId="4" fillId="20" borderId="0" xfId="1" applyFont="1" applyFill="1"/>
    <xf numFmtId="0" fontId="4" fillId="20" borderId="0" xfId="0" applyFont="1" applyFill="1"/>
    <xf numFmtId="2" fontId="4" fillId="20" borderId="3" xfId="1" applyNumberFormat="1" applyFont="1" applyFill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4" fillId="20" borderId="0" xfId="0" applyFont="1" applyFill="1" applyAlignment="1">
      <alignment horizontal="center" vertical="center" wrapText="1"/>
    </xf>
    <xf numFmtId="0" fontId="5" fillId="14" borderId="8" xfId="0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5" fillId="14" borderId="5" xfId="0" applyFont="1" applyFill="1" applyBorder="1" applyAlignment="1">
      <alignment horizontal="left"/>
    </xf>
    <xf numFmtId="0" fontId="5" fillId="14" borderId="15" xfId="0" applyFont="1" applyFill="1" applyBorder="1" applyAlignment="1">
      <alignment horizontal="left"/>
    </xf>
    <xf numFmtId="0" fontId="5" fillId="14" borderId="6" xfId="0" applyFont="1" applyFill="1" applyBorder="1" applyAlignment="1">
      <alignment horizontal="left"/>
    </xf>
    <xf numFmtId="0" fontId="5" fillId="14" borderId="12" xfId="0" applyFont="1" applyFill="1" applyBorder="1" applyAlignment="1">
      <alignment horizontal="left"/>
    </xf>
    <xf numFmtId="0" fontId="5" fillId="14" borderId="13" xfId="0" applyFont="1" applyFill="1" applyBorder="1" applyAlignment="1">
      <alignment horizontal="left"/>
    </xf>
    <xf numFmtId="0" fontId="5" fillId="14" borderId="14" xfId="0" applyFont="1" applyFill="1" applyBorder="1" applyAlignment="1">
      <alignment horizontal="left"/>
    </xf>
    <xf numFmtId="0" fontId="5" fillId="8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43" fontId="5" fillId="9" borderId="4" xfId="1" applyFont="1" applyFill="1" applyBorder="1" applyAlignment="1">
      <alignment horizontal="center" vertical="center" wrapText="1"/>
    </xf>
    <xf numFmtId="43" fontId="5" fillId="13" borderId="0" xfId="1" applyFont="1" applyFill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187" fontId="0" fillId="7" borderId="16" xfId="1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 vertical="center" wrapText="1"/>
    </xf>
    <xf numFmtId="187" fontId="5" fillId="6" borderId="2" xfId="1" applyNumberFormat="1" applyFont="1" applyFill="1" applyBorder="1" applyAlignment="1">
      <alignment horizontal="center" vertical="center" wrapText="1"/>
    </xf>
    <xf numFmtId="187" fontId="5" fillId="6" borderId="4" xfId="1" applyNumberFormat="1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left"/>
    </xf>
    <xf numFmtId="0" fontId="5" fillId="14" borderId="10" xfId="0" applyFont="1" applyFill="1" applyBorder="1" applyAlignment="1">
      <alignment horizontal="left"/>
    </xf>
    <xf numFmtId="0" fontId="5" fillId="14" borderId="9" xfId="0" applyFont="1" applyFill="1" applyBorder="1" applyAlignment="1">
      <alignment horizontal="left"/>
    </xf>
  </cellXfs>
  <cellStyles count="7">
    <cellStyle name="Comma 2" xfId="4"/>
    <cellStyle name="Normal 2" xfId="2"/>
    <cellStyle name="Normal 3" xfId="3"/>
    <cellStyle name="Normal_Sheet1" xfId="5"/>
    <cellStyle name="จุลภาค" xfId="1" builtinId="3"/>
    <cellStyle name="ปกติ" xfId="0" builtinId="0"/>
    <cellStyle name="ปกติ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ประจำเดือน กรกฎาคม 2561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'1.สรุปรายงานการส่งงบ'!$C$14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93FD-4F13-A240-608271D3CBEB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'1.สรุปรายงานการส่งงบ'!$C$15:$C$22</c:f>
              <c:numCache>
                <c:formatCode>_(* #,##0.00_);_(* \(#,##0.00\);_(* "-"??_);_(@_)</c:formatCode>
                <c:ptCount val="8"/>
                <c:pt idx="0">
                  <c:v>98.360655737704917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99.885583524027453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3-4447-82E2-E329B4AB42FF}"/>
            </c:ext>
          </c:extLst>
        </c:ser>
        <c:ser>
          <c:idx val="1"/>
          <c:order val="1"/>
          <c:tx>
            <c:strRef>
              <c:f>'1.สรุปรายงานการส่งงบ'!$D$14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'1.สรุปรายงานการส่งงบ'!$B$15:$B$22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'1.สรุปรายงานการส่งงบ'!$D$15:$D$22</c:f>
              <c:numCache>
                <c:formatCode>0.00</c:formatCode>
                <c:ptCount val="8"/>
                <c:pt idx="0">
                  <c:v>1.639344262295082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0.11441647597254005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53-4447-82E2-E329B4AB4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89296"/>
        <c:axId val="197489856"/>
      </c:barChart>
      <c:catAx>
        <c:axId val="19748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197489856"/>
        <c:crosses val="autoZero"/>
        <c:auto val="1"/>
        <c:lblAlgn val="ctr"/>
        <c:lblOffset val="100"/>
        <c:noMultiLvlLbl val="0"/>
      </c:catAx>
      <c:valAx>
        <c:axId val="197489856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1974892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1429227788244263"/>
          <c:y val="0.16487180824251274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197644</xdr:rowOff>
    </xdr:from>
    <xdr:to>
      <xdr:col>8</xdr:col>
      <xdr:colOff>0</xdr:colOff>
      <xdr:row>31</xdr:row>
      <xdr:rowOff>107156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opLeftCell="B1" workbookViewId="0">
      <selection activeCell="D9" sqref="D9"/>
    </sheetView>
  </sheetViews>
  <sheetFormatPr defaultRowHeight="14.25" x14ac:dyDescent="0.2"/>
  <cols>
    <col min="2" max="2" width="14.625" customWidth="1"/>
    <col min="3" max="3" width="9.375" bestFit="1" customWidth="1"/>
    <col min="4" max="4" width="27" customWidth="1"/>
    <col min="5" max="5" width="23.375" style="32" customWidth="1"/>
    <col min="6" max="6" width="14.625" style="36" customWidth="1"/>
    <col min="7" max="7" width="13.125" style="36" bestFit="1" customWidth="1"/>
    <col min="8" max="8" width="27" style="36" customWidth="1"/>
    <col min="9" max="9" width="23.625" style="126" customWidth="1"/>
    <col min="10" max="10" width="14.625" style="126" customWidth="1"/>
    <col min="11" max="11" width="13.25" style="126" bestFit="1" customWidth="1"/>
    <col min="12" max="12" width="25.375" style="266" customWidth="1"/>
    <col min="13" max="13" width="25.75" style="266" customWidth="1"/>
    <col min="14" max="14" width="18.75" style="266" customWidth="1"/>
    <col min="15" max="15" width="27.75" style="223" customWidth="1"/>
    <col min="16" max="16" width="13.375" style="223" bestFit="1" customWidth="1"/>
    <col min="17" max="17" width="27" style="197" customWidth="1"/>
    <col min="18" max="18" width="25.375" style="197" customWidth="1"/>
    <col min="19" max="19" width="22.125" style="197" customWidth="1"/>
    <col min="20" max="20" width="15.125" style="197" bestFit="1" customWidth="1"/>
    <col min="21" max="21" width="14.125" style="222" bestFit="1" customWidth="1"/>
    <col min="22" max="22" width="26.125" style="222" customWidth="1"/>
    <col min="23" max="23" width="21.875" style="222" customWidth="1"/>
    <col min="24" max="24" width="15.25" style="222" bestFit="1" customWidth="1"/>
    <col min="25" max="25" width="14.625" style="222" bestFit="1" customWidth="1"/>
    <col min="26" max="26" width="14.375" style="222" bestFit="1" customWidth="1"/>
    <col min="27" max="27" width="17" style="222" customWidth="1"/>
    <col min="28" max="28" width="24.125" style="40" customWidth="1"/>
    <col min="29" max="29" width="14.875" style="40" bestFit="1" customWidth="1"/>
    <col min="30" max="30" width="13.625" style="40" bestFit="1" customWidth="1"/>
    <col min="31" max="31" width="23.5" style="40" bestFit="1" customWidth="1"/>
    <col min="32" max="32" width="14.25" style="40" bestFit="1" customWidth="1"/>
    <col min="33" max="33" width="20.125" style="40" customWidth="1"/>
    <col min="34" max="34" width="14.625" style="40" bestFit="1" customWidth="1"/>
    <col min="35" max="16384" width="9" style="197"/>
  </cols>
  <sheetData>
    <row r="1" spans="1:34" x14ac:dyDescent="0.2">
      <c r="E1" s="32" t="s">
        <v>1410</v>
      </c>
      <c r="F1" s="36" t="s">
        <v>1616</v>
      </c>
      <c r="G1" s="36" t="s">
        <v>1618</v>
      </c>
      <c r="H1" s="36" t="s">
        <v>1620</v>
      </c>
      <c r="I1" s="126" t="s">
        <v>1622</v>
      </c>
      <c r="J1" s="126" t="s">
        <v>1624</v>
      </c>
      <c r="K1" s="126" t="s">
        <v>1626</v>
      </c>
      <c r="L1" s="266" t="s">
        <v>1628</v>
      </c>
      <c r="M1" s="266" t="s">
        <v>1630</v>
      </c>
      <c r="N1" s="266" t="s">
        <v>1632</v>
      </c>
      <c r="O1" s="223" t="s">
        <v>1634</v>
      </c>
      <c r="P1" s="223" t="s">
        <v>1636</v>
      </c>
      <c r="Q1" s="197" t="s">
        <v>1638</v>
      </c>
      <c r="R1" s="197" t="s">
        <v>1613</v>
      </c>
      <c r="S1" s="197" t="s">
        <v>1640</v>
      </c>
      <c r="T1" s="197" t="s">
        <v>1642</v>
      </c>
      <c r="U1" s="222" t="s">
        <v>1643</v>
      </c>
      <c r="V1" s="222" t="s">
        <v>1645</v>
      </c>
      <c r="W1" s="222" t="s">
        <v>1647</v>
      </c>
      <c r="X1" s="222" t="s">
        <v>1649</v>
      </c>
      <c r="Y1" s="222" t="s">
        <v>1651</v>
      </c>
      <c r="Z1" s="222" t="s">
        <v>1653</v>
      </c>
      <c r="AA1" s="222" t="s">
        <v>1655</v>
      </c>
      <c r="AB1" s="40" t="s">
        <v>1657</v>
      </c>
      <c r="AC1" s="40" t="s">
        <v>1659</v>
      </c>
      <c r="AD1" s="40" t="s">
        <v>1661</v>
      </c>
      <c r="AE1" s="40" t="s">
        <v>1663</v>
      </c>
      <c r="AF1" s="40" t="s">
        <v>1665</v>
      </c>
      <c r="AG1" s="40" t="s">
        <v>1667</v>
      </c>
      <c r="AH1" s="40" t="s">
        <v>1669</v>
      </c>
    </row>
    <row r="2" spans="1:34" x14ac:dyDescent="0.2">
      <c r="E2" s="32" t="s">
        <v>1411</v>
      </c>
      <c r="F2" s="36" t="s">
        <v>1617</v>
      </c>
      <c r="G2" s="36" t="s">
        <v>1619</v>
      </c>
      <c r="H2" s="36" t="s">
        <v>1621</v>
      </c>
      <c r="I2" s="126" t="s">
        <v>1623</v>
      </c>
      <c r="J2" s="126" t="s">
        <v>1625</v>
      </c>
      <c r="K2" s="126" t="s">
        <v>1627</v>
      </c>
      <c r="L2" s="266" t="s">
        <v>1629</v>
      </c>
      <c r="M2" s="266" t="s">
        <v>1631</v>
      </c>
      <c r="N2" s="266" t="s">
        <v>1633</v>
      </c>
      <c r="O2" s="223" t="s">
        <v>1635</v>
      </c>
      <c r="P2" s="223" t="s">
        <v>1637</v>
      </c>
      <c r="Q2" s="197" t="s">
        <v>1639</v>
      </c>
      <c r="R2" s="197" t="s">
        <v>1614</v>
      </c>
      <c r="S2" s="197" t="s">
        <v>1641</v>
      </c>
      <c r="T2" s="197" t="s">
        <v>1615</v>
      </c>
      <c r="U2" s="222" t="s">
        <v>1644</v>
      </c>
      <c r="V2" s="222" t="s">
        <v>1646</v>
      </c>
      <c r="W2" s="222" t="s">
        <v>1648</v>
      </c>
      <c r="X2" s="222" t="s">
        <v>1650</v>
      </c>
      <c r="Y2" s="222" t="s">
        <v>1652</v>
      </c>
      <c r="Z2" s="222" t="s">
        <v>1654</v>
      </c>
      <c r="AA2" s="222" t="s">
        <v>1656</v>
      </c>
      <c r="AB2" s="40" t="s">
        <v>1658</v>
      </c>
      <c r="AC2" s="40" t="s">
        <v>1660</v>
      </c>
      <c r="AD2" s="40" t="s">
        <v>1662</v>
      </c>
      <c r="AE2" s="40" t="s">
        <v>1664</v>
      </c>
      <c r="AF2" s="40" t="s">
        <v>1666</v>
      </c>
      <c r="AG2" s="40" t="s">
        <v>1668</v>
      </c>
      <c r="AH2" s="40" t="s">
        <v>1670</v>
      </c>
    </row>
    <row r="3" spans="1:34" x14ac:dyDescent="0.2">
      <c r="E3" s="32" t="s">
        <v>1412</v>
      </c>
      <c r="F3" s="36">
        <v>35890855.920000002</v>
      </c>
      <c r="G3" s="36">
        <v>5398103.7999999998</v>
      </c>
      <c r="H3" s="36">
        <v>4195648.26</v>
      </c>
      <c r="I3" s="126">
        <v>71965207.540000007</v>
      </c>
      <c r="J3" s="126">
        <v>27786410.02</v>
      </c>
      <c r="K3" s="126">
        <v>74001</v>
      </c>
      <c r="L3" s="266">
        <v>935002.97</v>
      </c>
      <c r="M3" s="266">
        <v>3452858.44</v>
      </c>
      <c r="N3" s="266">
        <v>6740.33</v>
      </c>
      <c r="O3" s="223">
        <v>9398243.9399999995</v>
      </c>
      <c r="P3" s="223">
        <v>2238354.2799999998</v>
      </c>
      <c r="Q3" s="197">
        <v>383449.85</v>
      </c>
      <c r="R3" s="197">
        <v>-2123315.41</v>
      </c>
      <c r="S3" s="197">
        <v>-2814780.01</v>
      </c>
      <c r="T3" s="197">
        <v>143586071.53999999</v>
      </c>
      <c r="U3" s="222">
        <v>94720533.969999999</v>
      </c>
      <c r="V3" s="222">
        <v>2147266</v>
      </c>
      <c r="W3" s="222">
        <v>63414.14</v>
      </c>
      <c r="X3" s="222">
        <v>18453</v>
      </c>
      <c r="Y3" s="222">
        <v>44112318.659999996</v>
      </c>
      <c r="Z3" s="222">
        <v>480</v>
      </c>
      <c r="AA3" s="222">
        <v>7724291.46</v>
      </c>
      <c r="AB3" s="40">
        <v>80605970.719999999</v>
      </c>
      <c r="AC3" s="40">
        <v>1280151.24</v>
      </c>
      <c r="AD3" s="40">
        <v>1079492.2</v>
      </c>
      <c r="AE3" s="40">
        <v>53867059.939999998</v>
      </c>
      <c r="AF3" s="40">
        <v>21190225.030000001</v>
      </c>
      <c r="AG3" s="40">
        <v>52</v>
      </c>
      <c r="AH3" s="40">
        <v>516205.49</v>
      </c>
    </row>
    <row r="4" spans="1:34" x14ac:dyDescent="0.2">
      <c r="E4" s="32" t="s">
        <v>1581</v>
      </c>
      <c r="F4" s="36">
        <v>556057.41</v>
      </c>
      <c r="I4" s="126">
        <v>3189706.19</v>
      </c>
      <c r="J4" s="126">
        <v>-116760.69</v>
      </c>
      <c r="P4" s="223">
        <v>520928.7</v>
      </c>
      <c r="S4" s="197">
        <v>3350507.99</v>
      </c>
      <c r="T4" s="197">
        <v>13498.58</v>
      </c>
      <c r="Y4" s="222">
        <v>1106080</v>
      </c>
      <c r="AB4" s="40">
        <v>1106080</v>
      </c>
      <c r="AF4" s="40">
        <v>255932.36</v>
      </c>
    </row>
    <row r="5" spans="1:34" x14ac:dyDescent="0.2">
      <c r="E5" s="32" t="s">
        <v>1612</v>
      </c>
      <c r="F5" s="36">
        <v>16471.96</v>
      </c>
      <c r="I5" s="126">
        <v>530106.14</v>
      </c>
      <c r="J5" s="126">
        <v>2</v>
      </c>
      <c r="P5" s="223">
        <v>-2476520</v>
      </c>
      <c r="S5" s="197">
        <v>-2157575.3199999998</v>
      </c>
      <c r="T5" s="197">
        <v>2794467.22</v>
      </c>
      <c r="Y5" s="222">
        <v>451340</v>
      </c>
      <c r="AA5" s="222">
        <v>2604361.33</v>
      </c>
      <c r="AB5" s="40">
        <v>463820</v>
      </c>
      <c r="AD5" s="40">
        <v>60139</v>
      </c>
      <c r="AE5" s="40">
        <v>66227.41</v>
      </c>
      <c r="AF5" s="40">
        <v>79306.720000000001</v>
      </c>
    </row>
    <row r="6" spans="1:34" x14ac:dyDescent="0.2">
      <c r="E6" s="32" t="s">
        <v>1582</v>
      </c>
      <c r="F6" s="36">
        <v>13124.08</v>
      </c>
      <c r="I6" s="126">
        <v>2442180.9900000002</v>
      </c>
      <c r="J6" s="126">
        <v>6</v>
      </c>
      <c r="P6" s="223">
        <v>-174409</v>
      </c>
      <c r="S6" s="197">
        <v>-2586082.02</v>
      </c>
      <c r="T6" s="197">
        <v>5133149</v>
      </c>
      <c r="Y6" s="222">
        <v>505780</v>
      </c>
      <c r="AA6" s="222">
        <v>673262.8</v>
      </c>
      <c r="AB6" s="40">
        <v>505780</v>
      </c>
      <c r="AC6" s="40">
        <v>16772</v>
      </c>
      <c r="AD6" s="40">
        <v>95618.8</v>
      </c>
      <c r="AE6" s="40">
        <v>290119</v>
      </c>
      <c r="AF6" s="40">
        <v>188099.91</v>
      </c>
    </row>
    <row r="7" spans="1:34" x14ac:dyDescent="0.2">
      <c r="E7" s="32" t="s">
        <v>1583</v>
      </c>
      <c r="F7" s="36">
        <v>50915.61</v>
      </c>
      <c r="H7" s="36">
        <v>0</v>
      </c>
      <c r="I7" s="126">
        <v>3887817.01</v>
      </c>
      <c r="J7" s="126">
        <v>24203.07</v>
      </c>
      <c r="P7" s="223">
        <v>36930</v>
      </c>
      <c r="S7" s="197">
        <v>3266457.54</v>
      </c>
      <c r="T7" s="197">
        <v>840540.25</v>
      </c>
      <c r="U7" s="222">
        <v>57960</v>
      </c>
      <c r="Y7" s="222">
        <v>902560</v>
      </c>
      <c r="AA7" s="222">
        <v>984458.77</v>
      </c>
      <c r="AB7" s="40">
        <v>1535670</v>
      </c>
      <c r="AC7" s="40">
        <v>29722.82</v>
      </c>
      <c r="AE7" s="40">
        <v>123091.9</v>
      </c>
      <c r="AF7" s="40">
        <v>165772.1</v>
      </c>
      <c r="AH7" s="40">
        <v>271714.05</v>
      </c>
    </row>
    <row r="8" spans="1:34" x14ac:dyDescent="0.2">
      <c r="E8" s="32" t="s">
        <v>1585</v>
      </c>
      <c r="F8" s="36">
        <v>13440.33</v>
      </c>
      <c r="I8" s="126">
        <v>728294.04</v>
      </c>
      <c r="J8" s="126">
        <v>3</v>
      </c>
      <c r="N8" s="266">
        <v>6740.33</v>
      </c>
      <c r="P8" s="223">
        <v>-50730.84</v>
      </c>
      <c r="S8" s="197">
        <v>-1276154.98</v>
      </c>
      <c r="T8" s="197">
        <v>2129382.7599999998</v>
      </c>
      <c r="Y8" s="222">
        <v>669620</v>
      </c>
      <c r="AA8" s="222">
        <v>360198.97</v>
      </c>
      <c r="AB8" s="40">
        <v>812263</v>
      </c>
      <c r="AC8" s="40">
        <v>23170.7</v>
      </c>
      <c r="AE8" s="40">
        <v>169485.27</v>
      </c>
      <c r="AF8" s="40">
        <v>92399.9</v>
      </c>
    </row>
    <row r="9" spans="1:34" x14ac:dyDescent="0.2">
      <c r="E9" s="32" t="s">
        <v>1586</v>
      </c>
      <c r="F9" s="36">
        <v>2240</v>
      </c>
      <c r="I9" s="126">
        <v>184288.16</v>
      </c>
      <c r="J9" s="126">
        <v>8</v>
      </c>
      <c r="P9" s="223">
        <v>-51320</v>
      </c>
      <c r="S9" s="197">
        <v>241686.16</v>
      </c>
      <c r="AA9" s="222">
        <v>155769</v>
      </c>
      <c r="AB9" s="40">
        <v>5330</v>
      </c>
      <c r="AD9" s="40">
        <v>65269</v>
      </c>
      <c r="AE9" s="40">
        <v>89000</v>
      </c>
      <c r="AH9" s="40">
        <v>0</v>
      </c>
    </row>
    <row r="10" spans="1:34" x14ac:dyDescent="0.2">
      <c r="A10" t="s">
        <v>474</v>
      </c>
      <c r="B10" t="s">
        <v>476</v>
      </c>
      <c r="C10">
        <v>9017</v>
      </c>
      <c r="D10" t="s">
        <v>481</v>
      </c>
      <c r="E10" s="32" t="s">
        <v>481</v>
      </c>
      <c r="F10" s="36">
        <v>663160.23</v>
      </c>
      <c r="G10" s="36">
        <v>69124</v>
      </c>
      <c r="H10" s="36">
        <v>73879.179999999993</v>
      </c>
      <c r="I10" s="126">
        <v>369790.66</v>
      </c>
      <c r="J10" s="126">
        <v>411134.03</v>
      </c>
      <c r="L10" s="266">
        <v>-20700</v>
      </c>
      <c r="M10" s="266">
        <v>21883.41</v>
      </c>
      <c r="O10" s="223">
        <v>155000</v>
      </c>
      <c r="P10" s="223">
        <v>1487</v>
      </c>
      <c r="S10" s="197">
        <v>-1039606.41</v>
      </c>
      <c r="T10" s="197">
        <v>2551683.71</v>
      </c>
      <c r="U10" s="222">
        <v>2232525.0099999998</v>
      </c>
      <c r="W10" s="222">
        <v>662.28</v>
      </c>
      <c r="Y10" s="222">
        <v>1368459.2</v>
      </c>
      <c r="AA10" s="222">
        <v>198645.74</v>
      </c>
      <c r="AB10" s="40">
        <v>2350205.94</v>
      </c>
      <c r="AE10" s="40">
        <v>1136382.93</v>
      </c>
      <c r="AF10" s="40">
        <v>393402.97</v>
      </c>
      <c r="AH10" s="40">
        <v>2960</v>
      </c>
    </row>
    <row r="11" spans="1:34" x14ac:dyDescent="0.2">
      <c r="A11" t="s">
        <v>474</v>
      </c>
      <c r="B11" t="s">
        <v>476</v>
      </c>
      <c r="C11">
        <v>4386</v>
      </c>
      <c r="D11" t="s">
        <v>483</v>
      </c>
      <c r="E11" s="32" t="s">
        <v>483</v>
      </c>
      <c r="F11" s="36">
        <v>945057.58</v>
      </c>
      <c r="G11" s="36">
        <v>126795</v>
      </c>
      <c r="H11" s="36">
        <v>430632.03</v>
      </c>
      <c r="I11" s="126">
        <v>1526099.07</v>
      </c>
      <c r="J11" s="126">
        <v>1317905.81</v>
      </c>
      <c r="L11" s="266">
        <v>55256</v>
      </c>
      <c r="M11" s="266">
        <v>8110.36</v>
      </c>
      <c r="O11" s="223">
        <v>165846.1</v>
      </c>
      <c r="P11" s="223">
        <v>8145.58</v>
      </c>
      <c r="S11" s="197">
        <v>1490487.98</v>
      </c>
      <c r="T11" s="197">
        <v>2241809.08</v>
      </c>
      <c r="U11" s="222">
        <v>2038766.92</v>
      </c>
      <c r="Y11" s="222">
        <v>392233</v>
      </c>
      <c r="AB11" s="40">
        <v>1217662.93</v>
      </c>
      <c r="AC11" s="40">
        <v>9376</v>
      </c>
      <c r="AE11" s="40">
        <v>657383.31000000006</v>
      </c>
      <c r="AF11" s="40">
        <v>169743.29</v>
      </c>
    </row>
    <row r="12" spans="1:34" x14ac:dyDescent="0.2">
      <c r="A12" t="s">
        <v>474</v>
      </c>
      <c r="B12" t="s">
        <v>476</v>
      </c>
      <c r="C12">
        <v>3088</v>
      </c>
      <c r="D12" t="s">
        <v>485</v>
      </c>
      <c r="E12" s="32" t="s">
        <v>485</v>
      </c>
      <c r="F12" s="36">
        <v>1150472.25</v>
      </c>
      <c r="G12" s="36">
        <v>136950</v>
      </c>
      <c r="H12" s="36">
        <v>95171.49</v>
      </c>
      <c r="I12" s="126">
        <v>882853.85</v>
      </c>
      <c r="J12" s="126">
        <v>440258.09</v>
      </c>
      <c r="L12" s="266">
        <v>0</v>
      </c>
      <c r="M12" s="266">
        <v>25155</v>
      </c>
      <c r="O12" s="223">
        <v>444105</v>
      </c>
      <c r="P12" s="223">
        <v>407.48</v>
      </c>
      <c r="S12" s="197">
        <v>392256.19</v>
      </c>
      <c r="T12" s="197">
        <v>1390481.55</v>
      </c>
      <c r="U12" s="222">
        <v>3916046.34</v>
      </c>
      <c r="W12" s="222">
        <v>1707.68</v>
      </c>
      <c r="Y12" s="222">
        <v>277340</v>
      </c>
      <c r="AA12" s="222">
        <v>4350</v>
      </c>
      <c r="AB12" s="40">
        <v>1168266.31</v>
      </c>
      <c r="AC12" s="40">
        <v>112608.6</v>
      </c>
      <c r="AD12" s="40">
        <v>4048</v>
      </c>
      <c r="AE12" s="40">
        <v>2289804.36</v>
      </c>
      <c r="AF12" s="40">
        <v>171416.29</v>
      </c>
      <c r="AH12" s="40">
        <v>0</v>
      </c>
    </row>
    <row r="13" spans="1:34" x14ac:dyDescent="0.2">
      <c r="A13" t="s">
        <v>474</v>
      </c>
      <c r="B13" t="s">
        <v>476</v>
      </c>
      <c r="C13">
        <v>2345</v>
      </c>
      <c r="D13" t="s">
        <v>487</v>
      </c>
      <c r="E13" s="32" t="s">
        <v>487</v>
      </c>
      <c r="F13" s="36">
        <v>620036.51</v>
      </c>
      <c r="G13" s="36">
        <v>29872</v>
      </c>
      <c r="H13" s="36">
        <v>60203.8</v>
      </c>
      <c r="I13" s="126">
        <v>639224.24</v>
      </c>
      <c r="J13" s="126">
        <v>839381.34</v>
      </c>
      <c r="L13" s="266">
        <v>0</v>
      </c>
      <c r="M13" s="266">
        <v>188070</v>
      </c>
      <c r="O13" s="223">
        <v>134370</v>
      </c>
      <c r="P13" s="223">
        <v>15045</v>
      </c>
      <c r="R13" s="197">
        <v>142718.01999999999</v>
      </c>
      <c r="S13" s="197">
        <v>127701.34</v>
      </c>
      <c r="T13" s="197">
        <v>1997230.39</v>
      </c>
      <c r="U13" s="222">
        <v>2016135.75</v>
      </c>
      <c r="W13" s="222">
        <v>1540.92</v>
      </c>
      <c r="Y13" s="222">
        <v>857201.2</v>
      </c>
      <c r="AB13" s="40">
        <v>1448762.2</v>
      </c>
      <c r="AC13" s="40">
        <v>9740</v>
      </c>
      <c r="AD13" s="40">
        <v>22024</v>
      </c>
      <c r="AE13" s="40">
        <v>1460475.12</v>
      </c>
      <c r="AF13" s="40">
        <v>350293.41</v>
      </c>
    </row>
    <row r="14" spans="1:34" x14ac:dyDescent="0.2">
      <c r="A14" s="95" t="s">
        <v>474</v>
      </c>
      <c r="B14" s="95" t="s">
        <v>476</v>
      </c>
      <c r="C14" s="95">
        <v>6935</v>
      </c>
      <c r="D14" s="95" t="s">
        <v>489</v>
      </c>
      <c r="E14" s="239" t="s">
        <v>489</v>
      </c>
      <c r="F14" s="36">
        <v>978121.39</v>
      </c>
      <c r="G14" s="36">
        <v>43120</v>
      </c>
      <c r="H14" s="36">
        <v>204410.95</v>
      </c>
      <c r="I14" s="126">
        <v>1997551.79</v>
      </c>
      <c r="J14" s="126">
        <v>514861.6</v>
      </c>
      <c r="L14" s="266">
        <v>20000</v>
      </c>
      <c r="M14" s="266">
        <v>219453.15</v>
      </c>
      <c r="O14" s="223">
        <v>472815</v>
      </c>
      <c r="P14" s="223">
        <v>3726.67</v>
      </c>
      <c r="Q14" s="197">
        <v>383449.85</v>
      </c>
      <c r="S14" s="197">
        <v>114427.51</v>
      </c>
      <c r="T14" s="197">
        <v>2502473.91</v>
      </c>
      <c r="U14" s="222">
        <v>2276487.9900000002</v>
      </c>
      <c r="W14" s="222">
        <v>839.5</v>
      </c>
      <c r="Y14" s="222">
        <v>379500</v>
      </c>
      <c r="AB14" s="40">
        <v>1309319</v>
      </c>
      <c r="AC14" s="40">
        <v>13776</v>
      </c>
      <c r="AD14" s="40">
        <v>4500</v>
      </c>
      <c r="AE14" s="40">
        <v>989545.06</v>
      </c>
      <c r="AF14" s="40">
        <v>317967.78999999998</v>
      </c>
    </row>
    <row r="15" spans="1:34" x14ac:dyDescent="0.2">
      <c r="A15" t="s">
        <v>474</v>
      </c>
      <c r="B15" t="s">
        <v>476</v>
      </c>
      <c r="C15">
        <v>5524</v>
      </c>
      <c r="D15" t="s">
        <v>491</v>
      </c>
      <c r="E15" s="32" t="s">
        <v>491</v>
      </c>
      <c r="F15" s="36">
        <v>485720.71</v>
      </c>
      <c r="G15" s="36">
        <v>1094809</v>
      </c>
      <c r="H15" s="36">
        <v>158673.60999999999</v>
      </c>
      <c r="I15" s="126">
        <v>839583.8</v>
      </c>
      <c r="J15" s="126">
        <v>764867.98</v>
      </c>
      <c r="L15" s="266">
        <v>16460</v>
      </c>
      <c r="M15" s="266">
        <v>952112.78</v>
      </c>
      <c r="O15" s="223">
        <v>565555</v>
      </c>
      <c r="P15" s="223">
        <v>40136.730000000003</v>
      </c>
      <c r="S15" s="197">
        <v>-521784.43</v>
      </c>
      <c r="T15" s="197">
        <v>2525004.41</v>
      </c>
      <c r="U15" s="222">
        <v>1659726.08</v>
      </c>
      <c r="W15" s="222">
        <v>762.13</v>
      </c>
      <c r="Y15" s="222">
        <v>1001620</v>
      </c>
      <c r="AA15" s="222">
        <v>30000</v>
      </c>
      <c r="AB15" s="40">
        <v>1465785.93</v>
      </c>
      <c r="AE15" s="40">
        <v>1099500.75</v>
      </c>
      <c r="AF15" s="40">
        <v>360650.92</v>
      </c>
    </row>
    <row r="16" spans="1:34" x14ac:dyDescent="0.2">
      <c r="A16" t="s">
        <v>474</v>
      </c>
      <c r="B16" t="s">
        <v>476</v>
      </c>
      <c r="C16">
        <v>5657</v>
      </c>
      <c r="D16" t="s">
        <v>493</v>
      </c>
      <c r="E16" s="32" t="s">
        <v>493</v>
      </c>
      <c r="F16" s="36">
        <v>548835.61</v>
      </c>
      <c r="G16" s="36">
        <v>306113</v>
      </c>
      <c r="H16" s="36">
        <v>119934.29</v>
      </c>
      <c r="I16" s="126">
        <v>550185.31999999995</v>
      </c>
      <c r="J16" s="126">
        <v>618788.03</v>
      </c>
      <c r="L16" s="266">
        <v>12500</v>
      </c>
      <c r="M16" s="266">
        <v>9568.81</v>
      </c>
      <c r="O16" s="223">
        <v>224486</v>
      </c>
      <c r="P16" s="223">
        <v>2657.04</v>
      </c>
      <c r="S16" s="197">
        <v>-3035529.21</v>
      </c>
      <c r="T16" s="197">
        <v>4613167.97</v>
      </c>
      <c r="U16" s="222">
        <v>2212229.62</v>
      </c>
      <c r="W16" s="222">
        <v>496.77</v>
      </c>
      <c r="Y16" s="222">
        <v>601943.4</v>
      </c>
      <c r="AA16" s="222">
        <v>20287.5</v>
      </c>
      <c r="AB16" s="40">
        <v>1074334.3999999999</v>
      </c>
      <c r="AE16" s="40">
        <v>1254556.43</v>
      </c>
      <c r="AF16" s="40">
        <v>179618.38</v>
      </c>
      <c r="AH16" s="40">
        <v>9442.44</v>
      </c>
    </row>
    <row r="17" spans="1:34" x14ac:dyDescent="0.2">
      <c r="A17" t="s">
        <v>474</v>
      </c>
      <c r="B17" t="s">
        <v>476</v>
      </c>
      <c r="C17">
        <v>4057</v>
      </c>
      <c r="D17" t="s">
        <v>495</v>
      </c>
      <c r="E17" s="32" t="s">
        <v>495</v>
      </c>
      <c r="F17" s="36">
        <v>590755.63</v>
      </c>
      <c r="G17" s="36">
        <v>16279.3</v>
      </c>
      <c r="H17" s="36">
        <v>101020.79</v>
      </c>
      <c r="I17" s="126">
        <v>1797134.54</v>
      </c>
      <c r="J17" s="126">
        <v>145265.94</v>
      </c>
      <c r="M17" s="266">
        <v>27364.38</v>
      </c>
      <c r="O17" s="223">
        <v>531410</v>
      </c>
      <c r="P17" s="223">
        <v>6880</v>
      </c>
      <c r="S17" s="197">
        <v>-389584.3</v>
      </c>
      <c r="T17" s="197">
        <v>2841083.43</v>
      </c>
      <c r="U17" s="222">
        <v>1399644.8</v>
      </c>
      <c r="W17" s="222">
        <v>478.31</v>
      </c>
      <c r="Y17" s="222">
        <v>562600</v>
      </c>
      <c r="AB17" s="40">
        <v>1488707.93</v>
      </c>
      <c r="AD17" s="40">
        <v>7880</v>
      </c>
      <c r="AE17" s="40">
        <v>704905.2</v>
      </c>
      <c r="AF17" s="40">
        <v>127927.29</v>
      </c>
    </row>
    <row r="18" spans="1:34" x14ac:dyDescent="0.2">
      <c r="A18" t="s">
        <v>474</v>
      </c>
      <c r="B18" t="s">
        <v>476</v>
      </c>
      <c r="C18">
        <v>2737</v>
      </c>
      <c r="D18" t="s">
        <v>497</v>
      </c>
      <c r="E18" s="32" t="s">
        <v>497</v>
      </c>
      <c r="F18" s="36">
        <v>385015.68</v>
      </c>
      <c r="G18" s="36">
        <v>15400</v>
      </c>
      <c r="H18" s="36">
        <v>95657.84</v>
      </c>
      <c r="I18" s="126">
        <v>3015721.02</v>
      </c>
      <c r="J18" s="126">
        <v>365429.19</v>
      </c>
      <c r="L18" s="266">
        <v>36722</v>
      </c>
      <c r="M18" s="266">
        <v>22155</v>
      </c>
      <c r="P18" s="223">
        <v>2238.84</v>
      </c>
      <c r="S18" s="197">
        <v>3179005.01</v>
      </c>
      <c r="T18" s="197">
        <v>675062.61</v>
      </c>
      <c r="U18" s="222">
        <v>1326073.57</v>
      </c>
      <c r="W18" s="222">
        <v>390.7</v>
      </c>
      <c r="Y18" s="222">
        <v>595322.4</v>
      </c>
      <c r="AA18" s="222">
        <v>85702.62</v>
      </c>
      <c r="AB18" s="40">
        <v>1091148.3999999999</v>
      </c>
      <c r="AD18" s="40">
        <v>11516</v>
      </c>
      <c r="AE18" s="40">
        <v>680959.16</v>
      </c>
      <c r="AF18" s="40">
        <v>261825.46</v>
      </c>
    </row>
    <row r="19" spans="1:34" x14ac:dyDescent="0.2">
      <c r="A19" t="s">
        <v>474</v>
      </c>
      <c r="B19" t="s">
        <v>476</v>
      </c>
      <c r="C19">
        <v>4167</v>
      </c>
      <c r="D19" t="s">
        <v>499</v>
      </c>
      <c r="E19" s="32" t="s">
        <v>499</v>
      </c>
      <c r="F19" s="36">
        <v>166253.70000000001</v>
      </c>
      <c r="G19" s="36">
        <v>20072</v>
      </c>
      <c r="H19" s="36">
        <v>80278.740000000005</v>
      </c>
      <c r="I19" s="126">
        <v>513431.67</v>
      </c>
      <c r="J19" s="126">
        <v>390395.13</v>
      </c>
      <c r="M19" s="266">
        <v>-7645</v>
      </c>
      <c r="O19" s="223">
        <v>258600</v>
      </c>
      <c r="P19" s="223">
        <v>9114.0499999999993</v>
      </c>
      <c r="S19" s="197">
        <v>73844.77</v>
      </c>
      <c r="T19" s="197">
        <v>1767990.24</v>
      </c>
      <c r="U19" s="222">
        <v>1297820.21</v>
      </c>
      <c r="Y19" s="222">
        <v>663150</v>
      </c>
      <c r="AB19" s="40">
        <v>1208826</v>
      </c>
      <c r="AC19" s="40">
        <v>61665</v>
      </c>
      <c r="AD19" s="40">
        <v>3704</v>
      </c>
      <c r="AE19" s="40">
        <v>1502902.85</v>
      </c>
      <c r="AF19" s="40">
        <v>115345.18</v>
      </c>
    </row>
    <row r="20" spans="1:34" x14ac:dyDescent="0.2">
      <c r="A20" t="s">
        <v>474</v>
      </c>
      <c r="B20" t="s">
        <v>476</v>
      </c>
      <c r="C20">
        <v>7036</v>
      </c>
      <c r="D20" t="s">
        <v>501</v>
      </c>
      <c r="E20" s="32" t="s">
        <v>501</v>
      </c>
      <c r="F20" s="36">
        <v>736019.06</v>
      </c>
      <c r="G20" s="36">
        <v>24491</v>
      </c>
      <c r="H20" s="36">
        <v>45070.87</v>
      </c>
      <c r="I20" s="126">
        <v>375226.94</v>
      </c>
      <c r="J20" s="126">
        <v>828056.79</v>
      </c>
      <c r="L20" s="266">
        <v>209490</v>
      </c>
      <c r="M20" s="266">
        <v>12605</v>
      </c>
      <c r="O20" s="223">
        <v>358760</v>
      </c>
      <c r="P20" s="223">
        <v>3598.37</v>
      </c>
      <c r="S20" s="197">
        <v>923642.46</v>
      </c>
      <c r="T20" s="197">
        <v>938360.62</v>
      </c>
      <c r="U20" s="222">
        <v>2331452.0099999998</v>
      </c>
      <c r="W20" s="222">
        <v>818.31</v>
      </c>
      <c r="Y20" s="222">
        <v>1736065.6</v>
      </c>
      <c r="AB20" s="40">
        <v>2637686.6</v>
      </c>
      <c r="AC20" s="40">
        <v>38136</v>
      </c>
      <c r="AD20" s="40">
        <v>2360</v>
      </c>
      <c r="AE20" s="40">
        <v>1714592.81</v>
      </c>
      <c r="AF20" s="40">
        <v>113152.3</v>
      </c>
    </row>
    <row r="21" spans="1:34" x14ac:dyDescent="0.2">
      <c r="A21" t="s">
        <v>474</v>
      </c>
      <c r="B21" t="s">
        <v>476</v>
      </c>
      <c r="C21">
        <v>4248</v>
      </c>
      <c r="D21" t="s">
        <v>503</v>
      </c>
      <c r="E21" s="32" t="s">
        <v>503</v>
      </c>
      <c r="F21" s="36">
        <v>477178.82</v>
      </c>
      <c r="G21" s="36">
        <v>23270</v>
      </c>
      <c r="H21" s="36">
        <v>285586.87</v>
      </c>
      <c r="I21" s="126">
        <v>127543.82</v>
      </c>
      <c r="J21" s="126">
        <v>318903.06</v>
      </c>
      <c r="M21" s="266">
        <v>11050</v>
      </c>
      <c r="O21" s="223">
        <v>111200</v>
      </c>
      <c r="P21" s="223">
        <v>122.02</v>
      </c>
      <c r="S21" s="197">
        <v>77226.47</v>
      </c>
      <c r="T21" s="197">
        <v>909939.73</v>
      </c>
      <c r="U21" s="222">
        <v>1690705.45</v>
      </c>
      <c r="V21" s="222">
        <v>55000</v>
      </c>
      <c r="W21" s="222">
        <v>859.31</v>
      </c>
      <c r="Y21" s="222">
        <v>532000</v>
      </c>
      <c r="AB21" s="40">
        <v>1145572</v>
      </c>
      <c r="AC21" s="40">
        <v>66444</v>
      </c>
      <c r="AE21" s="40">
        <v>733363.51</v>
      </c>
      <c r="AF21" s="40">
        <v>210240.9</v>
      </c>
    </row>
    <row r="22" spans="1:34" x14ac:dyDescent="0.2">
      <c r="A22" t="s">
        <v>474</v>
      </c>
      <c r="B22" t="s">
        <v>476</v>
      </c>
      <c r="C22">
        <v>4016</v>
      </c>
      <c r="D22" t="s">
        <v>505</v>
      </c>
      <c r="E22" s="32" t="s">
        <v>505</v>
      </c>
      <c r="F22" s="36">
        <v>1242302.1499999999</v>
      </c>
      <c r="G22" s="36">
        <v>227270</v>
      </c>
      <c r="H22" s="36">
        <v>52996.4</v>
      </c>
      <c r="I22" s="126">
        <v>1249087.3600000001</v>
      </c>
      <c r="J22" s="126">
        <v>290434.09000000003</v>
      </c>
      <c r="M22" s="266">
        <v>63245</v>
      </c>
      <c r="O22" s="223">
        <v>300000</v>
      </c>
      <c r="P22" s="223">
        <v>4896.12</v>
      </c>
      <c r="S22" s="197">
        <v>581396.13</v>
      </c>
      <c r="T22" s="197">
        <v>1741975.93</v>
      </c>
      <c r="U22" s="222">
        <v>1509376.6</v>
      </c>
      <c r="Y22" s="222">
        <v>670270</v>
      </c>
      <c r="AB22" s="40">
        <v>1170019.1200000001</v>
      </c>
      <c r="AC22" s="40">
        <v>7880</v>
      </c>
      <c r="AD22" s="40">
        <v>9032</v>
      </c>
      <c r="AE22" s="40">
        <v>461679.49</v>
      </c>
      <c r="AF22" s="40">
        <v>160459.17000000001</v>
      </c>
    </row>
    <row r="23" spans="1:34" x14ac:dyDescent="0.2">
      <c r="A23" t="s">
        <v>474</v>
      </c>
      <c r="B23" t="s">
        <v>476</v>
      </c>
      <c r="C23">
        <v>1202</v>
      </c>
      <c r="D23" t="s">
        <v>507</v>
      </c>
      <c r="E23" s="32" t="s">
        <v>507</v>
      </c>
      <c r="F23" s="36">
        <v>533384.06999999995</v>
      </c>
      <c r="G23" s="36">
        <v>0</v>
      </c>
      <c r="H23" s="36">
        <v>109349.96</v>
      </c>
      <c r="I23" s="126">
        <v>2216770.7000000002</v>
      </c>
      <c r="J23" s="126">
        <v>318216.36</v>
      </c>
      <c r="M23" s="266">
        <v>20205</v>
      </c>
      <c r="O23" s="223">
        <v>20000</v>
      </c>
      <c r="P23" s="223">
        <v>7490</v>
      </c>
      <c r="R23" s="197">
        <v>996911.28</v>
      </c>
      <c r="S23" s="197">
        <v>136470.68</v>
      </c>
      <c r="T23" s="197">
        <v>2083742</v>
      </c>
      <c r="U23" s="222">
        <v>1577897.62</v>
      </c>
      <c r="W23" s="222">
        <v>1070.27</v>
      </c>
      <c r="Y23" s="222">
        <v>278130</v>
      </c>
      <c r="AB23" s="40">
        <v>770731</v>
      </c>
      <c r="AC23" s="40">
        <v>9900</v>
      </c>
      <c r="AD23" s="40">
        <v>2400</v>
      </c>
      <c r="AE23" s="40">
        <v>921835.31</v>
      </c>
      <c r="AF23" s="40">
        <v>197329.45</v>
      </c>
      <c r="AH23" s="40">
        <v>42000</v>
      </c>
    </row>
    <row r="24" spans="1:34" x14ac:dyDescent="0.2">
      <c r="A24" t="s">
        <v>479</v>
      </c>
      <c r="B24" t="s">
        <v>509</v>
      </c>
      <c r="C24">
        <v>6244</v>
      </c>
      <c r="D24" t="s">
        <v>512</v>
      </c>
      <c r="E24" s="32" t="s">
        <v>512</v>
      </c>
      <c r="F24" s="36">
        <v>618971.63</v>
      </c>
      <c r="G24" s="36">
        <v>297921</v>
      </c>
      <c r="H24" s="36">
        <v>38850.39</v>
      </c>
      <c r="I24" s="126">
        <v>109025.7</v>
      </c>
      <c r="J24" s="126">
        <v>954723.18</v>
      </c>
      <c r="O24" s="223">
        <v>653976</v>
      </c>
      <c r="P24" s="223">
        <v>2644293</v>
      </c>
      <c r="S24" s="197">
        <v>-3180170.74</v>
      </c>
      <c r="T24" s="197">
        <v>3255627.81</v>
      </c>
      <c r="U24" s="222">
        <v>2273767.15</v>
      </c>
      <c r="W24" s="222">
        <v>5398.59</v>
      </c>
      <c r="Y24" s="222">
        <v>1096800</v>
      </c>
      <c r="AA24" s="222">
        <v>15000</v>
      </c>
      <c r="AB24" s="40">
        <v>1999691</v>
      </c>
      <c r="AC24" s="40">
        <v>9640</v>
      </c>
      <c r="AD24" s="40">
        <v>54987.4</v>
      </c>
      <c r="AE24" s="40">
        <v>2331714.21</v>
      </c>
      <c r="AF24" s="40">
        <v>349167.3</v>
      </c>
    </row>
    <row r="25" spans="1:34" x14ac:dyDescent="0.2">
      <c r="A25" t="s">
        <v>479</v>
      </c>
      <c r="B25" t="s">
        <v>509</v>
      </c>
      <c r="C25">
        <v>4760</v>
      </c>
      <c r="D25" t="s">
        <v>513</v>
      </c>
      <c r="E25" s="32" t="s">
        <v>513</v>
      </c>
      <c r="F25" s="36">
        <v>378810.15</v>
      </c>
      <c r="G25" s="36">
        <v>79080</v>
      </c>
      <c r="H25" s="36">
        <v>13332.3</v>
      </c>
      <c r="I25" s="126">
        <v>1405502.85</v>
      </c>
      <c r="J25" s="126">
        <v>385729.61</v>
      </c>
      <c r="P25" s="223">
        <v>4119</v>
      </c>
      <c r="R25" s="197">
        <v>469407.11</v>
      </c>
      <c r="T25" s="197">
        <v>1812784.26</v>
      </c>
      <c r="U25" s="222">
        <v>1414588.78</v>
      </c>
      <c r="W25" s="222">
        <v>702.72</v>
      </c>
      <c r="Y25" s="222">
        <v>1597617</v>
      </c>
      <c r="AA25" s="222">
        <v>30000</v>
      </c>
      <c r="AB25" s="40">
        <v>2167647</v>
      </c>
      <c r="AD25" s="40">
        <v>50778</v>
      </c>
      <c r="AE25" s="40">
        <v>619824.06000000006</v>
      </c>
      <c r="AF25" s="40">
        <v>228514.9</v>
      </c>
    </row>
    <row r="26" spans="1:34" x14ac:dyDescent="0.2">
      <c r="A26" t="s">
        <v>479</v>
      </c>
      <c r="B26" t="s">
        <v>509</v>
      </c>
      <c r="C26">
        <v>3665</v>
      </c>
      <c r="D26" t="s">
        <v>514</v>
      </c>
      <c r="E26" s="32" t="s">
        <v>514</v>
      </c>
      <c r="F26" s="36">
        <v>5023.07</v>
      </c>
      <c r="G26" s="36">
        <v>137105</v>
      </c>
      <c r="H26" s="36">
        <v>2232.0500000000002</v>
      </c>
      <c r="I26" s="126">
        <v>72782.240000000005</v>
      </c>
      <c r="J26" s="126">
        <v>152739.94</v>
      </c>
      <c r="L26" s="266">
        <v>-18780</v>
      </c>
      <c r="M26" s="266">
        <v>-53990</v>
      </c>
      <c r="P26" s="223">
        <v>-18993</v>
      </c>
      <c r="S26" s="197">
        <v>-1177089.0900000001</v>
      </c>
      <c r="T26" s="197">
        <v>1839928.23</v>
      </c>
      <c r="U26" s="222">
        <v>1391613.45</v>
      </c>
      <c r="W26" s="222">
        <v>542.09</v>
      </c>
      <c r="AB26" s="40">
        <v>437682</v>
      </c>
      <c r="AC26" s="40">
        <v>9808</v>
      </c>
      <c r="AE26" s="40">
        <v>1073440.28</v>
      </c>
      <c r="AF26" s="40">
        <v>72419.100000000006</v>
      </c>
    </row>
    <row r="27" spans="1:34" x14ac:dyDescent="0.2">
      <c r="A27" t="s">
        <v>479</v>
      </c>
      <c r="B27" t="s">
        <v>509</v>
      </c>
      <c r="C27">
        <v>4355</v>
      </c>
      <c r="D27" t="s">
        <v>515</v>
      </c>
      <c r="E27" s="32" t="s">
        <v>515</v>
      </c>
      <c r="F27" s="36">
        <v>662065.99</v>
      </c>
      <c r="G27" s="36">
        <v>0</v>
      </c>
      <c r="H27" s="36">
        <v>106840.5</v>
      </c>
      <c r="I27" s="126">
        <v>2531523.2200000002</v>
      </c>
      <c r="J27" s="126">
        <v>229342.82</v>
      </c>
      <c r="L27" s="266">
        <v>23103</v>
      </c>
      <c r="O27" s="223">
        <v>53300</v>
      </c>
      <c r="P27" s="223">
        <v>173327</v>
      </c>
      <c r="R27" s="197">
        <v>-1346640.16</v>
      </c>
      <c r="S27" s="197">
        <v>1531091.95</v>
      </c>
      <c r="T27" s="197">
        <v>3187282.73</v>
      </c>
      <c r="U27" s="222">
        <v>1332448.19</v>
      </c>
      <c r="W27" s="222">
        <v>750.1</v>
      </c>
      <c r="Y27" s="222">
        <v>1279066</v>
      </c>
      <c r="AA27" s="222">
        <v>146400</v>
      </c>
      <c r="AB27" s="40">
        <v>2110093.5</v>
      </c>
      <c r="AC27" s="40">
        <v>11512</v>
      </c>
      <c r="AE27" s="40">
        <v>559415.18000000005</v>
      </c>
      <c r="AF27" s="40">
        <v>169335.6</v>
      </c>
    </row>
    <row r="28" spans="1:34" x14ac:dyDescent="0.2">
      <c r="A28" t="s">
        <v>479</v>
      </c>
      <c r="B28" t="s">
        <v>509</v>
      </c>
      <c r="C28">
        <v>2703</v>
      </c>
      <c r="D28" t="s">
        <v>516</v>
      </c>
      <c r="E28" s="32" t="s">
        <v>516</v>
      </c>
      <c r="F28" s="36">
        <v>351631.55</v>
      </c>
      <c r="G28" s="36">
        <v>43528</v>
      </c>
      <c r="H28" s="36">
        <v>33723.97</v>
      </c>
      <c r="I28" s="126">
        <v>2782584.05</v>
      </c>
      <c r="J28" s="126">
        <v>823596.18</v>
      </c>
      <c r="P28" s="223">
        <v>11848</v>
      </c>
      <c r="S28" s="197">
        <v>1315301.81</v>
      </c>
      <c r="T28" s="197">
        <v>3122820.6</v>
      </c>
      <c r="U28" s="222">
        <v>1297643.3899999999</v>
      </c>
      <c r="W28" s="222">
        <v>1966.2</v>
      </c>
      <c r="Y28" s="222">
        <v>227300</v>
      </c>
      <c r="AB28" s="40">
        <v>706874</v>
      </c>
      <c r="AC28" s="40">
        <v>1672</v>
      </c>
      <c r="AE28" s="40">
        <v>873963.37</v>
      </c>
      <c r="AF28" s="40">
        <v>359306.88</v>
      </c>
    </row>
    <row r="29" spans="1:34" x14ac:dyDescent="0.2">
      <c r="A29" s="48" t="s">
        <v>479</v>
      </c>
      <c r="B29" s="48" t="s">
        <v>509</v>
      </c>
      <c r="C29" s="48">
        <v>3283</v>
      </c>
      <c r="D29" s="48" t="s">
        <v>517</v>
      </c>
      <c r="E29" s="32" t="s">
        <v>517</v>
      </c>
      <c r="F29" s="36">
        <v>164141.63</v>
      </c>
      <c r="G29" s="36">
        <v>21000</v>
      </c>
      <c r="H29" s="36">
        <v>-5194.3500000000004</v>
      </c>
      <c r="I29" s="126">
        <v>1466640.04</v>
      </c>
      <c r="J29" s="126">
        <v>872376.54</v>
      </c>
      <c r="O29" s="223">
        <v>968967</v>
      </c>
      <c r="P29" s="223">
        <v>-24212.83</v>
      </c>
      <c r="S29" s="197">
        <v>-663869.89</v>
      </c>
      <c r="T29" s="197">
        <v>2219243.12</v>
      </c>
      <c r="U29" s="222">
        <v>2272577.73</v>
      </c>
      <c r="W29" s="222">
        <v>567.38</v>
      </c>
      <c r="Y29" s="222">
        <v>1218600</v>
      </c>
      <c r="AA29" s="222">
        <v>10500</v>
      </c>
      <c r="AB29" s="40">
        <v>2139614</v>
      </c>
      <c r="AC29" s="40">
        <v>15432</v>
      </c>
      <c r="AD29" s="40">
        <v>30003</v>
      </c>
      <c r="AE29" s="40">
        <v>1013377.56</v>
      </c>
      <c r="AF29" s="40">
        <v>284982.09000000003</v>
      </c>
    </row>
    <row r="30" spans="1:34" x14ac:dyDescent="0.2">
      <c r="A30" t="s">
        <v>479</v>
      </c>
      <c r="B30" t="s">
        <v>509</v>
      </c>
      <c r="C30">
        <v>1804</v>
      </c>
      <c r="D30" t="s">
        <v>518</v>
      </c>
      <c r="E30" s="32" t="s">
        <v>518</v>
      </c>
      <c r="F30" s="36">
        <v>23338.29</v>
      </c>
      <c r="G30" s="36">
        <v>165453</v>
      </c>
      <c r="H30" s="36">
        <v>17146.22</v>
      </c>
      <c r="I30" s="126">
        <v>862948.31</v>
      </c>
      <c r="J30" s="126">
        <v>289267.08</v>
      </c>
      <c r="L30" s="266">
        <v>-74900</v>
      </c>
      <c r="M30" s="266">
        <v>-3540</v>
      </c>
      <c r="O30" s="223">
        <v>70829</v>
      </c>
      <c r="P30" s="223">
        <v>700</v>
      </c>
      <c r="S30" s="197">
        <v>478678.24</v>
      </c>
      <c r="T30" s="197">
        <v>1260515.6599999999</v>
      </c>
      <c r="U30" s="222">
        <v>1096997.46</v>
      </c>
      <c r="W30" s="222">
        <v>2229.9499999999998</v>
      </c>
      <c r="Y30" s="222">
        <v>237510</v>
      </c>
      <c r="AA30" s="222">
        <v>15000</v>
      </c>
      <c r="AB30" s="40">
        <v>796217</v>
      </c>
      <c r="AC30" s="40">
        <v>17774</v>
      </c>
      <c r="AD30" s="40">
        <v>12344</v>
      </c>
      <c r="AE30" s="40">
        <v>673200.51</v>
      </c>
      <c r="AF30" s="40">
        <v>226331.9</v>
      </c>
    </row>
    <row r="31" spans="1:34" x14ac:dyDescent="0.2">
      <c r="A31" t="s">
        <v>479</v>
      </c>
      <c r="B31" t="s">
        <v>509</v>
      </c>
      <c r="C31">
        <v>2904</v>
      </c>
      <c r="D31" t="s">
        <v>519</v>
      </c>
      <c r="E31" s="32" t="s">
        <v>519</v>
      </c>
      <c r="F31" s="36">
        <v>405367.93</v>
      </c>
      <c r="G31" s="36">
        <v>167350</v>
      </c>
      <c r="H31" s="36">
        <v>1349.33</v>
      </c>
      <c r="I31" s="126">
        <v>703868.66</v>
      </c>
      <c r="J31" s="126">
        <v>656253.46</v>
      </c>
      <c r="L31" s="266">
        <v>72654</v>
      </c>
      <c r="M31" s="266">
        <v>16198</v>
      </c>
      <c r="O31" s="223">
        <v>578019.24</v>
      </c>
      <c r="P31" s="223">
        <v>5403.5</v>
      </c>
      <c r="S31" s="197">
        <v>-1976389.48</v>
      </c>
      <c r="T31" s="197">
        <v>3147649.56</v>
      </c>
      <c r="U31" s="222">
        <v>1512115.33</v>
      </c>
      <c r="W31" s="222">
        <v>467.83</v>
      </c>
      <c r="Y31" s="222">
        <v>976590</v>
      </c>
      <c r="AB31" s="40">
        <v>1386268.5</v>
      </c>
      <c r="AC31" s="40">
        <v>35661</v>
      </c>
      <c r="AE31" s="40">
        <v>755112.21</v>
      </c>
      <c r="AF31" s="40">
        <v>221476.89</v>
      </c>
    </row>
    <row r="32" spans="1:34" x14ac:dyDescent="0.2">
      <c r="A32" t="s">
        <v>479</v>
      </c>
      <c r="B32" t="s">
        <v>509</v>
      </c>
      <c r="C32">
        <v>6953</v>
      </c>
      <c r="D32" t="s">
        <v>520</v>
      </c>
      <c r="E32" s="32" t="s">
        <v>520</v>
      </c>
      <c r="F32" s="36">
        <v>344125.05</v>
      </c>
      <c r="G32" s="36">
        <v>0</v>
      </c>
      <c r="H32" s="36">
        <v>43279.42</v>
      </c>
      <c r="I32" s="126">
        <v>1048627.28</v>
      </c>
      <c r="J32" s="126">
        <v>1745593.27</v>
      </c>
      <c r="L32" s="266">
        <v>12627</v>
      </c>
      <c r="M32" s="266">
        <v>279499</v>
      </c>
      <c r="P32" s="223">
        <v>0</v>
      </c>
      <c r="S32" s="197">
        <v>-8843704.0099999998</v>
      </c>
      <c r="T32" s="197">
        <v>11903501.289999999</v>
      </c>
      <c r="U32" s="222">
        <v>3153302.33</v>
      </c>
      <c r="W32" s="222">
        <v>2023.56</v>
      </c>
      <c r="AB32" s="40">
        <v>817098</v>
      </c>
      <c r="AC32" s="40">
        <v>10216</v>
      </c>
      <c r="AE32" s="40">
        <v>1392026.15</v>
      </c>
      <c r="AF32" s="40">
        <v>1106284</v>
      </c>
    </row>
    <row r="33" spans="1:34" x14ac:dyDescent="0.2">
      <c r="A33" t="s">
        <v>479</v>
      </c>
      <c r="B33" t="s">
        <v>509</v>
      </c>
      <c r="C33">
        <v>5358</v>
      </c>
      <c r="D33" t="s">
        <v>521</v>
      </c>
      <c r="E33" s="32" t="s">
        <v>521</v>
      </c>
      <c r="F33" s="36">
        <v>272197.8</v>
      </c>
      <c r="G33" s="36">
        <v>0</v>
      </c>
      <c r="H33" s="36">
        <v>14452.37</v>
      </c>
      <c r="I33" s="126">
        <v>2102527.38</v>
      </c>
      <c r="J33" s="126">
        <v>187417.8</v>
      </c>
      <c r="L33" s="266">
        <v>4500</v>
      </c>
      <c r="M33" s="266">
        <v>44975</v>
      </c>
      <c r="O33" s="223">
        <v>46350</v>
      </c>
      <c r="P33" s="223">
        <v>-25209</v>
      </c>
      <c r="S33" s="197">
        <v>-1834975.31</v>
      </c>
      <c r="T33" s="197">
        <v>4127803.68</v>
      </c>
      <c r="U33" s="222">
        <v>1632686.94</v>
      </c>
      <c r="V33" s="222">
        <v>203255</v>
      </c>
      <c r="W33" s="222">
        <v>212.53</v>
      </c>
      <c r="Y33" s="222">
        <v>660800</v>
      </c>
      <c r="AB33" s="40">
        <v>1385873.5</v>
      </c>
      <c r="AD33" s="40">
        <v>23433</v>
      </c>
      <c r="AE33" s="40">
        <v>874496.99</v>
      </c>
    </row>
    <row r="34" spans="1:34" x14ac:dyDescent="0.2">
      <c r="A34" t="s">
        <v>479</v>
      </c>
      <c r="B34" t="s">
        <v>509</v>
      </c>
      <c r="C34">
        <v>1450</v>
      </c>
      <c r="D34" t="s">
        <v>522</v>
      </c>
      <c r="E34" s="32" t="s">
        <v>522</v>
      </c>
      <c r="F34" s="36">
        <v>173572.48000000001</v>
      </c>
      <c r="G34" s="36">
        <v>130780</v>
      </c>
      <c r="H34" s="36">
        <v>493252.01</v>
      </c>
      <c r="I34" s="126">
        <v>845199.18</v>
      </c>
      <c r="J34" s="126">
        <v>220737.89</v>
      </c>
      <c r="L34" s="266">
        <v>0</v>
      </c>
      <c r="M34" s="266">
        <v>39784.94</v>
      </c>
      <c r="P34" s="223">
        <v>2503</v>
      </c>
      <c r="S34" s="197">
        <v>-297790</v>
      </c>
      <c r="T34" s="197">
        <v>1873318.11</v>
      </c>
      <c r="U34" s="222">
        <v>1834946.58</v>
      </c>
      <c r="V34" s="222">
        <v>1</v>
      </c>
      <c r="W34" s="222">
        <v>724.52</v>
      </c>
      <c r="Y34" s="222">
        <v>760200</v>
      </c>
      <c r="AB34" s="40">
        <v>1601133.34</v>
      </c>
      <c r="AC34" s="40">
        <v>7450</v>
      </c>
      <c r="AE34" s="40">
        <v>637863.23</v>
      </c>
      <c r="AF34" s="40">
        <v>103700.02</v>
      </c>
    </row>
    <row r="35" spans="1:34" x14ac:dyDescent="0.2">
      <c r="A35" t="s">
        <v>479</v>
      </c>
      <c r="B35" t="s">
        <v>509</v>
      </c>
      <c r="C35">
        <v>1590</v>
      </c>
      <c r="D35" t="s">
        <v>523</v>
      </c>
      <c r="E35" s="32" t="s">
        <v>523</v>
      </c>
      <c r="F35" s="36">
        <v>83719.789999999994</v>
      </c>
      <c r="G35" s="36">
        <v>0</v>
      </c>
      <c r="H35" s="36">
        <v>38670.46</v>
      </c>
      <c r="I35" s="126">
        <v>884093.31</v>
      </c>
      <c r="J35" s="126">
        <v>460619.03</v>
      </c>
      <c r="K35" s="126">
        <v>1</v>
      </c>
      <c r="L35" s="266">
        <v>0</v>
      </c>
      <c r="P35" s="223">
        <v>883</v>
      </c>
      <c r="S35" s="197">
        <v>-980588.84</v>
      </c>
      <c r="T35" s="197">
        <v>2563303.2200000002</v>
      </c>
      <c r="U35" s="222">
        <v>1016422.2</v>
      </c>
      <c r="W35" s="222">
        <v>387.84</v>
      </c>
      <c r="Y35" s="222">
        <v>487385</v>
      </c>
      <c r="AB35" s="40">
        <v>765705</v>
      </c>
      <c r="AC35" s="40">
        <v>1960</v>
      </c>
      <c r="AD35" s="40">
        <v>33112</v>
      </c>
      <c r="AE35" s="40">
        <v>583798.76</v>
      </c>
      <c r="AF35" s="40">
        <v>236113.07</v>
      </c>
    </row>
    <row r="36" spans="1:34" x14ac:dyDescent="0.2">
      <c r="A36" t="s">
        <v>482</v>
      </c>
      <c r="B36" t="s">
        <v>525</v>
      </c>
      <c r="C36">
        <v>6255</v>
      </c>
      <c r="D36" t="s">
        <v>527</v>
      </c>
      <c r="E36" s="32" t="s">
        <v>527</v>
      </c>
      <c r="F36" s="36">
        <v>1647414.72</v>
      </c>
      <c r="G36" s="36">
        <v>40387</v>
      </c>
      <c r="H36" s="36">
        <v>36873.58</v>
      </c>
      <c r="I36" s="126">
        <v>961907.19</v>
      </c>
      <c r="J36" s="126">
        <v>280772.75</v>
      </c>
      <c r="M36" s="266">
        <v>13811</v>
      </c>
      <c r="O36" s="223">
        <v>258920</v>
      </c>
      <c r="P36" s="223">
        <v>11745</v>
      </c>
      <c r="S36" s="197">
        <v>-849472.35</v>
      </c>
      <c r="T36" s="197">
        <v>3551030.77</v>
      </c>
      <c r="U36" s="222">
        <v>1600292.28</v>
      </c>
      <c r="W36" s="222">
        <v>2355.5500000000002</v>
      </c>
      <c r="X36" s="222">
        <v>447</v>
      </c>
      <c r="Y36" s="222">
        <v>1991964.3</v>
      </c>
      <c r="AA36" s="222">
        <v>58200</v>
      </c>
      <c r="AB36" s="40">
        <v>2661957.2999999998</v>
      </c>
      <c r="AC36" s="40">
        <v>7737</v>
      </c>
      <c r="AD36" s="40">
        <v>23974</v>
      </c>
      <c r="AE36" s="40">
        <v>769200.66</v>
      </c>
      <c r="AF36" s="40">
        <v>209069.35</v>
      </c>
    </row>
    <row r="37" spans="1:34" x14ac:dyDescent="0.2">
      <c r="A37" s="48" t="s">
        <v>482</v>
      </c>
      <c r="B37" s="48" t="s">
        <v>525</v>
      </c>
      <c r="C37" s="48">
        <v>4295</v>
      </c>
      <c r="D37" s="48" t="s">
        <v>528</v>
      </c>
      <c r="E37" s="240" t="s">
        <v>528</v>
      </c>
      <c r="F37" s="36">
        <v>961682.68</v>
      </c>
      <c r="G37" s="36">
        <v>192694.35</v>
      </c>
      <c r="H37" s="36">
        <v>99569.83</v>
      </c>
      <c r="I37" s="126">
        <v>612703.14</v>
      </c>
      <c r="J37" s="126">
        <v>549329.46</v>
      </c>
      <c r="M37" s="266">
        <v>61975.4</v>
      </c>
      <c r="O37" s="223">
        <v>398992</v>
      </c>
      <c r="P37" s="223">
        <v>6005.26</v>
      </c>
      <c r="S37" s="197">
        <v>-120501.75999999999</v>
      </c>
      <c r="T37" s="197">
        <v>1930924.79</v>
      </c>
      <c r="U37" s="222">
        <v>1385889.23</v>
      </c>
      <c r="W37" s="222">
        <v>915.26</v>
      </c>
      <c r="X37" s="222">
        <v>860</v>
      </c>
      <c r="Y37" s="222">
        <v>500220</v>
      </c>
      <c r="AB37" s="40">
        <v>931750</v>
      </c>
      <c r="AC37" s="40">
        <v>25936</v>
      </c>
      <c r="AE37" s="40">
        <v>573817.71</v>
      </c>
      <c r="AF37" s="40">
        <v>217797.01</v>
      </c>
    </row>
    <row r="38" spans="1:34" x14ac:dyDescent="0.2">
      <c r="A38" t="s">
        <v>482</v>
      </c>
      <c r="B38" t="s">
        <v>525</v>
      </c>
      <c r="C38">
        <v>5791</v>
      </c>
      <c r="D38" t="s">
        <v>529</v>
      </c>
      <c r="E38" s="32" t="s">
        <v>529</v>
      </c>
      <c r="F38" s="36">
        <v>559574.80000000005</v>
      </c>
      <c r="G38" s="36">
        <v>94778</v>
      </c>
      <c r="H38" s="36">
        <v>12898.58</v>
      </c>
      <c r="I38" s="126">
        <v>350654.02</v>
      </c>
      <c r="J38" s="126">
        <v>564634.03</v>
      </c>
      <c r="M38" s="266">
        <v>69338.16</v>
      </c>
      <c r="O38" s="223">
        <v>365074</v>
      </c>
      <c r="P38" s="223">
        <v>12067</v>
      </c>
      <c r="S38" s="197">
        <v>-1263689.4099999999</v>
      </c>
      <c r="T38" s="197">
        <v>2854572.07</v>
      </c>
      <c r="U38" s="222">
        <v>1800780.04</v>
      </c>
      <c r="W38" s="222">
        <v>426.4</v>
      </c>
      <c r="X38" s="222">
        <v>2440</v>
      </c>
      <c r="Y38" s="222">
        <v>245175</v>
      </c>
      <c r="AA38" s="222">
        <v>28200</v>
      </c>
      <c r="AB38" s="40">
        <v>1166172</v>
      </c>
      <c r="AC38" s="40">
        <v>90252</v>
      </c>
      <c r="AD38" s="40">
        <v>10560</v>
      </c>
      <c r="AE38" s="40">
        <v>800987.43</v>
      </c>
      <c r="AF38" s="40">
        <v>454872.4</v>
      </c>
      <c r="AH38" s="40">
        <v>9000</v>
      </c>
    </row>
    <row r="39" spans="1:34" x14ac:dyDescent="0.2">
      <c r="A39" t="s">
        <v>482</v>
      </c>
      <c r="B39" t="s">
        <v>525</v>
      </c>
      <c r="C39">
        <v>2483</v>
      </c>
      <c r="D39" t="s">
        <v>530</v>
      </c>
      <c r="E39" s="32" t="s">
        <v>530</v>
      </c>
      <c r="F39" s="36">
        <v>699118.38</v>
      </c>
      <c r="G39" s="36">
        <v>24456.15</v>
      </c>
      <c r="H39" s="36">
        <v>25937.64</v>
      </c>
      <c r="I39" s="126">
        <v>699720.57</v>
      </c>
      <c r="J39" s="126">
        <v>215332.91</v>
      </c>
      <c r="M39" s="266">
        <v>11374.85</v>
      </c>
      <c r="O39" s="223">
        <v>173396</v>
      </c>
      <c r="P39" s="223">
        <v>82560</v>
      </c>
      <c r="S39" s="197">
        <v>131744.31</v>
      </c>
      <c r="T39" s="197">
        <v>1440362.48</v>
      </c>
      <c r="U39" s="222">
        <v>736514.38</v>
      </c>
      <c r="W39" s="222">
        <v>762.86</v>
      </c>
      <c r="X39" s="222">
        <v>520</v>
      </c>
      <c r="Y39" s="222">
        <v>558932.30000000005</v>
      </c>
      <c r="AA39" s="222">
        <v>167100</v>
      </c>
      <c r="AB39" s="40">
        <v>910666.3</v>
      </c>
      <c r="AC39" s="40">
        <v>19948</v>
      </c>
      <c r="AE39" s="40">
        <v>440009.58</v>
      </c>
      <c r="AF39" s="40">
        <v>268073.65000000002</v>
      </c>
      <c r="AG39" s="40">
        <v>4</v>
      </c>
    </row>
    <row r="40" spans="1:34" x14ac:dyDescent="0.2">
      <c r="A40" t="s">
        <v>482</v>
      </c>
      <c r="B40" t="s">
        <v>525</v>
      </c>
      <c r="C40">
        <v>2151</v>
      </c>
      <c r="D40" t="s">
        <v>531</v>
      </c>
      <c r="E40" s="32" t="s">
        <v>531</v>
      </c>
      <c r="F40" s="36">
        <v>663889.41</v>
      </c>
      <c r="G40" s="36">
        <v>6334</v>
      </c>
      <c r="H40" s="36">
        <v>74048.600000000006</v>
      </c>
      <c r="I40" s="126">
        <v>129136.51</v>
      </c>
      <c r="J40" s="126">
        <v>296034.58</v>
      </c>
      <c r="M40" s="266">
        <v>12210</v>
      </c>
      <c r="O40" s="223">
        <v>188717</v>
      </c>
      <c r="P40" s="223">
        <v>0</v>
      </c>
      <c r="S40" s="197">
        <v>343123.4</v>
      </c>
      <c r="T40" s="197">
        <v>455164.99</v>
      </c>
      <c r="U40" s="222">
        <v>1070413.3899999999</v>
      </c>
      <c r="W40" s="222">
        <v>719.01</v>
      </c>
      <c r="X40" s="222">
        <v>1885</v>
      </c>
      <c r="Y40" s="222">
        <v>742756.2</v>
      </c>
      <c r="AA40" s="222">
        <v>119000</v>
      </c>
      <c r="AB40" s="40">
        <v>1389608.2</v>
      </c>
      <c r="AC40" s="40">
        <v>18316</v>
      </c>
      <c r="AE40" s="40">
        <v>338332.56</v>
      </c>
      <c r="AF40" s="40">
        <v>18277.13</v>
      </c>
      <c r="AG40" s="40">
        <v>12</v>
      </c>
    </row>
    <row r="41" spans="1:34" x14ac:dyDescent="0.2">
      <c r="A41" t="s">
        <v>482</v>
      </c>
      <c r="B41" t="s">
        <v>525</v>
      </c>
      <c r="C41">
        <v>2636</v>
      </c>
      <c r="D41" t="s">
        <v>532</v>
      </c>
      <c r="E41" s="32" t="s">
        <v>532</v>
      </c>
      <c r="F41" s="36">
        <v>595131.99</v>
      </c>
      <c r="G41" s="36">
        <v>19932</v>
      </c>
      <c r="H41" s="36">
        <v>16719.009999999998</v>
      </c>
      <c r="I41" s="126">
        <v>488921.18</v>
      </c>
      <c r="J41" s="126">
        <v>257246.76</v>
      </c>
      <c r="M41" s="266">
        <v>10390</v>
      </c>
      <c r="O41" s="223">
        <v>141633</v>
      </c>
      <c r="P41" s="223">
        <v>7967.44</v>
      </c>
      <c r="S41" s="197">
        <v>-819293.59</v>
      </c>
      <c r="T41" s="197">
        <v>1976836.89</v>
      </c>
      <c r="U41" s="222">
        <v>1219058.8600000001</v>
      </c>
      <c r="W41" s="222">
        <v>639</v>
      </c>
      <c r="X41" s="222">
        <v>2084</v>
      </c>
      <c r="Y41" s="222">
        <v>674994.95</v>
      </c>
      <c r="AA41" s="222">
        <v>7000</v>
      </c>
      <c r="AB41" s="40">
        <v>1077465.1000000001</v>
      </c>
      <c r="AD41" s="40">
        <v>37096</v>
      </c>
      <c r="AE41" s="40">
        <v>548384.28</v>
      </c>
      <c r="AF41" s="40">
        <v>180414.23</v>
      </c>
    </row>
    <row r="42" spans="1:34" x14ac:dyDescent="0.2">
      <c r="A42" t="s">
        <v>482</v>
      </c>
      <c r="B42" t="s">
        <v>525</v>
      </c>
      <c r="C42">
        <v>4545</v>
      </c>
      <c r="D42" t="s">
        <v>533</v>
      </c>
      <c r="E42" s="32" t="s">
        <v>533</v>
      </c>
      <c r="F42" s="36">
        <v>1658159.21</v>
      </c>
      <c r="G42" s="36">
        <v>39647</v>
      </c>
      <c r="H42" s="36">
        <v>94285.64</v>
      </c>
      <c r="I42" s="126">
        <v>609252.39</v>
      </c>
      <c r="J42" s="126">
        <v>432702.44</v>
      </c>
      <c r="M42" s="266">
        <v>16882</v>
      </c>
      <c r="O42" s="223">
        <v>500634.6</v>
      </c>
      <c r="P42" s="223">
        <v>3441.4</v>
      </c>
      <c r="S42" s="197">
        <v>980693.73</v>
      </c>
      <c r="T42" s="197">
        <v>1732965.71</v>
      </c>
      <c r="U42" s="222">
        <v>1787110.95</v>
      </c>
      <c r="V42" s="222">
        <v>4300</v>
      </c>
      <c r="W42" s="222">
        <v>2346.5700000000002</v>
      </c>
      <c r="X42" s="222">
        <v>1368</v>
      </c>
      <c r="Y42" s="222">
        <v>500819.8</v>
      </c>
      <c r="AA42" s="222">
        <v>17400</v>
      </c>
      <c r="AB42" s="40">
        <v>1323621.8</v>
      </c>
      <c r="AC42" s="40">
        <v>47518</v>
      </c>
      <c r="AD42" s="40">
        <v>36436</v>
      </c>
      <c r="AE42" s="40">
        <v>939437.65</v>
      </c>
      <c r="AF42" s="40">
        <v>366902.63</v>
      </c>
    </row>
    <row r="43" spans="1:34" ht="17.25" customHeight="1" x14ac:dyDescent="0.2">
      <c r="A43" t="s">
        <v>482</v>
      </c>
      <c r="B43" t="s">
        <v>525</v>
      </c>
      <c r="C43">
        <v>2870</v>
      </c>
      <c r="D43" t="s">
        <v>534</v>
      </c>
      <c r="E43" s="32" t="s">
        <v>534</v>
      </c>
      <c r="F43" s="36">
        <v>931294.59</v>
      </c>
      <c r="G43" s="36">
        <v>16087</v>
      </c>
      <c r="H43" s="36">
        <v>70531.08</v>
      </c>
      <c r="I43" s="126">
        <v>789750.33</v>
      </c>
      <c r="J43" s="126">
        <v>357416.99</v>
      </c>
      <c r="M43" s="266">
        <v>12724.45</v>
      </c>
      <c r="O43" s="223">
        <v>20100</v>
      </c>
      <c r="P43" s="223">
        <v>1845</v>
      </c>
      <c r="S43" s="197">
        <v>79550.259999999995</v>
      </c>
      <c r="T43" s="197">
        <v>2083523.09</v>
      </c>
      <c r="U43" s="222">
        <v>1041211.31</v>
      </c>
      <c r="W43" s="222">
        <v>1516.12</v>
      </c>
      <c r="X43" s="222">
        <v>3510</v>
      </c>
      <c r="Y43" s="222">
        <v>534485.35</v>
      </c>
      <c r="AA43" s="222">
        <v>45000</v>
      </c>
      <c r="AB43" s="40">
        <v>833280.35</v>
      </c>
      <c r="AC43" s="40">
        <v>55682</v>
      </c>
      <c r="AE43" s="40">
        <v>476548.11</v>
      </c>
      <c r="AF43" s="40">
        <v>292858.13</v>
      </c>
      <c r="AG43" s="40">
        <v>17</v>
      </c>
    </row>
    <row r="44" spans="1:34" x14ac:dyDescent="0.2">
      <c r="A44" t="s">
        <v>482</v>
      </c>
      <c r="B44" t="s">
        <v>525</v>
      </c>
      <c r="C44">
        <v>3482</v>
      </c>
      <c r="D44" t="s">
        <v>535</v>
      </c>
      <c r="E44" s="32" t="s">
        <v>535</v>
      </c>
      <c r="F44" s="36">
        <v>711655.24</v>
      </c>
      <c r="G44" s="36">
        <v>0</v>
      </c>
      <c r="H44" s="36">
        <v>22458.69</v>
      </c>
      <c r="I44" s="126">
        <v>1254457.78</v>
      </c>
      <c r="J44" s="126">
        <v>260274.47</v>
      </c>
      <c r="M44" s="266">
        <v>16253.84</v>
      </c>
      <c r="P44" s="223">
        <v>16791</v>
      </c>
      <c r="S44" s="197">
        <v>2088637.73</v>
      </c>
      <c r="U44" s="222">
        <v>1487041.63</v>
      </c>
      <c r="W44" s="222">
        <v>973.71</v>
      </c>
      <c r="X44" s="222">
        <v>747</v>
      </c>
      <c r="Y44" s="222">
        <v>922467</v>
      </c>
      <c r="AB44" s="40">
        <v>1412597</v>
      </c>
      <c r="AD44" s="40">
        <v>26125</v>
      </c>
      <c r="AE44" s="40">
        <v>570123.68999999994</v>
      </c>
      <c r="AF44" s="40">
        <v>250219.04</v>
      </c>
      <c r="AG44" s="40">
        <v>1</v>
      </c>
      <c r="AH44" s="40">
        <v>25000</v>
      </c>
    </row>
    <row r="45" spans="1:34" x14ac:dyDescent="0.2">
      <c r="A45" t="s">
        <v>482</v>
      </c>
      <c r="B45" t="s">
        <v>525</v>
      </c>
      <c r="C45">
        <v>4225</v>
      </c>
      <c r="D45" t="s">
        <v>536</v>
      </c>
      <c r="E45" s="240" t="s">
        <v>536</v>
      </c>
      <c r="F45" s="36">
        <v>389282.26</v>
      </c>
      <c r="G45" s="36">
        <v>98654</v>
      </c>
      <c r="H45" s="36">
        <v>35316.01</v>
      </c>
      <c r="I45" s="126">
        <v>754174.43</v>
      </c>
      <c r="J45" s="126">
        <v>537141.05000000005</v>
      </c>
      <c r="M45" s="266">
        <v>30177.47</v>
      </c>
      <c r="P45" s="223">
        <v>4132.7299999999996</v>
      </c>
      <c r="S45" s="197">
        <v>276905.84999999998</v>
      </c>
      <c r="T45" s="197">
        <v>1500565.11</v>
      </c>
      <c r="U45" s="222">
        <v>1459341.16</v>
      </c>
      <c r="W45" s="222">
        <v>210.33</v>
      </c>
      <c r="X45" s="222">
        <v>3835</v>
      </c>
      <c r="Y45" s="222">
        <v>847418</v>
      </c>
      <c r="AA45" s="222">
        <v>61800</v>
      </c>
      <c r="AB45" s="40">
        <v>1510293</v>
      </c>
      <c r="AC45" s="40">
        <v>25185</v>
      </c>
      <c r="AE45" s="40">
        <v>510024.7</v>
      </c>
      <c r="AF45" s="40">
        <v>324297.2</v>
      </c>
      <c r="AG45" s="40">
        <v>18</v>
      </c>
    </row>
    <row r="46" spans="1:34" x14ac:dyDescent="0.2">
      <c r="A46" t="s">
        <v>482</v>
      </c>
      <c r="B46" t="s">
        <v>525</v>
      </c>
      <c r="C46">
        <v>3058</v>
      </c>
      <c r="D46" t="s">
        <v>538</v>
      </c>
      <c r="E46" s="32" t="s">
        <v>538</v>
      </c>
      <c r="F46" s="36">
        <v>428279.99</v>
      </c>
      <c r="G46" s="36">
        <v>15974</v>
      </c>
      <c r="H46" s="36">
        <v>6966.86</v>
      </c>
      <c r="I46" s="126">
        <v>46532.84</v>
      </c>
      <c r="J46" s="126">
        <v>395355.18</v>
      </c>
      <c r="K46" s="126">
        <v>1</v>
      </c>
      <c r="M46" s="266">
        <v>17916.439999999999</v>
      </c>
      <c r="O46" s="223">
        <v>106320</v>
      </c>
      <c r="P46" s="223">
        <v>121925</v>
      </c>
      <c r="S46" s="197">
        <v>-1501690.85</v>
      </c>
      <c r="T46" s="197">
        <v>2280594.58</v>
      </c>
      <c r="U46" s="222">
        <v>888465.12</v>
      </c>
      <c r="W46" s="222">
        <v>569.84</v>
      </c>
      <c r="X46" s="222">
        <v>757</v>
      </c>
      <c r="Y46" s="222">
        <v>997320.36</v>
      </c>
      <c r="AA46" s="222">
        <v>54000</v>
      </c>
      <c r="AB46" s="40">
        <v>1349005.36</v>
      </c>
      <c r="AC46" s="40">
        <v>22250</v>
      </c>
      <c r="AE46" s="40">
        <v>585793.68999999994</v>
      </c>
      <c r="AF46" s="40">
        <v>116018.57</v>
      </c>
    </row>
    <row r="47" spans="1:34" x14ac:dyDescent="0.2">
      <c r="A47" t="s">
        <v>484</v>
      </c>
      <c r="B47" t="s">
        <v>540</v>
      </c>
      <c r="C47">
        <v>2820</v>
      </c>
      <c r="D47" t="s">
        <v>542</v>
      </c>
      <c r="E47" s="32" t="s">
        <v>542</v>
      </c>
      <c r="F47" s="36">
        <v>324899.13</v>
      </c>
      <c r="G47" s="36">
        <v>297</v>
      </c>
      <c r="H47" s="36">
        <v>8176.69</v>
      </c>
      <c r="I47" s="126">
        <v>5548172.8300000001</v>
      </c>
      <c r="J47" s="126">
        <v>1281982.67</v>
      </c>
      <c r="L47" s="266">
        <v>17370</v>
      </c>
      <c r="M47" s="266">
        <v>63418.63</v>
      </c>
      <c r="P47" s="223">
        <v>127858.08</v>
      </c>
      <c r="R47" s="197">
        <v>-1171647.55</v>
      </c>
      <c r="S47" s="197">
        <v>6723907.7199999997</v>
      </c>
      <c r="T47" s="197">
        <v>2114009</v>
      </c>
      <c r="U47" s="222">
        <v>1019544.29</v>
      </c>
      <c r="W47" s="222">
        <v>845.69</v>
      </c>
      <c r="AB47" s="40">
        <v>438892</v>
      </c>
      <c r="AD47" s="40">
        <v>37057</v>
      </c>
      <c r="AE47" s="40">
        <v>770462.04</v>
      </c>
      <c r="AF47" s="40">
        <v>485366.5</v>
      </c>
    </row>
    <row r="48" spans="1:34" x14ac:dyDescent="0.2">
      <c r="A48" t="s">
        <v>484</v>
      </c>
      <c r="B48" t="s">
        <v>540</v>
      </c>
      <c r="C48">
        <v>3895</v>
      </c>
      <c r="D48" t="s">
        <v>543</v>
      </c>
      <c r="E48" s="32" t="s">
        <v>543</v>
      </c>
      <c r="F48" s="36">
        <v>680012.26</v>
      </c>
      <c r="G48" s="36">
        <v>39320</v>
      </c>
      <c r="H48" s="36">
        <v>7852.14</v>
      </c>
      <c r="I48" s="126">
        <v>3043262.69</v>
      </c>
      <c r="J48" s="126">
        <v>653057.75</v>
      </c>
      <c r="L48" s="266">
        <v>77073.5</v>
      </c>
      <c r="M48" s="266">
        <v>45870</v>
      </c>
      <c r="O48" s="223">
        <v>407950</v>
      </c>
      <c r="P48" s="223">
        <v>2150</v>
      </c>
      <c r="S48" s="197">
        <v>4781293.74</v>
      </c>
      <c r="T48" s="197">
        <v>1646714.98</v>
      </c>
      <c r="U48" s="222">
        <v>1065611.05</v>
      </c>
      <c r="W48" s="222">
        <v>911.44</v>
      </c>
      <c r="AB48" s="40">
        <v>366318</v>
      </c>
      <c r="AC48" s="40">
        <v>10376</v>
      </c>
      <c r="AD48" s="40">
        <v>34646</v>
      </c>
      <c r="AE48" s="40">
        <v>798113.46</v>
      </c>
      <c r="AF48" s="40">
        <v>2394616.41</v>
      </c>
    </row>
    <row r="49" spans="1:34" x14ac:dyDescent="0.2">
      <c r="A49" t="s">
        <v>484</v>
      </c>
      <c r="B49" t="s">
        <v>540</v>
      </c>
      <c r="C49">
        <v>2041</v>
      </c>
      <c r="D49" t="s">
        <v>544</v>
      </c>
      <c r="E49" s="32" t="s">
        <v>544</v>
      </c>
      <c r="F49" s="36">
        <v>1298462.4099999999</v>
      </c>
      <c r="G49" s="36">
        <v>0</v>
      </c>
      <c r="H49" s="36">
        <v>25208.62</v>
      </c>
      <c r="I49" s="126">
        <v>1043578.01</v>
      </c>
      <c r="J49" s="126">
        <v>1790225</v>
      </c>
      <c r="K49" s="126">
        <v>73999</v>
      </c>
      <c r="L49" s="266">
        <v>291850</v>
      </c>
      <c r="M49" s="266">
        <v>23280.02</v>
      </c>
      <c r="P49" s="223">
        <v>3278.34</v>
      </c>
      <c r="S49" s="197">
        <v>5769069.1900000004</v>
      </c>
      <c r="T49" s="197">
        <v>2273364.33</v>
      </c>
      <c r="U49" s="222">
        <v>1152336.95</v>
      </c>
      <c r="W49" s="222">
        <v>1926.62</v>
      </c>
      <c r="AB49" s="40">
        <v>317791</v>
      </c>
      <c r="AD49" s="40">
        <v>32322</v>
      </c>
      <c r="AE49" s="40">
        <v>791060.55</v>
      </c>
      <c r="AF49" s="40">
        <v>4142458.86</v>
      </c>
    </row>
    <row r="50" spans="1:34" x14ac:dyDescent="0.2">
      <c r="A50" t="s">
        <v>486</v>
      </c>
      <c r="B50" t="s">
        <v>546</v>
      </c>
      <c r="C50">
        <v>2880</v>
      </c>
      <c r="D50" t="s">
        <v>548</v>
      </c>
      <c r="E50" s="32" t="s">
        <v>548</v>
      </c>
      <c r="F50" s="36">
        <v>410889.95</v>
      </c>
      <c r="G50" s="36">
        <v>49964</v>
      </c>
      <c r="H50" s="36">
        <v>13553.87</v>
      </c>
      <c r="I50" s="126">
        <v>404849.12</v>
      </c>
      <c r="J50" s="126">
        <v>584573.9</v>
      </c>
      <c r="L50" s="266">
        <v>9000</v>
      </c>
      <c r="M50" s="266">
        <v>55200</v>
      </c>
      <c r="P50" s="223">
        <v>1785</v>
      </c>
      <c r="S50" s="197">
        <v>1443810.75</v>
      </c>
      <c r="U50" s="222">
        <v>1545321.46</v>
      </c>
      <c r="W50" s="222">
        <v>994.04</v>
      </c>
      <c r="Y50" s="222">
        <v>1096425.8999999999</v>
      </c>
      <c r="AB50" s="40">
        <v>1505617.59</v>
      </c>
      <c r="AD50" s="40">
        <v>49127</v>
      </c>
      <c r="AE50" s="40">
        <v>762553.6</v>
      </c>
      <c r="AF50" s="40">
        <v>371408.12</v>
      </c>
    </row>
    <row r="51" spans="1:34" x14ac:dyDescent="0.2">
      <c r="A51" t="s">
        <v>486</v>
      </c>
      <c r="B51" t="s">
        <v>546</v>
      </c>
      <c r="C51">
        <v>9821</v>
      </c>
      <c r="D51" t="s">
        <v>549</v>
      </c>
      <c r="E51" s="240" t="s">
        <v>549</v>
      </c>
      <c r="F51" s="36">
        <v>1001384.54</v>
      </c>
      <c r="G51" s="36">
        <v>70860</v>
      </c>
      <c r="H51" s="36">
        <v>77737.899999999994</v>
      </c>
      <c r="I51" s="126">
        <v>1031735.35</v>
      </c>
      <c r="J51" s="126">
        <v>367858.54</v>
      </c>
      <c r="L51" s="266">
        <v>0</v>
      </c>
      <c r="M51" s="266">
        <v>18756.23</v>
      </c>
      <c r="P51" s="223">
        <v>9335.2800000000007</v>
      </c>
      <c r="S51" s="197">
        <v>637739.34</v>
      </c>
      <c r="T51" s="197">
        <v>2281491.52</v>
      </c>
      <c r="U51" s="222">
        <v>2473336.56</v>
      </c>
      <c r="W51" s="222">
        <v>2859.67</v>
      </c>
      <c r="Y51" s="222">
        <v>1562867.1</v>
      </c>
      <c r="AB51" s="40">
        <v>2774753.02</v>
      </c>
      <c r="AC51" s="40">
        <v>38360</v>
      </c>
      <c r="AD51" s="40">
        <v>44116</v>
      </c>
      <c r="AE51" s="40">
        <v>1375632.51</v>
      </c>
      <c r="AF51" s="40">
        <v>203947.84</v>
      </c>
    </row>
    <row r="52" spans="1:34" x14ac:dyDescent="0.2">
      <c r="A52" t="s">
        <v>486</v>
      </c>
      <c r="B52" t="s">
        <v>546</v>
      </c>
      <c r="C52">
        <v>4858</v>
      </c>
      <c r="D52" t="s">
        <v>550</v>
      </c>
      <c r="E52" s="240" t="s">
        <v>550</v>
      </c>
      <c r="F52" s="36">
        <v>192306.45</v>
      </c>
      <c r="G52" s="36">
        <v>31800</v>
      </c>
      <c r="H52" s="36">
        <v>59917.54</v>
      </c>
      <c r="I52" s="126">
        <v>435285.5</v>
      </c>
      <c r="J52" s="126">
        <v>398941.97</v>
      </c>
      <c r="L52" s="266">
        <v>0</v>
      </c>
      <c r="M52" s="266">
        <v>0</v>
      </c>
      <c r="P52" s="223">
        <v>338.45</v>
      </c>
      <c r="S52" s="197">
        <v>-1303352.08</v>
      </c>
      <c r="T52" s="197">
        <v>2647377.69</v>
      </c>
      <c r="U52" s="222">
        <v>2012787.64</v>
      </c>
      <c r="W52" s="222">
        <v>836.26</v>
      </c>
      <c r="Y52" s="222">
        <v>930990.8</v>
      </c>
      <c r="AB52" s="40">
        <v>1584416.8</v>
      </c>
      <c r="AC52" s="40">
        <v>25939</v>
      </c>
      <c r="AD52" s="40">
        <v>32244</v>
      </c>
      <c r="AE52" s="40">
        <v>1379481.75</v>
      </c>
      <c r="AF52" s="40">
        <v>148645.75</v>
      </c>
    </row>
    <row r="53" spans="1:34" x14ac:dyDescent="0.2">
      <c r="A53" t="s">
        <v>486</v>
      </c>
      <c r="B53" t="s">
        <v>546</v>
      </c>
      <c r="C53">
        <v>5652</v>
      </c>
      <c r="D53" t="s">
        <v>551</v>
      </c>
      <c r="E53" s="240" t="s">
        <v>551</v>
      </c>
      <c r="F53" s="36">
        <v>653657.26</v>
      </c>
      <c r="G53" s="36">
        <v>0</v>
      </c>
      <c r="H53" s="36">
        <v>1428.3</v>
      </c>
      <c r="I53" s="126">
        <v>571182.66</v>
      </c>
      <c r="J53" s="126">
        <v>233090.95</v>
      </c>
      <c r="L53" s="266">
        <v>0</v>
      </c>
      <c r="M53" s="266">
        <v>20400</v>
      </c>
      <c r="O53" s="223">
        <v>200040</v>
      </c>
      <c r="P53" s="223">
        <v>1281.8900000000001</v>
      </c>
      <c r="S53" s="197">
        <v>-3257954.68</v>
      </c>
      <c r="T53" s="197">
        <v>4706462.17</v>
      </c>
      <c r="U53" s="222">
        <v>1126134.31</v>
      </c>
      <c r="V53" s="222">
        <v>334000</v>
      </c>
      <c r="W53" s="222">
        <v>841.15</v>
      </c>
      <c r="Y53" s="222">
        <v>1500761.3</v>
      </c>
      <c r="AB53" s="40">
        <v>1880342.3</v>
      </c>
      <c r="AC53" s="40">
        <v>130196</v>
      </c>
      <c r="AE53" s="40">
        <v>884749.81</v>
      </c>
      <c r="AF53" s="40">
        <v>277318.86</v>
      </c>
    </row>
    <row r="54" spans="1:34" s="269" customFormat="1" x14ac:dyDescent="0.2">
      <c r="A54" s="267" t="s">
        <v>488</v>
      </c>
      <c r="B54" s="267" t="s">
        <v>553</v>
      </c>
      <c r="C54" s="267">
        <v>2823</v>
      </c>
      <c r="D54" s="267" t="s">
        <v>555</v>
      </c>
      <c r="E54" s="267" t="s">
        <v>555</v>
      </c>
      <c r="F54" s="246">
        <v>0</v>
      </c>
      <c r="G54" s="246">
        <v>0</v>
      </c>
      <c r="H54" s="246">
        <v>0</v>
      </c>
      <c r="I54" s="247">
        <v>0</v>
      </c>
      <c r="J54" s="247">
        <v>0</v>
      </c>
      <c r="K54" s="247">
        <v>0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7">
        <v>0</v>
      </c>
      <c r="R54" s="247">
        <v>0</v>
      </c>
      <c r="S54" s="247">
        <v>0</v>
      </c>
      <c r="T54" s="247">
        <v>0</v>
      </c>
      <c r="U54" s="249">
        <v>0</v>
      </c>
      <c r="V54" s="249">
        <v>0</v>
      </c>
      <c r="W54" s="249">
        <v>0</v>
      </c>
      <c r="X54" s="249">
        <v>0</v>
      </c>
      <c r="Y54" s="249">
        <v>0</v>
      </c>
      <c r="Z54" s="249">
        <v>0</v>
      </c>
      <c r="AA54" s="249">
        <v>0</v>
      </c>
      <c r="AB54" s="250">
        <v>0</v>
      </c>
      <c r="AC54" s="250">
        <v>0</v>
      </c>
      <c r="AD54" s="250">
        <v>0</v>
      </c>
      <c r="AE54" s="250">
        <v>0</v>
      </c>
      <c r="AF54" s="250">
        <v>0</v>
      </c>
      <c r="AG54" s="250">
        <v>0</v>
      </c>
      <c r="AH54" s="250">
        <v>0</v>
      </c>
    </row>
    <row r="55" spans="1:34" x14ac:dyDescent="0.2">
      <c r="A55" s="48" t="s">
        <v>488</v>
      </c>
      <c r="B55" s="48" t="s">
        <v>553</v>
      </c>
      <c r="C55" s="48">
        <v>4818</v>
      </c>
      <c r="D55" s="48" t="s">
        <v>556</v>
      </c>
      <c r="E55" s="32" t="s">
        <v>556</v>
      </c>
      <c r="F55" s="36">
        <v>2581813.94</v>
      </c>
      <c r="G55" s="36">
        <v>128460</v>
      </c>
      <c r="H55" s="36">
        <v>18054</v>
      </c>
      <c r="I55" s="126">
        <v>906517.94</v>
      </c>
      <c r="J55" s="126">
        <v>338107.79</v>
      </c>
      <c r="M55" s="266">
        <v>15721.03</v>
      </c>
      <c r="P55" s="223">
        <v>3408</v>
      </c>
      <c r="S55" s="197">
        <v>514884.19</v>
      </c>
      <c r="T55" s="197">
        <v>2528782.23</v>
      </c>
      <c r="U55" s="222">
        <v>3868763.19</v>
      </c>
      <c r="V55" s="222">
        <v>428830</v>
      </c>
      <c r="W55" s="222">
        <v>2914.32</v>
      </c>
      <c r="Y55" s="222">
        <v>919280</v>
      </c>
      <c r="AA55" s="222">
        <v>196312</v>
      </c>
      <c r="AB55" s="40">
        <v>1836997</v>
      </c>
      <c r="AC55" s="40">
        <v>55673</v>
      </c>
      <c r="AE55" s="40">
        <v>2424972.36</v>
      </c>
      <c r="AF55" s="40">
        <v>188298.93</v>
      </c>
    </row>
    <row r="56" spans="1:34" x14ac:dyDescent="0.2">
      <c r="A56" s="48" t="s">
        <v>488</v>
      </c>
      <c r="B56" s="48" t="s">
        <v>553</v>
      </c>
      <c r="C56" s="48">
        <v>2500</v>
      </c>
      <c r="D56" s="48" t="s">
        <v>557</v>
      </c>
      <c r="E56" s="32" t="s">
        <v>557</v>
      </c>
      <c r="F56" s="36">
        <v>386924</v>
      </c>
      <c r="G56" s="36">
        <v>12750</v>
      </c>
      <c r="H56" s="36">
        <v>32972.269999999997</v>
      </c>
      <c r="I56" s="126">
        <v>1223887.22</v>
      </c>
      <c r="J56" s="126">
        <v>85427.22</v>
      </c>
      <c r="P56" s="223">
        <v>-1049</v>
      </c>
      <c r="S56" s="197">
        <v>-731350.21</v>
      </c>
      <c r="T56" s="197">
        <v>2500517.9700000002</v>
      </c>
      <c r="U56" s="222">
        <v>790973.81</v>
      </c>
      <c r="V56" s="222">
        <v>201240</v>
      </c>
      <c r="W56" s="222">
        <v>448.39</v>
      </c>
      <c r="Y56" s="222">
        <v>865931</v>
      </c>
      <c r="AA56" s="222">
        <v>26200</v>
      </c>
      <c r="AB56" s="40">
        <v>1145058</v>
      </c>
      <c r="AC56" s="40">
        <v>25074</v>
      </c>
      <c r="AE56" s="40">
        <v>575003.05000000005</v>
      </c>
      <c r="AF56" s="40">
        <v>165690.20000000001</v>
      </c>
      <c r="AH56" s="40">
        <v>126</v>
      </c>
    </row>
    <row r="57" spans="1:34" x14ac:dyDescent="0.2">
      <c r="A57" s="48" t="s">
        <v>488</v>
      </c>
      <c r="B57" s="48" t="s">
        <v>553</v>
      </c>
      <c r="C57" s="48">
        <v>4429</v>
      </c>
      <c r="D57" s="48" t="s">
        <v>558</v>
      </c>
      <c r="E57" s="32" t="s">
        <v>558</v>
      </c>
      <c r="F57" s="36">
        <v>373893.07</v>
      </c>
      <c r="G57" s="36">
        <v>37000</v>
      </c>
      <c r="H57" s="36">
        <v>18058</v>
      </c>
      <c r="I57" s="126">
        <v>423464.13</v>
      </c>
      <c r="J57" s="126">
        <v>491734.13</v>
      </c>
      <c r="P57" s="223">
        <v>2339</v>
      </c>
      <c r="R57" s="197">
        <v>-517294.1</v>
      </c>
      <c r="S57" s="197">
        <v>41969.26</v>
      </c>
      <c r="T57" s="197">
        <v>1946573.94</v>
      </c>
      <c r="U57" s="222">
        <v>1434723.45</v>
      </c>
      <c r="V57" s="222">
        <v>65000</v>
      </c>
      <c r="W57" s="222">
        <v>523.77</v>
      </c>
      <c r="Y57" s="222">
        <v>795260</v>
      </c>
      <c r="AA57" s="222">
        <v>61793</v>
      </c>
      <c r="AB57" s="40">
        <v>1417519</v>
      </c>
      <c r="AC57" s="40">
        <v>33184</v>
      </c>
      <c r="AD57" s="40">
        <v>5442</v>
      </c>
      <c r="AE57" s="40">
        <v>726910.72</v>
      </c>
      <c r="AF57" s="40">
        <v>240583.27</v>
      </c>
      <c r="AH57" s="40">
        <v>63100</v>
      </c>
    </row>
    <row r="58" spans="1:34" x14ac:dyDescent="0.2">
      <c r="A58" s="48" t="s">
        <v>488</v>
      </c>
      <c r="B58" s="48" t="s">
        <v>553</v>
      </c>
      <c r="C58" s="48">
        <v>3247</v>
      </c>
      <c r="D58" s="48" t="s">
        <v>559</v>
      </c>
      <c r="E58" s="32" t="s">
        <v>559</v>
      </c>
      <c r="F58" s="36">
        <v>565728.1</v>
      </c>
      <c r="G58" s="36">
        <v>0</v>
      </c>
      <c r="H58" s="36">
        <v>15214</v>
      </c>
      <c r="I58" s="126">
        <v>181886.74</v>
      </c>
      <c r="J58" s="126">
        <v>163251.06</v>
      </c>
      <c r="P58" s="223">
        <v>419</v>
      </c>
      <c r="R58" s="197">
        <v>-275194.3</v>
      </c>
      <c r="S58" s="197">
        <v>83694.36</v>
      </c>
      <c r="T58" s="197">
        <v>980950.37</v>
      </c>
      <c r="U58" s="222">
        <v>597870.75</v>
      </c>
      <c r="V58" s="222">
        <v>98300</v>
      </c>
      <c r="W58" s="222">
        <v>762.99</v>
      </c>
      <c r="Y58" s="222">
        <v>965040</v>
      </c>
      <c r="AA58" s="222">
        <v>145770</v>
      </c>
      <c r="AB58" s="40">
        <v>1133476</v>
      </c>
      <c r="AC58" s="40">
        <v>14632</v>
      </c>
      <c r="AE58" s="40">
        <v>397617.71</v>
      </c>
      <c r="AF58" s="40">
        <v>72944.56</v>
      </c>
      <c r="AH58" s="40">
        <v>52863</v>
      </c>
    </row>
    <row r="59" spans="1:34" s="130" customFormat="1" x14ac:dyDescent="0.2">
      <c r="A59" s="271" t="s">
        <v>488</v>
      </c>
      <c r="B59" s="271" t="s">
        <v>553</v>
      </c>
      <c r="C59" s="271">
        <v>1126</v>
      </c>
      <c r="D59" s="271" t="s">
        <v>560</v>
      </c>
      <c r="E59" s="272" t="s">
        <v>560</v>
      </c>
      <c r="F59" s="131">
        <v>262154.11</v>
      </c>
      <c r="G59" s="131">
        <v>55014</v>
      </c>
      <c r="H59" s="131">
        <v>8344.59</v>
      </c>
      <c r="I59" s="130">
        <v>1259913.3500000001</v>
      </c>
      <c r="J59" s="130">
        <v>-148420.09</v>
      </c>
      <c r="L59" s="273"/>
      <c r="M59" s="273"/>
      <c r="N59" s="273"/>
      <c r="O59" s="273"/>
      <c r="P59" s="273">
        <v>764.8</v>
      </c>
      <c r="S59" s="130">
        <v>-313994.77</v>
      </c>
      <c r="T59" s="130">
        <v>1692734.22</v>
      </c>
      <c r="U59" s="129">
        <v>621467.36</v>
      </c>
      <c r="V59" s="129"/>
      <c r="W59" s="129">
        <v>276.58999999999997</v>
      </c>
      <c r="X59" s="129"/>
      <c r="Y59" s="129">
        <v>878080</v>
      </c>
      <c r="Z59" s="129"/>
      <c r="AA59" s="129">
        <v>115500</v>
      </c>
      <c r="AB59" s="224">
        <v>1012379</v>
      </c>
      <c r="AC59" s="224">
        <v>33682.120000000003</v>
      </c>
      <c r="AD59" s="224"/>
      <c r="AE59" s="224">
        <v>356739.47</v>
      </c>
      <c r="AF59" s="224">
        <v>155021.65</v>
      </c>
      <c r="AG59" s="224"/>
      <c r="AH59" s="224"/>
    </row>
    <row r="60" spans="1:34" x14ac:dyDescent="0.2">
      <c r="A60" t="s">
        <v>490</v>
      </c>
      <c r="B60" t="s">
        <v>562</v>
      </c>
      <c r="C60">
        <v>3728</v>
      </c>
      <c r="D60" t="s">
        <v>564</v>
      </c>
      <c r="E60" s="32" t="s">
        <v>564</v>
      </c>
      <c r="F60" s="36">
        <v>277773.78999999998</v>
      </c>
      <c r="G60" s="36">
        <v>20000</v>
      </c>
      <c r="H60" s="36">
        <v>13414.18</v>
      </c>
      <c r="I60" s="126">
        <v>874746.74</v>
      </c>
      <c r="J60" s="126">
        <v>17033.88</v>
      </c>
      <c r="L60" s="266">
        <v>49591</v>
      </c>
      <c r="M60" s="266">
        <v>319831.32</v>
      </c>
      <c r="P60" s="223">
        <v>0</v>
      </c>
      <c r="S60" s="197">
        <v>3293568.9</v>
      </c>
      <c r="T60" s="197">
        <v>-2210713.7999999998</v>
      </c>
      <c r="U60" s="222">
        <v>705793.56</v>
      </c>
      <c r="W60" s="222">
        <v>620.09</v>
      </c>
      <c r="Y60" s="222">
        <v>313895</v>
      </c>
      <c r="AA60" s="222">
        <v>577118</v>
      </c>
      <c r="AB60" s="40">
        <v>1103243</v>
      </c>
      <c r="AD60" s="40">
        <v>32334</v>
      </c>
      <c r="AE60" s="40">
        <v>553355.41</v>
      </c>
      <c r="AF60" s="40">
        <v>157803.07</v>
      </c>
    </row>
    <row r="61" spans="1:34" x14ac:dyDescent="0.2">
      <c r="A61" t="s">
        <v>490</v>
      </c>
      <c r="B61" t="s">
        <v>562</v>
      </c>
      <c r="C61">
        <v>3543</v>
      </c>
      <c r="D61" t="s">
        <v>565</v>
      </c>
      <c r="E61" s="32" t="s">
        <v>565</v>
      </c>
      <c r="F61" s="36">
        <v>525269.64</v>
      </c>
      <c r="G61" s="36">
        <v>88986</v>
      </c>
      <c r="H61" s="36">
        <v>122087.53</v>
      </c>
      <c r="I61" s="126">
        <v>841184.72</v>
      </c>
      <c r="J61" s="126">
        <v>240203.01</v>
      </c>
      <c r="M61" s="266">
        <v>13650</v>
      </c>
      <c r="O61" s="223">
        <v>5600</v>
      </c>
      <c r="P61" s="223">
        <v>9966</v>
      </c>
      <c r="S61" s="197">
        <v>223628.05</v>
      </c>
      <c r="T61" s="197">
        <v>1549076.07</v>
      </c>
      <c r="U61" s="222">
        <v>1699691.62</v>
      </c>
      <c r="W61" s="222">
        <v>1069.08</v>
      </c>
      <c r="Y61" s="222">
        <v>758558</v>
      </c>
      <c r="AB61" s="40">
        <v>1304935</v>
      </c>
      <c r="AD61" s="40">
        <v>22633</v>
      </c>
      <c r="AE61" s="40">
        <v>866202.78</v>
      </c>
      <c r="AF61" s="40">
        <v>249737.14</v>
      </c>
    </row>
    <row r="62" spans="1:34" x14ac:dyDescent="0.2">
      <c r="A62" t="s">
        <v>490</v>
      </c>
      <c r="B62" t="s">
        <v>562</v>
      </c>
      <c r="C62">
        <v>6330</v>
      </c>
      <c r="D62" t="s">
        <v>566</v>
      </c>
      <c r="E62" s="32" t="s">
        <v>566</v>
      </c>
      <c r="F62" s="36">
        <v>218006.67</v>
      </c>
      <c r="G62" s="36">
        <v>1069627</v>
      </c>
      <c r="H62" s="36">
        <v>181103.64</v>
      </c>
      <c r="I62" s="126">
        <v>179668.84</v>
      </c>
      <c r="J62" s="126">
        <v>28203</v>
      </c>
      <c r="M62" s="266">
        <v>16050</v>
      </c>
      <c r="P62" s="223">
        <v>1084427.68</v>
      </c>
      <c r="S62" s="197">
        <v>-2775899.69</v>
      </c>
      <c r="T62" s="197">
        <v>3406179.86</v>
      </c>
      <c r="U62" s="222">
        <v>1486222.65</v>
      </c>
      <c r="W62" s="222">
        <v>5953.18</v>
      </c>
      <c r="Y62" s="222">
        <v>1303933</v>
      </c>
      <c r="AB62" s="40">
        <v>1771662</v>
      </c>
      <c r="AD62" s="40">
        <v>8324</v>
      </c>
      <c r="AE62" s="40">
        <v>824553.04</v>
      </c>
      <c r="AF62" s="40">
        <v>245718.49</v>
      </c>
    </row>
    <row r="63" spans="1:34" x14ac:dyDescent="0.2">
      <c r="A63" t="s">
        <v>490</v>
      </c>
      <c r="B63" t="s">
        <v>562</v>
      </c>
      <c r="C63">
        <v>3421</v>
      </c>
      <c r="D63" t="s">
        <v>567</v>
      </c>
      <c r="E63" s="32" t="s">
        <v>567</v>
      </c>
      <c r="F63" s="36">
        <v>295616.24</v>
      </c>
      <c r="G63" s="36">
        <v>0</v>
      </c>
      <c r="H63" s="36">
        <v>19857.740000000002</v>
      </c>
      <c r="I63" s="126">
        <v>344534.88</v>
      </c>
      <c r="J63" s="126">
        <v>91407.62</v>
      </c>
      <c r="L63" s="266">
        <v>59809</v>
      </c>
      <c r="M63" s="266">
        <v>109549.45</v>
      </c>
      <c r="O63" s="223">
        <v>65750</v>
      </c>
      <c r="P63" s="223">
        <v>0</v>
      </c>
      <c r="S63" s="197">
        <v>-1069487.45</v>
      </c>
      <c r="T63" s="197">
        <v>1679166.57</v>
      </c>
      <c r="U63" s="222">
        <v>1327764.8799999999</v>
      </c>
      <c r="W63" s="222">
        <v>456.64</v>
      </c>
      <c r="Y63" s="222">
        <v>156330.5</v>
      </c>
      <c r="AB63" s="40">
        <v>709808.5</v>
      </c>
      <c r="AD63" s="40">
        <v>22332</v>
      </c>
      <c r="AE63" s="40">
        <v>690024.92</v>
      </c>
      <c r="AF63" s="40">
        <v>155757.69</v>
      </c>
    </row>
    <row r="64" spans="1:34" x14ac:dyDescent="0.2">
      <c r="A64" t="s">
        <v>490</v>
      </c>
      <c r="B64" t="s">
        <v>562</v>
      </c>
      <c r="C64">
        <v>3591</v>
      </c>
      <c r="D64" t="s">
        <v>568</v>
      </c>
      <c r="E64" s="32" t="s">
        <v>568</v>
      </c>
      <c r="F64" s="36">
        <v>163789.26</v>
      </c>
      <c r="G64" s="36">
        <v>0</v>
      </c>
      <c r="H64" s="36">
        <v>46379.09</v>
      </c>
      <c r="I64" s="126">
        <v>633998.4</v>
      </c>
      <c r="J64" s="126">
        <v>114783.73</v>
      </c>
      <c r="M64" s="266">
        <v>39995.14</v>
      </c>
      <c r="O64" s="223">
        <v>5600</v>
      </c>
      <c r="P64" s="223">
        <v>13520</v>
      </c>
      <c r="S64" s="197">
        <v>-417721.64</v>
      </c>
      <c r="T64" s="197">
        <v>1290095.46</v>
      </c>
      <c r="U64" s="222">
        <v>1150842.7</v>
      </c>
      <c r="W64" s="222">
        <v>354.6</v>
      </c>
      <c r="Y64" s="222">
        <v>345589</v>
      </c>
      <c r="AB64" s="40">
        <v>809683</v>
      </c>
      <c r="AD64" s="40">
        <v>25428</v>
      </c>
      <c r="AE64" s="40">
        <v>502156.41</v>
      </c>
      <c r="AF64" s="40">
        <v>132057.37</v>
      </c>
    </row>
    <row r="65" spans="1:34" x14ac:dyDescent="0.2">
      <c r="A65" t="s">
        <v>490</v>
      </c>
      <c r="B65" t="s">
        <v>562</v>
      </c>
      <c r="C65">
        <v>4772</v>
      </c>
      <c r="D65" t="s">
        <v>569</v>
      </c>
      <c r="E65" s="32" t="s">
        <v>569</v>
      </c>
      <c r="F65" s="36">
        <v>560409.56000000006</v>
      </c>
      <c r="G65" s="36">
        <v>0</v>
      </c>
      <c r="H65" s="36">
        <v>44958.07</v>
      </c>
      <c r="I65" s="126">
        <v>289117.44</v>
      </c>
      <c r="J65" s="126">
        <v>99462.17</v>
      </c>
      <c r="L65" s="266">
        <v>7473</v>
      </c>
      <c r="M65" s="266">
        <v>308005</v>
      </c>
      <c r="O65" s="223">
        <v>264289</v>
      </c>
      <c r="P65" s="223">
        <v>4975</v>
      </c>
      <c r="S65" s="197">
        <v>-1521793.54</v>
      </c>
      <c r="T65" s="197">
        <v>2056145.55</v>
      </c>
      <c r="U65" s="222">
        <v>1433736.29</v>
      </c>
      <c r="W65" s="222">
        <v>640.84</v>
      </c>
      <c r="Y65" s="222">
        <v>1109741</v>
      </c>
      <c r="AA65" s="222">
        <v>78624</v>
      </c>
      <c r="AB65" s="40">
        <v>1789859</v>
      </c>
      <c r="AC65" s="40">
        <v>6624</v>
      </c>
      <c r="AD65" s="40">
        <v>18083</v>
      </c>
      <c r="AE65" s="40">
        <v>675318.47</v>
      </c>
      <c r="AF65" s="40">
        <v>258004.43</v>
      </c>
    </row>
    <row r="66" spans="1:34" x14ac:dyDescent="0.2">
      <c r="A66" t="s">
        <v>492</v>
      </c>
      <c r="B66" t="s">
        <v>571</v>
      </c>
      <c r="C66">
        <v>5834</v>
      </c>
      <c r="D66" t="s">
        <v>573</v>
      </c>
      <c r="E66" s="240" t="s">
        <v>573</v>
      </c>
      <c r="F66" s="36">
        <v>853019.55</v>
      </c>
      <c r="G66" s="36">
        <v>44700</v>
      </c>
      <c r="H66" s="36">
        <v>93853.08</v>
      </c>
      <c r="I66" s="126">
        <v>979859.63</v>
      </c>
      <c r="J66" s="126">
        <v>558757.35</v>
      </c>
      <c r="L66" s="266">
        <v>12100</v>
      </c>
      <c r="M66" s="266">
        <v>16841.32</v>
      </c>
      <c r="P66" s="223">
        <v>2609</v>
      </c>
      <c r="S66" s="197">
        <v>-509472.74</v>
      </c>
      <c r="T66" s="197">
        <v>2912713.08</v>
      </c>
      <c r="U66" s="222">
        <v>1846933.17</v>
      </c>
      <c r="V66" s="222">
        <v>639890</v>
      </c>
      <c r="AA66" s="222">
        <v>1784.73</v>
      </c>
      <c r="AB66" s="40">
        <v>783078</v>
      </c>
      <c r="AC66" s="40">
        <v>5700</v>
      </c>
      <c r="AD66" s="40">
        <v>30848</v>
      </c>
      <c r="AE66" s="40">
        <v>1268137.06</v>
      </c>
      <c r="AF66" s="40">
        <v>265445.89</v>
      </c>
      <c r="AH66" s="40">
        <v>40000</v>
      </c>
    </row>
    <row r="67" spans="1:34" x14ac:dyDescent="0.2">
      <c r="A67" t="s">
        <v>492</v>
      </c>
      <c r="B67" t="s">
        <v>571</v>
      </c>
      <c r="C67">
        <v>4475</v>
      </c>
      <c r="D67" t="s">
        <v>574</v>
      </c>
      <c r="E67" s="240" t="s">
        <v>574</v>
      </c>
      <c r="F67" s="36">
        <v>469577.02</v>
      </c>
      <c r="H67" s="36">
        <v>74910.3</v>
      </c>
      <c r="I67" s="126">
        <v>597236.68999999994</v>
      </c>
      <c r="J67" s="126">
        <v>450256.73</v>
      </c>
      <c r="L67" s="266">
        <v>26818.47</v>
      </c>
      <c r="M67" s="266">
        <v>171533.78</v>
      </c>
      <c r="O67" s="223">
        <v>36990</v>
      </c>
      <c r="P67" s="223">
        <v>12902</v>
      </c>
      <c r="S67" s="197">
        <v>-79176.19</v>
      </c>
      <c r="T67" s="197">
        <v>1364480.05</v>
      </c>
      <c r="U67" s="222">
        <v>1264019.42</v>
      </c>
      <c r="V67" s="222">
        <v>30450</v>
      </c>
      <c r="W67" s="222">
        <v>950.32</v>
      </c>
      <c r="Z67" s="222">
        <v>480</v>
      </c>
      <c r="AA67" s="222">
        <v>234000</v>
      </c>
      <c r="AB67" s="40">
        <v>547838</v>
      </c>
      <c r="AC67" s="40">
        <v>26005</v>
      </c>
      <c r="AD67" s="40">
        <v>6120</v>
      </c>
      <c r="AE67" s="40">
        <v>697901.61</v>
      </c>
      <c r="AF67" s="40">
        <v>193602.5</v>
      </c>
    </row>
    <row r="68" spans="1:34" x14ac:dyDescent="0.2">
      <c r="A68" t="s">
        <v>492</v>
      </c>
      <c r="B68" t="s">
        <v>571</v>
      </c>
      <c r="C68">
        <v>1990</v>
      </c>
      <c r="D68" t="s">
        <v>575</v>
      </c>
      <c r="E68" s="240" t="s">
        <v>575</v>
      </c>
      <c r="F68" s="36">
        <v>71757.19</v>
      </c>
      <c r="G68" s="36">
        <v>0</v>
      </c>
      <c r="H68" s="36">
        <v>4600.74</v>
      </c>
      <c r="I68" s="126">
        <v>951876.95</v>
      </c>
      <c r="J68" s="126">
        <v>270845.25</v>
      </c>
      <c r="L68" s="266">
        <v>23486</v>
      </c>
      <c r="M68" s="266">
        <v>16179.61</v>
      </c>
      <c r="O68" s="266"/>
      <c r="P68" s="266">
        <v>0</v>
      </c>
      <c r="Q68" s="126"/>
      <c r="R68" s="126"/>
      <c r="S68" s="126">
        <v>-775766.25</v>
      </c>
      <c r="T68" s="126">
        <v>2067672.51</v>
      </c>
      <c r="U68" s="33">
        <v>1052877.44</v>
      </c>
      <c r="V68" s="33">
        <v>67000</v>
      </c>
      <c r="W68" s="33">
        <v>214.86</v>
      </c>
      <c r="X68" s="33"/>
      <c r="Y68" s="33"/>
      <c r="Z68" s="33"/>
      <c r="AA68" s="33"/>
      <c r="AB68" s="37">
        <v>323653</v>
      </c>
      <c r="AC68" s="37">
        <v>21754</v>
      </c>
      <c r="AD68" s="37">
        <v>5940</v>
      </c>
      <c r="AE68" s="37">
        <v>579023.03</v>
      </c>
      <c r="AF68" s="37">
        <v>222214.01</v>
      </c>
      <c r="AG68" s="37"/>
      <c r="AH68" s="37"/>
    </row>
    <row r="69" spans="1:34" x14ac:dyDescent="0.2">
      <c r="A69" t="s">
        <v>492</v>
      </c>
      <c r="B69" t="s">
        <v>571</v>
      </c>
      <c r="C69">
        <v>5043</v>
      </c>
      <c r="D69" t="s">
        <v>576</v>
      </c>
      <c r="E69" s="32" t="s">
        <v>576</v>
      </c>
      <c r="F69" s="36">
        <v>266156</v>
      </c>
      <c r="G69" s="36">
        <v>24600</v>
      </c>
      <c r="H69" s="36">
        <v>13096.26</v>
      </c>
      <c r="I69" s="126">
        <v>957416.15</v>
      </c>
      <c r="J69" s="126">
        <v>569652.81000000006</v>
      </c>
      <c r="L69" s="266">
        <v>0</v>
      </c>
      <c r="M69" s="266">
        <v>15279.36</v>
      </c>
      <c r="P69" s="223">
        <v>2015</v>
      </c>
      <c r="R69" s="197">
        <v>-421575.71</v>
      </c>
      <c r="T69" s="197">
        <v>2226508.67</v>
      </c>
      <c r="U69" s="222">
        <v>1411008.09</v>
      </c>
      <c r="V69" s="222">
        <v>20000</v>
      </c>
      <c r="W69" s="222">
        <v>380.78</v>
      </c>
      <c r="AA69" s="222">
        <v>395553</v>
      </c>
      <c r="AB69" s="40">
        <v>618331.5</v>
      </c>
      <c r="AD69" s="40">
        <v>28547</v>
      </c>
      <c r="AE69" s="40">
        <v>936722.25</v>
      </c>
      <c r="AF69" s="40">
        <v>234647.22</v>
      </c>
    </row>
    <row r="70" spans="1:34" x14ac:dyDescent="0.2">
      <c r="A70" t="s">
        <v>492</v>
      </c>
      <c r="B70" t="s">
        <v>571</v>
      </c>
      <c r="C70">
        <v>5442</v>
      </c>
      <c r="D70" t="s">
        <v>577</v>
      </c>
      <c r="E70" s="32" t="s">
        <v>577</v>
      </c>
      <c r="F70" s="36">
        <v>554344.37</v>
      </c>
      <c r="H70" s="36">
        <v>88462.7</v>
      </c>
      <c r="I70" s="126">
        <v>666701.65</v>
      </c>
      <c r="J70" s="126">
        <v>509977.34</v>
      </c>
      <c r="L70" s="266">
        <v>11500</v>
      </c>
      <c r="M70" s="266">
        <v>13984.11</v>
      </c>
      <c r="O70" s="223">
        <v>144650</v>
      </c>
      <c r="P70" s="223">
        <v>2065.5</v>
      </c>
      <c r="S70" s="197">
        <v>-237671.79</v>
      </c>
      <c r="T70" s="197">
        <v>2114406.96</v>
      </c>
      <c r="U70" s="222">
        <v>1384697.48</v>
      </c>
      <c r="W70" s="222">
        <v>1598.68</v>
      </c>
      <c r="AB70" s="40">
        <v>574036</v>
      </c>
      <c r="AC70" s="40">
        <v>19812</v>
      </c>
      <c r="AD70" s="40">
        <v>16610</v>
      </c>
      <c r="AE70" s="40">
        <v>743665.49</v>
      </c>
      <c r="AF70" s="40">
        <v>261621.39</v>
      </c>
    </row>
    <row r="78" spans="1:34" x14ac:dyDescent="0.2">
      <c r="E78" s="197"/>
      <c r="F78" s="221"/>
      <c r="G78" s="221"/>
      <c r="H78" s="221"/>
    </row>
    <row r="79" spans="1:34" x14ac:dyDescent="0.2">
      <c r="E79" s="197"/>
      <c r="F79" s="221"/>
      <c r="G79" s="221"/>
      <c r="H79" s="221"/>
    </row>
    <row r="80" spans="1:34" x14ac:dyDescent="0.2">
      <c r="E80" s="197"/>
      <c r="F80" s="221"/>
      <c r="G80" s="221"/>
      <c r="H80" s="221"/>
    </row>
    <row r="86" spans="1:12" x14ac:dyDescent="0.2">
      <c r="A86" s="197"/>
      <c r="B86" s="197"/>
      <c r="C86" s="197"/>
      <c r="D86" s="197"/>
    </row>
    <row r="87" spans="1:12" x14ac:dyDescent="0.2">
      <c r="A87" s="197"/>
      <c r="B87" s="197"/>
      <c r="C87" s="197"/>
      <c r="D87" s="197"/>
    </row>
    <row r="88" spans="1:12" x14ac:dyDescent="0.2">
      <c r="A88" s="197"/>
      <c r="B88" s="197"/>
      <c r="C88" s="197"/>
      <c r="D88" s="197"/>
    </row>
    <row r="89" spans="1:12" x14ac:dyDescent="0.2">
      <c r="A89" s="197"/>
      <c r="B89" s="197"/>
      <c r="C89" s="197"/>
      <c r="D89" s="197"/>
    </row>
    <row r="90" spans="1:12" x14ac:dyDescent="0.2">
      <c r="A90" s="197"/>
      <c r="B90" s="197"/>
      <c r="C90" s="197"/>
      <c r="D90" s="197"/>
      <c r="I90" s="197"/>
      <c r="J90" s="197"/>
      <c r="K90" s="197"/>
      <c r="L90" s="223"/>
    </row>
    <row r="91" spans="1:12" x14ac:dyDescent="0.2">
      <c r="A91" s="197"/>
      <c r="B91" s="197"/>
      <c r="C91" s="197"/>
      <c r="D91" s="197"/>
    </row>
    <row r="92" spans="1:12" x14ac:dyDescent="0.2">
      <c r="A92" s="197"/>
      <c r="B92" s="197"/>
      <c r="C92" s="197"/>
      <c r="D92" s="19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K123"/>
  <sheetViews>
    <sheetView workbookViewId="0">
      <pane xSplit="5" ySplit="2" topLeftCell="AG84" activePane="bottomRight" state="frozen"/>
      <selection activeCell="B12" sqref="B12"/>
      <selection pane="topRight" activeCell="B12" sqref="B12"/>
      <selection pane="bottomLeft" activeCell="B12" sqref="B12"/>
      <selection pane="bottomRight" activeCell="AH12" sqref="AH12"/>
    </sheetView>
  </sheetViews>
  <sheetFormatPr defaultColWidth="9" defaultRowHeight="14.25" x14ac:dyDescent="0.2"/>
  <cols>
    <col min="1" max="1" width="9" style="1"/>
    <col min="2" max="2" width="15.875" style="1" customWidth="1"/>
    <col min="3" max="3" width="7.375" style="1" bestFit="1" customWidth="1"/>
    <col min="4" max="4" width="32.875" style="1" customWidth="1"/>
    <col min="5" max="5" width="27" style="1" customWidth="1"/>
    <col min="6" max="6" width="15.875" style="36" customWidth="1"/>
    <col min="7" max="7" width="13.125" style="36" bestFit="1" customWidth="1"/>
    <col min="8" max="8" width="32.875" style="36" customWidth="1"/>
    <col min="9" max="9" width="27.75" style="36" customWidth="1"/>
    <col min="10" max="11" width="14.875" style="126" bestFit="1" customWidth="1"/>
    <col min="12" max="12" width="15.75" style="59" bestFit="1" customWidth="1"/>
    <col min="13" max="13" width="14.875" style="59" bestFit="1" customWidth="1"/>
    <col min="14" max="14" width="14.25" style="59" bestFit="1" customWidth="1"/>
    <col min="15" max="15" width="14.75" style="59" bestFit="1" customWidth="1"/>
    <col min="16" max="16" width="14.625" style="126" bestFit="1" customWidth="1"/>
    <col min="17" max="19" width="15.5" style="126" bestFit="1" customWidth="1"/>
    <col min="20" max="20" width="14.125" style="33" bestFit="1" customWidth="1"/>
    <col min="21" max="23" width="15.25" style="33" bestFit="1" customWidth="1"/>
    <col min="24" max="24" width="14.25" style="33" bestFit="1" customWidth="1"/>
    <col min="25" max="25" width="15.125" style="37" bestFit="1" customWidth="1"/>
    <col min="26" max="26" width="14.5" style="37" bestFit="1" customWidth="1"/>
    <col min="27" max="27" width="14.25" style="37" bestFit="1" customWidth="1"/>
    <col min="28" max="28" width="15.5" style="37" bestFit="1" customWidth="1"/>
    <col min="29" max="29" width="15.25" style="37" bestFit="1" customWidth="1"/>
    <col min="30" max="31" width="13.25" style="37" bestFit="1" customWidth="1"/>
    <col min="32" max="32" width="16.375" style="113" bestFit="1" customWidth="1"/>
    <col min="33" max="33" width="13.375" style="55" bestFit="1" customWidth="1"/>
    <col min="34" max="34" width="13.125" style="52" bestFit="1" customWidth="1"/>
    <col min="35" max="35" width="13.125" style="101" bestFit="1" customWidth="1"/>
    <col min="36" max="36" width="13.125" style="65" bestFit="1" customWidth="1"/>
    <col min="37" max="37" width="14.625" style="53" bestFit="1" customWidth="1"/>
    <col min="38" max="16384" width="9" style="1"/>
  </cols>
  <sheetData>
    <row r="1" spans="1:37" x14ac:dyDescent="0.2">
      <c r="E1" s="1" t="s">
        <v>1410</v>
      </c>
      <c r="F1" s="36" t="s">
        <v>1616</v>
      </c>
      <c r="G1" s="36" t="s">
        <v>1618</v>
      </c>
      <c r="H1" s="36" t="s">
        <v>1620</v>
      </c>
      <c r="I1" s="36" t="s">
        <v>1678</v>
      </c>
      <c r="J1" s="126" t="s">
        <v>1622</v>
      </c>
      <c r="K1" s="126" t="s">
        <v>1624</v>
      </c>
      <c r="L1" s="59" t="s">
        <v>1628</v>
      </c>
      <c r="M1" s="59" t="s">
        <v>1630</v>
      </c>
      <c r="N1" s="59" t="s">
        <v>1634</v>
      </c>
      <c r="O1" s="59" t="s">
        <v>1636</v>
      </c>
      <c r="P1" s="126" t="s">
        <v>1638</v>
      </c>
      <c r="Q1" s="126" t="s">
        <v>1613</v>
      </c>
      <c r="R1" s="126" t="s">
        <v>1640</v>
      </c>
      <c r="S1" s="126" t="s">
        <v>1642</v>
      </c>
      <c r="T1" s="33" t="s">
        <v>1643</v>
      </c>
      <c r="U1" s="33" t="s">
        <v>1645</v>
      </c>
      <c r="V1" s="33" t="s">
        <v>1647</v>
      </c>
      <c r="W1" s="33" t="s">
        <v>1651</v>
      </c>
      <c r="X1" s="33" t="s">
        <v>1655</v>
      </c>
      <c r="Y1" s="37" t="s">
        <v>1657</v>
      </c>
      <c r="Z1" s="37" t="s">
        <v>1659</v>
      </c>
      <c r="AA1" s="37" t="s">
        <v>1661</v>
      </c>
      <c r="AB1" s="37" t="s">
        <v>1663</v>
      </c>
      <c r="AC1" s="37" t="s">
        <v>1665</v>
      </c>
      <c r="AD1" s="37" t="s">
        <v>1667</v>
      </c>
      <c r="AE1" s="37" t="s">
        <v>1669</v>
      </c>
      <c r="AF1" s="112" t="s">
        <v>89</v>
      </c>
      <c r="AG1" s="54" t="s">
        <v>90</v>
      </c>
      <c r="AH1" s="34" t="s">
        <v>91</v>
      </c>
      <c r="AI1" s="42" t="s">
        <v>92</v>
      </c>
      <c r="AJ1" s="43" t="s">
        <v>93</v>
      </c>
      <c r="AK1" s="227" t="s">
        <v>94</v>
      </c>
    </row>
    <row r="2" spans="1:37" x14ac:dyDescent="0.2">
      <c r="E2" s="1" t="s">
        <v>1411</v>
      </c>
      <c r="F2" s="36" t="s">
        <v>1617</v>
      </c>
      <c r="G2" s="36" t="s">
        <v>1619</v>
      </c>
      <c r="H2" s="36" t="s">
        <v>1621</v>
      </c>
      <c r="I2" s="36" t="s">
        <v>1679</v>
      </c>
      <c r="J2" s="126" t="s">
        <v>1623</v>
      </c>
      <c r="K2" s="126" t="s">
        <v>1625</v>
      </c>
      <c r="L2" s="59" t="s">
        <v>1629</v>
      </c>
      <c r="M2" s="59" t="s">
        <v>1631</v>
      </c>
      <c r="N2" s="59" t="s">
        <v>1635</v>
      </c>
      <c r="O2" s="59" t="s">
        <v>1637</v>
      </c>
      <c r="P2" s="126" t="s">
        <v>1639</v>
      </c>
      <c r="Q2" s="126" t="s">
        <v>1614</v>
      </c>
      <c r="R2" s="126" t="s">
        <v>1641</v>
      </c>
      <c r="S2" s="126" t="s">
        <v>1615</v>
      </c>
      <c r="T2" s="33" t="s">
        <v>1644</v>
      </c>
      <c r="U2" s="33" t="s">
        <v>1646</v>
      </c>
      <c r="V2" s="33" t="s">
        <v>1648</v>
      </c>
      <c r="W2" s="33" t="s">
        <v>1652</v>
      </c>
      <c r="X2" s="33" t="s">
        <v>1656</v>
      </c>
      <c r="Y2" s="37" t="s">
        <v>1658</v>
      </c>
      <c r="Z2" s="37" t="s">
        <v>1660</v>
      </c>
      <c r="AA2" s="37" t="s">
        <v>1662</v>
      </c>
      <c r="AB2" s="37" t="s">
        <v>1664</v>
      </c>
      <c r="AC2" s="37" t="s">
        <v>1666</v>
      </c>
      <c r="AD2" s="37" t="s">
        <v>1668</v>
      </c>
      <c r="AE2" s="37" t="s">
        <v>1670</v>
      </c>
      <c r="AF2" s="112"/>
      <c r="AG2" s="54"/>
      <c r="AH2" s="34"/>
      <c r="AI2" s="44"/>
      <c r="AJ2" s="45"/>
      <c r="AK2" s="34"/>
    </row>
    <row r="3" spans="1:37" x14ac:dyDescent="0.2">
      <c r="E3" s="1" t="s">
        <v>1412</v>
      </c>
      <c r="F3" s="36">
        <v>37882357.189999998</v>
      </c>
      <c r="G3" s="36">
        <v>3598224.8</v>
      </c>
      <c r="H3" s="36">
        <v>2831114.2400000002</v>
      </c>
      <c r="I3" s="36">
        <v>690</v>
      </c>
      <c r="J3" s="126">
        <v>80287519.959999993</v>
      </c>
      <c r="K3" s="126">
        <v>34117376.759999998</v>
      </c>
      <c r="L3" s="59">
        <v>636614.86</v>
      </c>
      <c r="M3" s="59">
        <v>1469674.34</v>
      </c>
      <c r="N3" s="59">
        <v>13000</v>
      </c>
      <c r="O3" s="59">
        <v>1520585.79</v>
      </c>
      <c r="P3" s="126">
        <v>146200.39000000001</v>
      </c>
      <c r="Q3" s="126">
        <v>-115443994.87</v>
      </c>
      <c r="R3" s="126">
        <v>152786076.75999999</v>
      </c>
      <c r="S3" s="126">
        <v>123857660.04000001</v>
      </c>
      <c r="T3" s="33">
        <v>87181336.969999999</v>
      </c>
      <c r="U3" s="33">
        <v>28015439.420000002</v>
      </c>
      <c r="V3" s="33">
        <v>93209.04</v>
      </c>
      <c r="W3" s="33">
        <v>108812423.47</v>
      </c>
      <c r="X3" s="33">
        <v>11543439.23</v>
      </c>
      <c r="Y3" s="37">
        <v>146527892.58000001</v>
      </c>
      <c r="Z3" s="37">
        <v>1518636.99</v>
      </c>
      <c r="AA3" s="37">
        <v>1380346.19</v>
      </c>
      <c r="AB3" s="37">
        <v>74824744.25</v>
      </c>
      <c r="AC3" s="37">
        <v>17338765.27</v>
      </c>
      <c r="AD3" s="37">
        <v>2713.64</v>
      </c>
      <c r="AE3" s="37">
        <v>321283.57</v>
      </c>
      <c r="AF3" s="113">
        <f>SUM(AF4:AF123)</f>
        <v>44312386.230000012</v>
      </c>
      <c r="AG3" s="55">
        <f t="shared" ref="AG3:AK3" si="0">SUM(AG4:AG123)</f>
        <v>3639874.9899999993</v>
      </c>
      <c r="AH3" s="52">
        <f t="shared" si="0"/>
        <v>40672511.240000024</v>
      </c>
      <c r="AI3" s="101">
        <f t="shared" si="0"/>
        <v>235645848.13000003</v>
      </c>
      <c r="AJ3" s="65">
        <f t="shared" si="0"/>
        <v>241914382.49000001</v>
      </c>
      <c r="AK3" s="53">
        <f t="shared" si="0"/>
        <v>-6268534.3600000013</v>
      </c>
    </row>
    <row r="4" spans="1:37" x14ac:dyDescent="0.2">
      <c r="D4" s="1" t="s">
        <v>1413</v>
      </c>
      <c r="E4" s="1" t="s">
        <v>1413</v>
      </c>
      <c r="F4" s="36">
        <v>465285</v>
      </c>
      <c r="G4" s="36">
        <v>0</v>
      </c>
      <c r="H4" s="36">
        <v>81626</v>
      </c>
      <c r="I4" s="36">
        <v>0</v>
      </c>
      <c r="J4" s="126">
        <v>9</v>
      </c>
      <c r="K4" s="126">
        <v>7</v>
      </c>
      <c r="O4" s="59">
        <v>20955</v>
      </c>
      <c r="R4" s="126">
        <v>-115975.12</v>
      </c>
      <c r="S4" s="126">
        <v>560321.12</v>
      </c>
      <c r="W4" s="33">
        <v>2209765.1</v>
      </c>
      <c r="X4" s="33">
        <v>449175.96</v>
      </c>
      <c r="Y4" s="37">
        <v>2225725.1</v>
      </c>
      <c r="AA4" s="37">
        <v>15038</v>
      </c>
      <c r="AB4" s="37">
        <v>336551.96</v>
      </c>
      <c r="AF4" s="114">
        <f>SUM(F4:I4)</f>
        <v>546911</v>
      </c>
      <c r="AG4" s="56">
        <f>SUM(L4:O4)</f>
        <v>20955</v>
      </c>
      <c r="AH4" s="53">
        <f>AF4-AG4</f>
        <v>525956</v>
      </c>
      <c r="AI4" s="50">
        <f>SUM(T4:X4)</f>
        <v>2658941.06</v>
      </c>
      <c r="AJ4" s="49">
        <f>SUM(Y4:AE4)</f>
        <v>2577315.06</v>
      </c>
      <c r="AK4" s="53">
        <f>AI4-AJ4</f>
        <v>81626</v>
      </c>
    </row>
    <row r="5" spans="1:37" x14ac:dyDescent="0.2">
      <c r="D5" s="1" t="s">
        <v>1414</v>
      </c>
      <c r="E5" s="1" t="s">
        <v>1414</v>
      </c>
      <c r="F5" s="36">
        <v>0</v>
      </c>
      <c r="G5" s="36">
        <v>0</v>
      </c>
      <c r="H5" s="36">
        <v>23111</v>
      </c>
      <c r="I5" s="36">
        <v>0</v>
      </c>
      <c r="J5" s="126">
        <v>216316.49</v>
      </c>
      <c r="K5" s="126">
        <v>81838.210000000006</v>
      </c>
      <c r="L5" s="59">
        <v>10544</v>
      </c>
      <c r="O5" s="59">
        <v>0</v>
      </c>
      <c r="R5" s="126">
        <v>-1576220.02</v>
      </c>
      <c r="S5" s="126">
        <v>2026803.02</v>
      </c>
      <c r="W5" s="33">
        <v>1771040.4</v>
      </c>
      <c r="X5" s="33">
        <v>511662.05</v>
      </c>
      <c r="Y5" s="37">
        <v>1820220.4</v>
      </c>
      <c r="Z5" s="37">
        <v>60500</v>
      </c>
      <c r="AA5" s="37">
        <v>13527</v>
      </c>
      <c r="AB5" s="37">
        <v>385632.05</v>
      </c>
      <c r="AC5" s="37">
        <v>142684.29999999999</v>
      </c>
      <c r="AF5" s="114">
        <f t="shared" ref="AF5:AF68" si="1">SUM(F5:I5)</f>
        <v>23111</v>
      </c>
      <c r="AG5" s="56">
        <f t="shared" ref="AG5:AG68" si="2">SUM(L5:O5)</f>
        <v>10544</v>
      </c>
      <c r="AH5" s="53">
        <f t="shared" ref="AH5:AH68" si="3">AF5-AG5</f>
        <v>12567</v>
      </c>
      <c r="AI5" s="50">
        <f t="shared" ref="AI5:AI68" si="4">SUM(T5:X5)</f>
        <v>2282702.4499999997</v>
      </c>
      <c r="AJ5" s="49">
        <f t="shared" ref="AJ5:AJ68" si="5">SUM(Y5:AE5)</f>
        <v>2422563.7499999995</v>
      </c>
      <c r="AK5" s="53">
        <f t="shared" ref="AK5:AK68" si="6">AI5-AJ5</f>
        <v>-139861.29999999981</v>
      </c>
    </row>
    <row r="6" spans="1:37" x14ac:dyDescent="0.2">
      <c r="D6" s="1" t="s">
        <v>1415</v>
      </c>
      <c r="E6" s="1" t="s">
        <v>1415</v>
      </c>
      <c r="F6" s="36">
        <v>8000.01</v>
      </c>
      <c r="H6" s="36">
        <v>64997</v>
      </c>
      <c r="I6" s="36">
        <v>0</v>
      </c>
      <c r="J6" s="126">
        <v>2926071.76</v>
      </c>
      <c r="K6" s="126">
        <v>25510.04</v>
      </c>
      <c r="L6" s="59">
        <v>30230.86</v>
      </c>
      <c r="M6" s="59">
        <v>10660.85</v>
      </c>
      <c r="O6" s="59">
        <v>8006</v>
      </c>
      <c r="R6" s="126">
        <v>1620544.58</v>
      </c>
      <c r="S6" s="126">
        <v>716949.66</v>
      </c>
      <c r="U6" s="33">
        <v>34000</v>
      </c>
      <c r="V6" s="33">
        <v>0.01</v>
      </c>
      <c r="W6" s="33">
        <v>1643675.8</v>
      </c>
      <c r="X6" s="33">
        <v>1413954.54</v>
      </c>
      <c r="Y6" s="37">
        <v>1684404.05</v>
      </c>
      <c r="AA6" s="37">
        <v>3150</v>
      </c>
      <c r="AB6" s="37">
        <v>618512.28</v>
      </c>
      <c r="AC6" s="37">
        <v>147377.16</v>
      </c>
      <c r="AF6" s="114">
        <f t="shared" si="1"/>
        <v>72997.009999999995</v>
      </c>
      <c r="AG6" s="56">
        <f t="shared" si="2"/>
        <v>48897.71</v>
      </c>
      <c r="AH6" s="53">
        <f t="shared" si="3"/>
        <v>24099.299999999996</v>
      </c>
      <c r="AI6" s="50">
        <f t="shared" si="4"/>
        <v>3091630.35</v>
      </c>
      <c r="AJ6" s="49">
        <f t="shared" si="5"/>
        <v>2453443.4900000002</v>
      </c>
      <c r="AK6" s="53">
        <f t="shared" si="6"/>
        <v>638186.85999999987</v>
      </c>
    </row>
    <row r="7" spans="1:37" x14ac:dyDescent="0.2">
      <c r="A7" s="1" t="s">
        <v>1447</v>
      </c>
      <c r="D7" s="1" t="s">
        <v>1416</v>
      </c>
      <c r="E7" s="1" t="s">
        <v>1416</v>
      </c>
      <c r="F7" s="36">
        <v>8000.51</v>
      </c>
      <c r="H7" s="36">
        <v>48859.38</v>
      </c>
      <c r="I7" s="36">
        <v>0</v>
      </c>
      <c r="J7" s="126">
        <v>3133002</v>
      </c>
      <c r="K7" s="126">
        <v>6</v>
      </c>
      <c r="L7" s="59">
        <v>40490</v>
      </c>
      <c r="M7" s="59">
        <v>6725.64</v>
      </c>
      <c r="O7" s="59">
        <v>8000</v>
      </c>
      <c r="R7" s="126">
        <v>2735364.64</v>
      </c>
      <c r="S7" s="126">
        <v>550717.67000000004</v>
      </c>
      <c r="V7" s="33">
        <v>0.51</v>
      </c>
      <c r="W7" s="33">
        <v>1129866.5</v>
      </c>
      <c r="X7" s="33">
        <v>441245.61</v>
      </c>
      <c r="Y7" s="37">
        <v>1164066.5</v>
      </c>
      <c r="AA7" s="37">
        <v>12238</v>
      </c>
      <c r="AB7" s="37">
        <v>430638.18</v>
      </c>
      <c r="AC7" s="37">
        <v>115600</v>
      </c>
      <c r="AF7" s="114">
        <f t="shared" si="1"/>
        <v>56859.89</v>
      </c>
      <c r="AG7" s="56">
        <f t="shared" si="2"/>
        <v>55215.64</v>
      </c>
      <c r="AH7" s="53">
        <f t="shared" si="3"/>
        <v>1644.25</v>
      </c>
      <c r="AI7" s="50">
        <f t="shared" si="4"/>
        <v>1571112.62</v>
      </c>
      <c r="AJ7" s="49">
        <f t="shared" si="5"/>
        <v>1722542.68</v>
      </c>
      <c r="AK7" s="53">
        <f t="shared" si="6"/>
        <v>-151430.05999999982</v>
      </c>
    </row>
    <row r="8" spans="1:37" x14ac:dyDescent="0.2">
      <c r="D8" s="1" t="s">
        <v>1417</v>
      </c>
      <c r="E8" s="1" t="s">
        <v>1417</v>
      </c>
      <c r="F8" s="36">
        <v>21610</v>
      </c>
      <c r="H8" s="36">
        <v>25914</v>
      </c>
      <c r="I8" s="36">
        <v>690</v>
      </c>
      <c r="J8" s="126">
        <v>418788.67</v>
      </c>
      <c r="K8" s="126">
        <v>359505.1</v>
      </c>
      <c r="O8" s="59">
        <v>8500</v>
      </c>
      <c r="R8" s="126">
        <v>-1277359.94</v>
      </c>
      <c r="S8" s="126">
        <v>2257089.6800000002</v>
      </c>
      <c r="W8" s="33">
        <v>685876</v>
      </c>
      <c r="X8" s="33">
        <v>465427.76</v>
      </c>
      <c r="Y8" s="37">
        <v>743758</v>
      </c>
      <c r="AA8" s="37">
        <v>37420</v>
      </c>
      <c r="AB8" s="37">
        <v>349297.76</v>
      </c>
      <c r="AC8" s="37">
        <v>182549.97</v>
      </c>
      <c r="AF8" s="114">
        <f t="shared" si="1"/>
        <v>48214</v>
      </c>
      <c r="AG8" s="56">
        <f t="shared" si="2"/>
        <v>8500</v>
      </c>
      <c r="AH8" s="53">
        <f t="shared" si="3"/>
        <v>39714</v>
      </c>
      <c r="AI8" s="50">
        <f t="shared" si="4"/>
        <v>1151303.76</v>
      </c>
      <c r="AJ8" s="49">
        <f t="shared" si="5"/>
        <v>1313025.73</v>
      </c>
      <c r="AK8" s="53">
        <f t="shared" si="6"/>
        <v>-161721.96999999997</v>
      </c>
    </row>
    <row r="9" spans="1:37" x14ac:dyDescent="0.2">
      <c r="D9" s="1" t="s">
        <v>1418</v>
      </c>
      <c r="E9" s="1" t="s">
        <v>1418</v>
      </c>
      <c r="F9" s="36">
        <v>20</v>
      </c>
      <c r="H9" s="36">
        <v>0</v>
      </c>
      <c r="I9" s="36">
        <v>0</v>
      </c>
      <c r="J9" s="126">
        <v>3853803.91</v>
      </c>
      <c r="K9" s="126">
        <v>513206.27</v>
      </c>
      <c r="L9" s="59">
        <v>44550</v>
      </c>
      <c r="M9" s="59">
        <v>0</v>
      </c>
      <c r="O9" s="59">
        <v>20</v>
      </c>
      <c r="R9" s="126">
        <v>3313175.93</v>
      </c>
      <c r="S9" s="126">
        <v>253201</v>
      </c>
      <c r="W9" s="33">
        <v>1223480</v>
      </c>
      <c r="X9" s="33">
        <v>1271700.04</v>
      </c>
      <c r="Y9" s="37">
        <v>1223480</v>
      </c>
      <c r="AA9" s="37">
        <v>49410</v>
      </c>
      <c r="AB9" s="37">
        <v>234840.04</v>
      </c>
      <c r="AC9" s="37">
        <v>231366.75</v>
      </c>
      <c r="AF9" s="114">
        <f t="shared" si="1"/>
        <v>20</v>
      </c>
      <c r="AG9" s="56">
        <f t="shared" si="2"/>
        <v>44570</v>
      </c>
      <c r="AH9" s="53">
        <f t="shared" si="3"/>
        <v>-44550</v>
      </c>
      <c r="AI9" s="50">
        <f t="shared" si="4"/>
        <v>2495180.04</v>
      </c>
      <c r="AJ9" s="49">
        <f t="shared" si="5"/>
        <v>1739096.79</v>
      </c>
      <c r="AK9" s="53">
        <f t="shared" si="6"/>
        <v>756083.25</v>
      </c>
    </row>
    <row r="10" spans="1:37" x14ac:dyDescent="0.2">
      <c r="D10" s="1" t="s">
        <v>1419</v>
      </c>
      <c r="E10" s="1" t="s">
        <v>1419</v>
      </c>
      <c r="F10" s="36">
        <v>8500.14</v>
      </c>
      <c r="H10" s="36">
        <v>0</v>
      </c>
      <c r="I10" s="36">
        <v>0</v>
      </c>
      <c r="J10" s="126">
        <v>2616900</v>
      </c>
      <c r="K10" s="126">
        <v>3</v>
      </c>
      <c r="L10" s="59">
        <v>0</v>
      </c>
      <c r="M10" s="59">
        <v>0</v>
      </c>
      <c r="O10" s="59">
        <v>8499.64</v>
      </c>
      <c r="R10" s="126">
        <v>2710376</v>
      </c>
      <c r="W10" s="33">
        <v>829184.8</v>
      </c>
      <c r="X10" s="33">
        <v>296454.82</v>
      </c>
      <c r="Y10" s="37">
        <v>833048.8</v>
      </c>
      <c r="AA10" s="37">
        <v>28158</v>
      </c>
      <c r="AB10" s="37">
        <v>266405.32</v>
      </c>
      <c r="AC10" s="37">
        <v>91500</v>
      </c>
      <c r="AF10" s="114">
        <f t="shared" si="1"/>
        <v>8500.14</v>
      </c>
      <c r="AG10" s="56">
        <f t="shared" si="2"/>
        <v>8499.64</v>
      </c>
      <c r="AH10" s="53">
        <f t="shared" si="3"/>
        <v>0.5</v>
      </c>
      <c r="AI10" s="50">
        <f t="shared" si="4"/>
        <v>1125639.6200000001</v>
      </c>
      <c r="AJ10" s="49">
        <f t="shared" si="5"/>
        <v>1219112.1200000001</v>
      </c>
      <c r="AK10" s="53">
        <f t="shared" si="6"/>
        <v>-93472.5</v>
      </c>
    </row>
    <row r="11" spans="1:37" x14ac:dyDescent="0.2">
      <c r="D11" s="1" t="s">
        <v>1420</v>
      </c>
      <c r="E11" s="1" t="s">
        <v>1420</v>
      </c>
      <c r="F11" s="36">
        <v>17246</v>
      </c>
      <c r="H11" s="36">
        <v>0</v>
      </c>
      <c r="I11" s="36">
        <v>0</v>
      </c>
      <c r="J11" s="126">
        <v>1</v>
      </c>
      <c r="K11" s="126">
        <v>550737.36</v>
      </c>
      <c r="O11" s="59">
        <v>10000</v>
      </c>
      <c r="R11" s="126">
        <v>626361.05000000005</v>
      </c>
      <c r="S11" s="126">
        <v>99610.62</v>
      </c>
      <c r="W11" s="33">
        <v>390011</v>
      </c>
      <c r="X11" s="33">
        <v>288169.40999999997</v>
      </c>
      <c r="Y11" s="37">
        <v>390011</v>
      </c>
      <c r="AA11" s="37">
        <v>51472</v>
      </c>
      <c r="AB11" s="37">
        <v>229451.41</v>
      </c>
      <c r="AC11" s="37">
        <v>175233.31</v>
      </c>
      <c r="AF11" s="114">
        <f t="shared" si="1"/>
        <v>17246</v>
      </c>
      <c r="AG11" s="56">
        <f t="shared" si="2"/>
        <v>10000</v>
      </c>
      <c r="AH11" s="53">
        <f t="shared" si="3"/>
        <v>7246</v>
      </c>
      <c r="AI11" s="50">
        <f t="shared" si="4"/>
        <v>678180.40999999992</v>
      </c>
      <c r="AJ11" s="49">
        <f t="shared" si="5"/>
        <v>846167.72</v>
      </c>
      <c r="AK11" s="53">
        <f t="shared" si="6"/>
        <v>-167987.31000000006</v>
      </c>
    </row>
    <row r="12" spans="1:37" x14ac:dyDescent="0.2">
      <c r="A12" s="1" t="s">
        <v>851</v>
      </c>
      <c r="B12" s="1" t="s">
        <v>853</v>
      </c>
      <c r="C12" s="1">
        <v>4067</v>
      </c>
      <c r="D12" s="1" t="s">
        <v>855</v>
      </c>
      <c r="E12" s="1" t="s">
        <v>855</v>
      </c>
      <c r="F12" s="36">
        <v>528397.61</v>
      </c>
      <c r="G12" s="36">
        <v>0</v>
      </c>
      <c r="H12" s="36">
        <v>25492.68</v>
      </c>
      <c r="J12" s="126">
        <v>1377010.53</v>
      </c>
      <c r="K12" s="126">
        <v>591192.24</v>
      </c>
      <c r="L12" s="59">
        <v>0</v>
      </c>
      <c r="M12" s="59">
        <v>11560</v>
      </c>
      <c r="R12" s="126">
        <v>2127787.7999999998</v>
      </c>
      <c r="S12" s="126">
        <v>685585.33</v>
      </c>
      <c r="T12" s="33">
        <v>939818.67</v>
      </c>
      <c r="V12" s="33">
        <v>1354.58</v>
      </c>
      <c r="W12" s="33">
        <v>2277691</v>
      </c>
      <c r="X12" s="33">
        <v>119340</v>
      </c>
      <c r="Y12" s="37">
        <v>2557508</v>
      </c>
      <c r="AA12" s="37">
        <v>8484</v>
      </c>
      <c r="AB12" s="37">
        <v>700975.08</v>
      </c>
      <c r="AC12" s="37">
        <v>374077.24</v>
      </c>
      <c r="AF12" s="114">
        <f t="shared" si="1"/>
        <v>553890.29</v>
      </c>
      <c r="AG12" s="56">
        <f t="shared" si="2"/>
        <v>11560</v>
      </c>
      <c r="AH12" s="53">
        <f t="shared" si="3"/>
        <v>542330.29</v>
      </c>
      <c r="AI12" s="50">
        <f t="shared" si="4"/>
        <v>3338204.25</v>
      </c>
      <c r="AJ12" s="49">
        <f t="shared" si="5"/>
        <v>3641044.3200000003</v>
      </c>
      <c r="AK12" s="53">
        <f t="shared" si="6"/>
        <v>-302840.0700000003</v>
      </c>
    </row>
    <row r="13" spans="1:37" x14ac:dyDescent="0.2">
      <c r="A13" s="1" t="s">
        <v>851</v>
      </c>
      <c r="B13" s="1" t="s">
        <v>853</v>
      </c>
      <c r="C13" s="1">
        <v>4180</v>
      </c>
      <c r="D13" s="1" t="s">
        <v>856</v>
      </c>
      <c r="E13" s="1" t="s">
        <v>856</v>
      </c>
      <c r="F13" s="36">
        <v>631784.37</v>
      </c>
      <c r="G13" s="36">
        <v>14692</v>
      </c>
      <c r="H13" s="36">
        <v>160751.32</v>
      </c>
      <c r="J13" s="126">
        <v>521773.44</v>
      </c>
      <c r="K13" s="126">
        <v>330056.17</v>
      </c>
      <c r="L13" s="59">
        <v>13900</v>
      </c>
      <c r="M13" s="59">
        <v>7150</v>
      </c>
      <c r="O13" s="59">
        <v>0</v>
      </c>
      <c r="R13" s="126">
        <v>-65540.429999999993</v>
      </c>
      <c r="S13" s="126">
        <v>1517319.83</v>
      </c>
      <c r="T13" s="33">
        <v>937781.19</v>
      </c>
      <c r="U13" s="33">
        <v>332150</v>
      </c>
      <c r="V13" s="33">
        <v>846.23</v>
      </c>
      <c r="W13" s="33">
        <v>1631348</v>
      </c>
      <c r="X13" s="33">
        <v>147900</v>
      </c>
      <c r="Y13" s="37">
        <v>1761518</v>
      </c>
      <c r="Z13" s="37">
        <v>13022</v>
      </c>
      <c r="AA13" s="37">
        <v>4514</v>
      </c>
      <c r="AB13" s="37">
        <v>888901.61</v>
      </c>
      <c r="AC13" s="37">
        <v>195841.91</v>
      </c>
      <c r="AF13" s="114">
        <f t="shared" si="1"/>
        <v>807227.69</v>
      </c>
      <c r="AG13" s="56">
        <f t="shared" si="2"/>
        <v>21050</v>
      </c>
      <c r="AH13" s="53">
        <f t="shared" si="3"/>
        <v>786177.69</v>
      </c>
      <c r="AI13" s="50">
        <f t="shared" si="4"/>
        <v>3050025.42</v>
      </c>
      <c r="AJ13" s="49">
        <f t="shared" si="5"/>
        <v>2863797.52</v>
      </c>
      <c r="AK13" s="53">
        <f t="shared" si="6"/>
        <v>186227.89999999991</v>
      </c>
    </row>
    <row r="14" spans="1:37" x14ac:dyDescent="0.2">
      <c r="A14" s="1" t="s">
        <v>851</v>
      </c>
      <c r="B14" s="1" t="s">
        <v>853</v>
      </c>
      <c r="C14" s="1">
        <v>2901</v>
      </c>
      <c r="D14" s="1" t="s">
        <v>857</v>
      </c>
      <c r="E14" s="1" t="s">
        <v>857</v>
      </c>
      <c r="F14" s="36">
        <v>443947.82</v>
      </c>
      <c r="G14" s="36">
        <v>318645.15999999997</v>
      </c>
      <c r="H14" s="36">
        <v>9313.5300000000007</v>
      </c>
      <c r="J14" s="126">
        <v>1171901.76</v>
      </c>
      <c r="K14" s="126">
        <v>576595.27</v>
      </c>
      <c r="L14" s="59">
        <v>13000</v>
      </c>
      <c r="M14" s="59">
        <v>6000</v>
      </c>
      <c r="R14" s="126">
        <v>1061427.1000000001</v>
      </c>
      <c r="S14" s="126">
        <v>1326846.8</v>
      </c>
      <c r="T14" s="33">
        <v>1193468.73</v>
      </c>
      <c r="V14" s="33">
        <v>1090.33</v>
      </c>
      <c r="W14" s="33">
        <v>1239577.5</v>
      </c>
      <c r="X14" s="33">
        <v>95700</v>
      </c>
      <c r="Y14" s="37">
        <v>1448487.5</v>
      </c>
      <c r="Z14" s="37">
        <v>75708</v>
      </c>
      <c r="AB14" s="37">
        <v>630530.87</v>
      </c>
      <c r="AC14" s="37">
        <v>261980.55</v>
      </c>
      <c r="AF14" s="114">
        <f t="shared" si="1"/>
        <v>771906.51</v>
      </c>
      <c r="AG14" s="56">
        <f t="shared" si="2"/>
        <v>19000</v>
      </c>
      <c r="AH14" s="53">
        <f t="shared" si="3"/>
        <v>752906.51</v>
      </c>
      <c r="AI14" s="50">
        <f t="shared" si="4"/>
        <v>2529836.56</v>
      </c>
      <c r="AJ14" s="49">
        <f t="shared" si="5"/>
        <v>2416706.92</v>
      </c>
      <c r="AK14" s="53">
        <f t="shared" si="6"/>
        <v>113129.64000000013</v>
      </c>
    </row>
    <row r="15" spans="1:37" x14ac:dyDescent="0.2">
      <c r="A15" s="1" t="s">
        <v>851</v>
      </c>
      <c r="B15" s="1" t="s">
        <v>853</v>
      </c>
      <c r="C15" s="1">
        <v>4211</v>
      </c>
      <c r="D15" s="1" t="s">
        <v>858</v>
      </c>
      <c r="E15" s="1" t="s">
        <v>858</v>
      </c>
      <c r="F15" s="36">
        <v>669632.92000000004</v>
      </c>
      <c r="G15" s="36">
        <v>27406.82</v>
      </c>
      <c r="H15" s="36">
        <v>3611.91</v>
      </c>
      <c r="J15" s="126">
        <v>201836.36</v>
      </c>
      <c r="K15" s="126">
        <v>309255.17</v>
      </c>
      <c r="L15" s="59">
        <v>18500</v>
      </c>
      <c r="M15" s="59">
        <v>20100</v>
      </c>
      <c r="R15" s="126">
        <v>131160.47</v>
      </c>
      <c r="S15" s="126">
        <v>1336486.2</v>
      </c>
      <c r="T15" s="33">
        <v>993818.81</v>
      </c>
      <c r="V15" s="33">
        <v>1947.79</v>
      </c>
      <c r="W15" s="33">
        <v>1950454.77</v>
      </c>
      <c r="X15" s="33">
        <v>142125</v>
      </c>
      <c r="Y15" s="37">
        <v>2255829.5699999998</v>
      </c>
      <c r="Z15" s="37">
        <v>1660</v>
      </c>
      <c r="AA15" s="37">
        <v>824</v>
      </c>
      <c r="AB15" s="37">
        <v>931064.26</v>
      </c>
      <c r="AC15" s="37">
        <v>193471.03</v>
      </c>
      <c r="AD15" s="37">
        <v>1</v>
      </c>
      <c r="AF15" s="114">
        <f t="shared" si="1"/>
        <v>700651.65</v>
      </c>
      <c r="AG15" s="56">
        <f t="shared" si="2"/>
        <v>38600</v>
      </c>
      <c r="AH15" s="53">
        <f t="shared" si="3"/>
        <v>662051.65</v>
      </c>
      <c r="AI15" s="50">
        <f t="shared" si="4"/>
        <v>3088346.37</v>
      </c>
      <c r="AJ15" s="49">
        <f t="shared" si="5"/>
        <v>3382849.86</v>
      </c>
      <c r="AK15" s="53">
        <f t="shared" si="6"/>
        <v>-294503.48999999976</v>
      </c>
    </row>
    <row r="16" spans="1:37" x14ac:dyDescent="0.2">
      <c r="A16" s="1" t="s">
        <v>851</v>
      </c>
      <c r="B16" s="1" t="s">
        <v>853</v>
      </c>
      <c r="C16" s="1">
        <v>7101</v>
      </c>
      <c r="D16" s="1" t="s">
        <v>859</v>
      </c>
      <c r="E16" s="1" t="s">
        <v>859</v>
      </c>
      <c r="F16" s="36">
        <v>470993.89</v>
      </c>
      <c r="G16" s="36">
        <v>31317</v>
      </c>
      <c r="H16" s="36">
        <v>91470.22</v>
      </c>
      <c r="J16" s="126">
        <v>1291412.24</v>
      </c>
      <c r="K16" s="126">
        <v>774170.28</v>
      </c>
      <c r="L16" s="59">
        <v>0</v>
      </c>
      <c r="M16" s="59">
        <v>11520</v>
      </c>
      <c r="R16" s="126">
        <v>1062439.93</v>
      </c>
      <c r="S16" s="126">
        <v>2146839.4900000002</v>
      </c>
      <c r="T16" s="33">
        <v>1243786.9099999999</v>
      </c>
      <c r="U16" s="33">
        <v>307000</v>
      </c>
      <c r="V16" s="33">
        <v>1512.34</v>
      </c>
      <c r="W16" s="33">
        <v>2274548</v>
      </c>
      <c r="X16" s="33">
        <v>130240</v>
      </c>
      <c r="Y16" s="37">
        <v>2972171.27</v>
      </c>
      <c r="Z16" s="37">
        <v>72218</v>
      </c>
      <c r="AA16" s="37">
        <v>576</v>
      </c>
      <c r="AB16" s="37">
        <v>1125263.99</v>
      </c>
      <c r="AC16" s="37">
        <v>348293.78</v>
      </c>
      <c r="AF16" s="114">
        <f t="shared" si="1"/>
        <v>593781.11</v>
      </c>
      <c r="AG16" s="56">
        <f t="shared" si="2"/>
        <v>11520</v>
      </c>
      <c r="AH16" s="53">
        <f t="shared" si="3"/>
        <v>582261.11</v>
      </c>
      <c r="AI16" s="50">
        <f t="shared" si="4"/>
        <v>3957087.25</v>
      </c>
      <c r="AJ16" s="49">
        <f t="shared" si="5"/>
        <v>4518523.04</v>
      </c>
      <c r="AK16" s="53">
        <f t="shared" si="6"/>
        <v>-561435.79</v>
      </c>
    </row>
    <row r="17" spans="1:37" x14ac:dyDescent="0.2">
      <c r="A17" s="1" t="s">
        <v>851</v>
      </c>
      <c r="B17" s="1" t="s">
        <v>853</v>
      </c>
      <c r="C17" s="1">
        <v>6117</v>
      </c>
      <c r="D17" s="1" t="s">
        <v>860</v>
      </c>
      <c r="E17" s="1" t="s">
        <v>860</v>
      </c>
      <c r="F17" s="36">
        <v>818406.86</v>
      </c>
      <c r="G17" s="36">
        <v>32700</v>
      </c>
      <c r="H17" s="36">
        <v>40448.519999999997</v>
      </c>
      <c r="J17" s="126">
        <v>259490.41</v>
      </c>
      <c r="K17" s="126">
        <v>338519</v>
      </c>
      <c r="L17" s="59">
        <v>14500</v>
      </c>
      <c r="M17" s="59">
        <v>36849.65</v>
      </c>
      <c r="O17" s="59">
        <v>0</v>
      </c>
      <c r="R17" s="126">
        <v>245432.92</v>
      </c>
      <c r="S17" s="126">
        <v>1602780.76</v>
      </c>
      <c r="T17" s="33">
        <v>994189.45</v>
      </c>
      <c r="U17" s="33">
        <v>229300</v>
      </c>
      <c r="V17" s="33">
        <v>2245.71</v>
      </c>
      <c r="W17" s="33">
        <v>1841500</v>
      </c>
      <c r="X17" s="33">
        <v>62750</v>
      </c>
      <c r="Y17" s="37">
        <v>2453160</v>
      </c>
      <c r="Z17" s="37">
        <v>18460</v>
      </c>
      <c r="AB17" s="37">
        <v>918279.56</v>
      </c>
      <c r="AC17" s="37">
        <v>150084.14000000001</v>
      </c>
      <c r="AF17" s="114">
        <f t="shared" si="1"/>
        <v>891555.38</v>
      </c>
      <c r="AG17" s="56">
        <f t="shared" si="2"/>
        <v>51349.65</v>
      </c>
      <c r="AH17" s="53">
        <f t="shared" si="3"/>
        <v>840205.73</v>
      </c>
      <c r="AI17" s="50">
        <f t="shared" si="4"/>
        <v>3129985.16</v>
      </c>
      <c r="AJ17" s="49">
        <f t="shared" si="5"/>
        <v>3539983.7</v>
      </c>
      <c r="AK17" s="53">
        <f t="shared" si="6"/>
        <v>-409998.54000000004</v>
      </c>
    </row>
    <row r="18" spans="1:37" x14ac:dyDescent="0.2">
      <c r="A18" s="1" t="s">
        <v>851</v>
      </c>
      <c r="B18" s="1" t="s">
        <v>853</v>
      </c>
      <c r="C18" s="1">
        <v>2179</v>
      </c>
      <c r="D18" s="1" t="s">
        <v>861</v>
      </c>
      <c r="E18" s="1" t="s">
        <v>861</v>
      </c>
      <c r="F18" s="36">
        <v>404588.6</v>
      </c>
      <c r="G18" s="36">
        <v>0</v>
      </c>
      <c r="H18" s="36">
        <v>21326.74</v>
      </c>
      <c r="J18" s="126">
        <v>608712.21</v>
      </c>
      <c r="K18" s="126">
        <v>369624.87</v>
      </c>
      <c r="L18" s="59">
        <v>0</v>
      </c>
      <c r="M18" s="59">
        <v>8554.36</v>
      </c>
      <c r="R18" s="126">
        <v>-405478.69</v>
      </c>
      <c r="S18" s="126">
        <v>2036704.82</v>
      </c>
      <c r="T18" s="33">
        <v>924516.22</v>
      </c>
      <c r="U18" s="33">
        <v>100000</v>
      </c>
      <c r="V18" s="33">
        <v>1134.8800000000001</v>
      </c>
      <c r="W18" s="33">
        <v>1582641.9</v>
      </c>
      <c r="X18" s="33">
        <v>69940</v>
      </c>
      <c r="Y18" s="37">
        <v>1682581.9</v>
      </c>
      <c r="Z18" s="37">
        <v>39264.79</v>
      </c>
      <c r="AB18" s="37">
        <v>985885.54</v>
      </c>
      <c r="AC18" s="37">
        <v>206028.84</v>
      </c>
      <c r="AF18" s="114">
        <f t="shared" si="1"/>
        <v>425915.33999999997</v>
      </c>
      <c r="AG18" s="56">
        <f t="shared" si="2"/>
        <v>8554.36</v>
      </c>
      <c r="AH18" s="53">
        <f t="shared" si="3"/>
        <v>417360.98</v>
      </c>
      <c r="AI18" s="50">
        <f t="shared" si="4"/>
        <v>2678233</v>
      </c>
      <c r="AJ18" s="49">
        <f t="shared" si="5"/>
        <v>2913761.07</v>
      </c>
      <c r="AK18" s="53">
        <f t="shared" si="6"/>
        <v>-235528.06999999983</v>
      </c>
    </row>
    <row r="19" spans="1:37" x14ac:dyDescent="0.2">
      <c r="A19" s="1" t="s">
        <v>851</v>
      </c>
      <c r="B19" s="1" t="s">
        <v>853</v>
      </c>
      <c r="C19" s="1">
        <v>825</v>
      </c>
      <c r="D19" s="1" t="s">
        <v>862</v>
      </c>
      <c r="E19" s="1" t="s">
        <v>862</v>
      </c>
      <c r="F19" s="36">
        <v>205303.67</v>
      </c>
      <c r="G19" s="36">
        <v>0</v>
      </c>
      <c r="H19" s="36">
        <v>54738.58</v>
      </c>
      <c r="J19" s="126">
        <v>1334487.31</v>
      </c>
      <c r="K19" s="126">
        <v>1017522.22</v>
      </c>
      <c r="L19" s="59">
        <v>0</v>
      </c>
      <c r="M19" s="59">
        <v>11650</v>
      </c>
      <c r="R19" s="126">
        <v>2067030.5</v>
      </c>
      <c r="S19" s="126">
        <v>118427.08</v>
      </c>
      <c r="T19" s="33">
        <v>1102837.3</v>
      </c>
      <c r="U19" s="33">
        <v>36990</v>
      </c>
      <c r="V19" s="33">
        <v>1588.56</v>
      </c>
      <c r="W19" s="33">
        <v>923580</v>
      </c>
      <c r="X19" s="33">
        <v>53630</v>
      </c>
      <c r="Y19" s="37">
        <v>1016410</v>
      </c>
      <c r="Z19" s="37">
        <v>19102</v>
      </c>
      <c r="AB19" s="37">
        <v>413490.74</v>
      </c>
      <c r="AC19" s="37">
        <v>254678.92</v>
      </c>
      <c r="AF19" s="114">
        <f t="shared" si="1"/>
        <v>260042.25</v>
      </c>
      <c r="AG19" s="56">
        <f t="shared" si="2"/>
        <v>11650</v>
      </c>
      <c r="AH19" s="53">
        <f t="shared" si="3"/>
        <v>248392.25</v>
      </c>
      <c r="AI19" s="50">
        <f t="shared" si="4"/>
        <v>2118625.8600000003</v>
      </c>
      <c r="AJ19" s="49">
        <f t="shared" si="5"/>
        <v>1703681.66</v>
      </c>
      <c r="AK19" s="53">
        <f t="shared" si="6"/>
        <v>414944.20000000042</v>
      </c>
    </row>
    <row r="20" spans="1:37" x14ac:dyDescent="0.2">
      <c r="A20" s="1" t="s">
        <v>851</v>
      </c>
      <c r="B20" s="1" t="s">
        <v>853</v>
      </c>
      <c r="C20" s="1">
        <v>5318</v>
      </c>
      <c r="D20" s="1" t="s">
        <v>863</v>
      </c>
      <c r="E20" s="1" t="s">
        <v>863</v>
      </c>
      <c r="F20" s="36">
        <v>196897.64</v>
      </c>
      <c r="G20" s="36">
        <v>63923.199999999997</v>
      </c>
      <c r="H20" s="36">
        <v>28302.89</v>
      </c>
      <c r="J20" s="126">
        <v>261182.66</v>
      </c>
      <c r="K20" s="126">
        <v>478918.61</v>
      </c>
      <c r="L20" s="59">
        <v>3000</v>
      </c>
      <c r="M20" s="59">
        <v>8450</v>
      </c>
      <c r="O20" s="59">
        <v>0</v>
      </c>
      <c r="R20" s="126">
        <v>-271858.90999999997</v>
      </c>
      <c r="S20" s="126">
        <v>1863971.92</v>
      </c>
      <c r="T20" s="33">
        <v>1193143.45</v>
      </c>
      <c r="U20" s="33">
        <v>126245</v>
      </c>
      <c r="V20" s="33">
        <v>2155.4</v>
      </c>
      <c r="W20" s="33">
        <v>911740</v>
      </c>
      <c r="X20" s="33">
        <v>152470</v>
      </c>
      <c r="Y20" s="37">
        <v>1749748.56</v>
      </c>
      <c r="Z20" s="37">
        <v>30308</v>
      </c>
      <c r="AA20" s="37">
        <v>1588</v>
      </c>
      <c r="AB20" s="37">
        <v>936461.92</v>
      </c>
      <c r="AC20" s="37">
        <v>241985.38</v>
      </c>
      <c r="AF20" s="114">
        <f t="shared" si="1"/>
        <v>289123.73000000004</v>
      </c>
      <c r="AG20" s="56">
        <f t="shared" si="2"/>
        <v>11450</v>
      </c>
      <c r="AH20" s="53">
        <f t="shared" si="3"/>
        <v>277673.73000000004</v>
      </c>
      <c r="AI20" s="50">
        <f t="shared" si="4"/>
        <v>2385753.8499999996</v>
      </c>
      <c r="AJ20" s="49">
        <f t="shared" si="5"/>
        <v>2960091.86</v>
      </c>
      <c r="AK20" s="53">
        <f t="shared" si="6"/>
        <v>-574338.01000000024</v>
      </c>
    </row>
    <row r="21" spans="1:37" x14ac:dyDescent="0.2">
      <c r="A21" s="1" t="s">
        <v>851</v>
      </c>
      <c r="B21" s="1" t="s">
        <v>853</v>
      </c>
      <c r="C21" s="1">
        <v>5577</v>
      </c>
      <c r="D21" s="1" t="s">
        <v>864</v>
      </c>
      <c r="E21" s="1" t="s">
        <v>864</v>
      </c>
      <c r="F21" s="36">
        <v>439640.82</v>
      </c>
      <c r="G21" s="36">
        <v>19033.2</v>
      </c>
      <c r="H21" s="36">
        <v>116058.5</v>
      </c>
      <c r="J21" s="126">
        <v>594211.62</v>
      </c>
      <c r="K21" s="126">
        <v>504434.31</v>
      </c>
      <c r="L21" s="59">
        <v>0</v>
      </c>
      <c r="M21" s="59">
        <v>13125</v>
      </c>
      <c r="O21" s="59">
        <v>0</v>
      </c>
      <c r="R21" s="126">
        <v>-357384.15</v>
      </c>
      <c r="S21" s="126">
        <v>2519990.75</v>
      </c>
      <c r="T21" s="33">
        <v>1280960.75</v>
      </c>
      <c r="U21" s="33">
        <v>126360</v>
      </c>
      <c r="V21" s="33">
        <v>1370.57</v>
      </c>
      <c r="W21" s="33">
        <v>1582042</v>
      </c>
      <c r="X21" s="33">
        <v>129370</v>
      </c>
      <c r="Y21" s="37">
        <v>2391814</v>
      </c>
      <c r="Z21" s="37">
        <v>22960</v>
      </c>
      <c r="AB21" s="37">
        <v>935029.59</v>
      </c>
      <c r="AC21" s="37">
        <v>272652.88</v>
      </c>
      <c r="AF21" s="114">
        <f t="shared" si="1"/>
        <v>574732.52</v>
      </c>
      <c r="AG21" s="56">
        <f t="shared" si="2"/>
        <v>13125</v>
      </c>
      <c r="AH21" s="53">
        <f t="shared" si="3"/>
        <v>561607.52</v>
      </c>
      <c r="AI21" s="50">
        <f t="shared" si="4"/>
        <v>3120103.3200000003</v>
      </c>
      <c r="AJ21" s="49">
        <f t="shared" si="5"/>
        <v>3622456.4699999997</v>
      </c>
      <c r="AK21" s="53">
        <f t="shared" si="6"/>
        <v>-502353.14999999944</v>
      </c>
    </row>
    <row r="22" spans="1:37" x14ac:dyDescent="0.2">
      <c r="A22" s="1" t="s">
        <v>851</v>
      </c>
      <c r="B22" s="1" t="s">
        <v>853</v>
      </c>
      <c r="C22" s="1">
        <v>4807</v>
      </c>
      <c r="D22" s="1" t="s">
        <v>865</v>
      </c>
      <c r="E22" s="1" t="s">
        <v>865</v>
      </c>
      <c r="F22" s="36">
        <v>917021.2</v>
      </c>
      <c r="G22" s="36">
        <v>14456.1</v>
      </c>
      <c r="H22" s="36">
        <v>1800</v>
      </c>
      <c r="J22" s="126">
        <v>1108816.18</v>
      </c>
      <c r="K22" s="126">
        <v>988698.79</v>
      </c>
      <c r="L22" s="59">
        <v>80000</v>
      </c>
      <c r="M22" s="59">
        <v>14400</v>
      </c>
      <c r="R22" s="126">
        <v>-1620928.38</v>
      </c>
      <c r="S22" s="126">
        <v>4994895.4800000004</v>
      </c>
      <c r="T22" s="33">
        <v>990903.44</v>
      </c>
      <c r="U22" s="33">
        <v>258990</v>
      </c>
      <c r="V22" s="33">
        <v>2129.3200000000002</v>
      </c>
      <c r="W22" s="33">
        <v>2157870</v>
      </c>
      <c r="X22" s="33">
        <v>116291</v>
      </c>
      <c r="Y22" s="37">
        <v>2336711</v>
      </c>
      <c r="Z22" s="37">
        <v>16676</v>
      </c>
      <c r="AA22" s="37">
        <v>7676</v>
      </c>
      <c r="AB22" s="37">
        <v>1141324.82</v>
      </c>
      <c r="AC22" s="37">
        <v>461370.77</v>
      </c>
      <c r="AF22" s="114">
        <f t="shared" si="1"/>
        <v>933277.29999999993</v>
      </c>
      <c r="AG22" s="56">
        <f t="shared" si="2"/>
        <v>94400</v>
      </c>
      <c r="AH22" s="53">
        <f t="shared" si="3"/>
        <v>838877.29999999993</v>
      </c>
      <c r="AI22" s="50">
        <f t="shared" si="4"/>
        <v>3526183.76</v>
      </c>
      <c r="AJ22" s="49">
        <f t="shared" si="5"/>
        <v>3963758.5900000003</v>
      </c>
      <c r="AK22" s="53">
        <f t="shared" si="6"/>
        <v>-437574.83000000054</v>
      </c>
    </row>
    <row r="23" spans="1:37" x14ac:dyDescent="0.2">
      <c r="A23" s="1" t="s">
        <v>851</v>
      </c>
      <c r="B23" s="1" t="s">
        <v>853</v>
      </c>
      <c r="C23" s="1">
        <v>4653</v>
      </c>
      <c r="D23" s="1" t="s">
        <v>866</v>
      </c>
      <c r="E23" s="1" t="s">
        <v>866</v>
      </c>
      <c r="F23" s="36">
        <v>197925.46</v>
      </c>
      <c r="G23" s="36">
        <v>94735.5</v>
      </c>
      <c r="H23" s="36">
        <v>43974.82</v>
      </c>
      <c r="J23" s="126">
        <v>260311.52</v>
      </c>
      <c r="K23" s="126">
        <v>418112.19</v>
      </c>
      <c r="L23" s="59">
        <v>3000</v>
      </c>
      <c r="M23" s="59">
        <v>18800</v>
      </c>
      <c r="O23" s="59">
        <v>241.18</v>
      </c>
      <c r="R23" s="126">
        <v>-203770.65</v>
      </c>
      <c r="S23" s="126">
        <v>1550129.81</v>
      </c>
      <c r="T23" s="33">
        <v>845388.61</v>
      </c>
      <c r="U23" s="33">
        <v>199800</v>
      </c>
      <c r="V23" s="33">
        <v>1177.25</v>
      </c>
      <c r="W23" s="33">
        <v>1731561.7</v>
      </c>
      <c r="X23" s="33">
        <v>155350</v>
      </c>
      <c r="Y23" s="37">
        <v>2043344.5</v>
      </c>
      <c r="Z23" s="37">
        <v>32040</v>
      </c>
      <c r="AB23" s="37">
        <v>1014233.12</v>
      </c>
      <c r="AC23" s="37">
        <v>197000.79</v>
      </c>
      <c r="AF23" s="114">
        <f t="shared" si="1"/>
        <v>336635.77999999997</v>
      </c>
      <c r="AG23" s="56">
        <f t="shared" si="2"/>
        <v>22041.18</v>
      </c>
      <c r="AH23" s="53">
        <f t="shared" si="3"/>
        <v>314594.59999999998</v>
      </c>
      <c r="AI23" s="50">
        <f t="shared" si="4"/>
        <v>2933277.56</v>
      </c>
      <c r="AJ23" s="49">
        <f t="shared" si="5"/>
        <v>3286618.41</v>
      </c>
      <c r="AK23" s="53">
        <f t="shared" si="6"/>
        <v>-353340.85000000009</v>
      </c>
    </row>
    <row r="24" spans="1:37" x14ac:dyDescent="0.2">
      <c r="A24" s="1" t="s">
        <v>851</v>
      </c>
      <c r="B24" s="1" t="s">
        <v>853</v>
      </c>
      <c r="C24" s="1">
        <v>7694</v>
      </c>
      <c r="D24" s="1" t="s">
        <v>867</v>
      </c>
      <c r="E24" s="1" t="s">
        <v>867</v>
      </c>
      <c r="F24" s="36">
        <v>3170274.19</v>
      </c>
      <c r="G24" s="36">
        <v>17874.43</v>
      </c>
      <c r="H24" s="36">
        <v>6501.34</v>
      </c>
      <c r="J24" s="126">
        <v>339760.75</v>
      </c>
      <c r="K24" s="126">
        <v>1143943.78</v>
      </c>
      <c r="L24" s="59">
        <v>0</v>
      </c>
      <c r="M24" s="59">
        <v>30100</v>
      </c>
      <c r="O24" s="59">
        <v>750</v>
      </c>
      <c r="R24" s="126">
        <v>1871196.61</v>
      </c>
      <c r="S24" s="126">
        <v>2878887.21</v>
      </c>
      <c r="T24" s="33">
        <v>1442195.41</v>
      </c>
      <c r="U24" s="33">
        <v>456450</v>
      </c>
      <c r="V24" s="33">
        <v>6733.9</v>
      </c>
      <c r="W24" s="33">
        <v>3264463.5</v>
      </c>
      <c r="X24" s="33">
        <v>171770</v>
      </c>
      <c r="Y24" s="37">
        <v>3677553.5</v>
      </c>
      <c r="Z24" s="37">
        <v>37226</v>
      </c>
      <c r="AB24" s="37">
        <v>1319879</v>
      </c>
      <c r="AC24" s="37">
        <v>409533.64</v>
      </c>
      <c r="AF24" s="114">
        <f t="shared" si="1"/>
        <v>3194649.96</v>
      </c>
      <c r="AG24" s="56">
        <f t="shared" si="2"/>
        <v>30850</v>
      </c>
      <c r="AH24" s="53">
        <f t="shared" si="3"/>
        <v>3163799.96</v>
      </c>
      <c r="AI24" s="50">
        <f t="shared" si="4"/>
        <v>5341612.8099999996</v>
      </c>
      <c r="AJ24" s="49">
        <f t="shared" si="5"/>
        <v>5444192.1399999997</v>
      </c>
      <c r="AK24" s="53">
        <f t="shared" si="6"/>
        <v>-102579.33000000007</v>
      </c>
    </row>
    <row r="25" spans="1:37" x14ac:dyDescent="0.2">
      <c r="A25" s="1" t="s">
        <v>851</v>
      </c>
      <c r="B25" s="1" t="s">
        <v>853</v>
      </c>
      <c r="C25" s="1">
        <v>6880</v>
      </c>
      <c r="D25" s="1" t="s">
        <v>868</v>
      </c>
      <c r="E25" s="1" t="s">
        <v>868</v>
      </c>
      <c r="F25" s="36">
        <v>602452.41</v>
      </c>
      <c r="G25" s="36">
        <v>391988</v>
      </c>
      <c r="H25" s="36">
        <v>39279.769999999997</v>
      </c>
      <c r="J25" s="126">
        <v>660888.39</v>
      </c>
      <c r="K25" s="126">
        <v>704478.79</v>
      </c>
      <c r="L25" s="59">
        <v>21000</v>
      </c>
      <c r="O25" s="59">
        <v>347343.9</v>
      </c>
      <c r="R25" s="126">
        <v>216842.7</v>
      </c>
      <c r="S25" s="126">
        <v>2079998.65</v>
      </c>
      <c r="T25" s="33">
        <v>1013375.04</v>
      </c>
      <c r="U25" s="33">
        <v>397512</v>
      </c>
      <c r="V25" s="33">
        <v>1232.83</v>
      </c>
      <c r="W25" s="33">
        <v>1922454</v>
      </c>
      <c r="X25" s="33">
        <v>154668.20000000001</v>
      </c>
      <c r="Y25" s="37">
        <v>2377096.4</v>
      </c>
      <c r="Z25" s="37">
        <v>49168</v>
      </c>
      <c r="AB25" s="37">
        <v>1052779.3700000001</v>
      </c>
      <c r="AC25" s="37">
        <v>276296.19</v>
      </c>
      <c r="AF25" s="114">
        <f t="shared" si="1"/>
        <v>1033720.18</v>
      </c>
      <c r="AG25" s="56">
        <f t="shared" si="2"/>
        <v>368343.9</v>
      </c>
      <c r="AH25" s="53">
        <f t="shared" si="3"/>
        <v>665376.28</v>
      </c>
      <c r="AI25" s="50">
        <f t="shared" si="4"/>
        <v>3489242.0700000003</v>
      </c>
      <c r="AJ25" s="49">
        <f t="shared" si="5"/>
        <v>3755339.96</v>
      </c>
      <c r="AK25" s="53">
        <f t="shared" si="6"/>
        <v>-266097.88999999966</v>
      </c>
    </row>
    <row r="26" spans="1:37" x14ac:dyDescent="0.2">
      <c r="A26" s="1" t="s">
        <v>851</v>
      </c>
      <c r="B26" s="1" t="s">
        <v>853</v>
      </c>
      <c r="C26" s="1">
        <v>4509</v>
      </c>
      <c r="D26" s="1" t="s">
        <v>869</v>
      </c>
      <c r="E26" s="1" t="s">
        <v>869</v>
      </c>
      <c r="F26" s="36">
        <v>456175.28</v>
      </c>
      <c r="G26" s="36">
        <v>41812.75</v>
      </c>
      <c r="H26" s="36">
        <v>11195.61</v>
      </c>
      <c r="J26" s="126">
        <v>1401083.84</v>
      </c>
      <c r="K26" s="126">
        <v>454345.19</v>
      </c>
      <c r="L26" s="59">
        <v>4159</v>
      </c>
      <c r="M26" s="59">
        <v>15329.8</v>
      </c>
      <c r="O26" s="59">
        <v>0</v>
      </c>
      <c r="R26" s="126">
        <v>2466339.9900000002</v>
      </c>
      <c r="S26" s="126">
        <v>413083.29</v>
      </c>
      <c r="T26" s="33">
        <v>650029.41</v>
      </c>
      <c r="U26" s="33">
        <v>197570</v>
      </c>
      <c r="V26" s="33">
        <v>1262.57</v>
      </c>
      <c r="W26" s="33">
        <v>1390698.5</v>
      </c>
      <c r="X26" s="33">
        <v>130427</v>
      </c>
      <c r="Y26" s="37">
        <v>1785468.5</v>
      </c>
      <c r="Z26" s="37">
        <v>29368</v>
      </c>
      <c r="AA26" s="37">
        <v>4880</v>
      </c>
      <c r="AB26" s="37">
        <v>763509.39</v>
      </c>
      <c r="AC26" s="37">
        <v>320561</v>
      </c>
      <c r="AE26" s="37">
        <v>500</v>
      </c>
      <c r="AF26" s="114">
        <f t="shared" si="1"/>
        <v>509183.64</v>
      </c>
      <c r="AG26" s="56">
        <f t="shared" si="2"/>
        <v>19488.8</v>
      </c>
      <c r="AH26" s="53">
        <f t="shared" si="3"/>
        <v>489694.84</v>
      </c>
      <c r="AI26" s="50">
        <f t="shared" si="4"/>
        <v>2369987.48</v>
      </c>
      <c r="AJ26" s="49">
        <f t="shared" si="5"/>
        <v>2904286.89</v>
      </c>
      <c r="AK26" s="53">
        <f t="shared" si="6"/>
        <v>-534299.41000000015</v>
      </c>
    </row>
    <row r="27" spans="1:37" x14ac:dyDescent="0.2">
      <c r="A27" s="1" t="s">
        <v>851</v>
      </c>
      <c r="B27" s="1" t="s">
        <v>853</v>
      </c>
      <c r="C27" s="1">
        <v>2953</v>
      </c>
      <c r="D27" s="1" t="s">
        <v>870</v>
      </c>
      <c r="E27" s="1" t="s">
        <v>870</v>
      </c>
      <c r="F27" s="36">
        <v>787037.55</v>
      </c>
      <c r="G27" s="36">
        <v>0</v>
      </c>
      <c r="H27" s="36">
        <v>1857</v>
      </c>
      <c r="J27" s="126">
        <v>838215.58</v>
      </c>
      <c r="K27" s="126">
        <v>633800.18000000005</v>
      </c>
      <c r="L27" s="59">
        <v>0</v>
      </c>
      <c r="M27" s="59">
        <v>10400</v>
      </c>
      <c r="O27" s="59">
        <v>0</v>
      </c>
      <c r="R27" s="126">
        <v>7293.72</v>
      </c>
      <c r="S27" s="126">
        <v>2337378.21</v>
      </c>
      <c r="T27" s="33">
        <v>1352200.56</v>
      </c>
      <c r="U27" s="33">
        <v>226400</v>
      </c>
      <c r="V27" s="33">
        <v>1555.34</v>
      </c>
      <c r="W27" s="33">
        <v>1135221</v>
      </c>
      <c r="X27" s="33">
        <v>95620</v>
      </c>
      <c r="Y27" s="37">
        <v>1573824</v>
      </c>
      <c r="Z27" s="37">
        <v>204920</v>
      </c>
      <c r="AA27" s="37">
        <v>7282</v>
      </c>
      <c r="AB27" s="37">
        <v>819138.56000000006</v>
      </c>
      <c r="AC27" s="37">
        <v>299992.96000000002</v>
      </c>
      <c r="AD27" s="37">
        <v>1</v>
      </c>
      <c r="AF27" s="114">
        <f t="shared" si="1"/>
        <v>788894.55</v>
      </c>
      <c r="AG27" s="56">
        <f t="shared" si="2"/>
        <v>10400</v>
      </c>
      <c r="AH27" s="53">
        <f t="shared" si="3"/>
        <v>778494.55</v>
      </c>
      <c r="AI27" s="50">
        <f t="shared" si="4"/>
        <v>2810996.9000000004</v>
      </c>
      <c r="AJ27" s="49">
        <f t="shared" si="5"/>
        <v>2905158.52</v>
      </c>
      <c r="AK27" s="53">
        <f t="shared" si="6"/>
        <v>-94161.619999999646</v>
      </c>
    </row>
    <row r="28" spans="1:37" x14ac:dyDescent="0.2">
      <c r="A28" s="1" t="s">
        <v>851</v>
      </c>
      <c r="B28" s="1" t="s">
        <v>853</v>
      </c>
      <c r="C28" s="1">
        <v>2600</v>
      </c>
      <c r="D28" s="1" t="s">
        <v>871</v>
      </c>
      <c r="E28" s="1" t="s">
        <v>871</v>
      </c>
      <c r="F28" s="36">
        <v>286128.15999999997</v>
      </c>
      <c r="G28" s="36">
        <v>0</v>
      </c>
      <c r="H28" s="36">
        <v>42762.66</v>
      </c>
      <c r="J28" s="126">
        <v>596105.93000000005</v>
      </c>
      <c r="K28" s="126">
        <v>610638.54</v>
      </c>
      <c r="L28" s="59">
        <v>5000</v>
      </c>
      <c r="M28" s="59">
        <v>9100</v>
      </c>
      <c r="O28" s="59">
        <v>0</v>
      </c>
      <c r="R28" s="126">
        <v>-823173.28</v>
      </c>
      <c r="S28" s="126">
        <v>2446216.73</v>
      </c>
      <c r="T28" s="33">
        <v>989454.05</v>
      </c>
      <c r="V28" s="33">
        <v>1097.08</v>
      </c>
      <c r="W28" s="33">
        <v>1178849</v>
      </c>
      <c r="X28" s="33">
        <v>69240</v>
      </c>
      <c r="Y28" s="37">
        <v>1479249</v>
      </c>
      <c r="Z28" s="37">
        <v>22808</v>
      </c>
      <c r="AB28" s="37">
        <v>548180.13</v>
      </c>
      <c r="AC28" s="37">
        <v>272911.15999999997</v>
      </c>
      <c r="AE28" s="37">
        <v>17000</v>
      </c>
      <c r="AF28" s="114">
        <f t="shared" si="1"/>
        <v>328890.81999999995</v>
      </c>
      <c r="AG28" s="56">
        <f t="shared" si="2"/>
        <v>14100</v>
      </c>
      <c r="AH28" s="53">
        <f t="shared" si="3"/>
        <v>314790.81999999995</v>
      </c>
      <c r="AI28" s="50">
        <f t="shared" si="4"/>
        <v>2238640.13</v>
      </c>
      <c r="AJ28" s="49">
        <f t="shared" si="5"/>
        <v>2340148.29</v>
      </c>
      <c r="AK28" s="53">
        <f t="shared" si="6"/>
        <v>-101508.16000000015</v>
      </c>
    </row>
    <row r="29" spans="1:37" x14ac:dyDescent="0.2">
      <c r="A29" s="1" t="s">
        <v>873</v>
      </c>
      <c r="B29" s="1" t="s">
        <v>874</v>
      </c>
      <c r="C29" s="1">
        <v>3933</v>
      </c>
      <c r="D29" s="1" t="s">
        <v>876</v>
      </c>
      <c r="E29" s="1" t="s">
        <v>876</v>
      </c>
      <c r="F29" s="36">
        <v>409949.05</v>
      </c>
      <c r="G29" s="36">
        <v>233138.25</v>
      </c>
      <c r="H29" s="36">
        <v>19971.7</v>
      </c>
      <c r="J29" s="126">
        <v>788374.62</v>
      </c>
      <c r="K29" s="126">
        <v>364940.06</v>
      </c>
      <c r="M29" s="59">
        <v>15277.39</v>
      </c>
      <c r="Q29" s="126">
        <v>59172.53</v>
      </c>
      <c r="R29" s="126">
        <v>-386613.39</v>
      </c>
      <c r="S29" s="126">
        <v>1940194.37</v>
      </c>
      <c r="T29" s="33">
        <v>361225.37</v>
      </c>
      <c r="U29" s="33">
        <v>1598982.84</v>
      </c>
      <c r="V29" s="33">
        <v>1120.82</v>
      </c>
      <c r="W29" s="33">
        <v>1615003.5</v>
      </c>
      <c r="Y29" s="37">
        <v>1918233.5</v>
      </c>
      <c r="Z29" s="37">
        <v>12200</v>
      </c>
      <c r="AA29" s="37">
        <v>328</v>
      </c>
      <c r="AB29" s="37">
        <v>1275201.42</v>
      </c>
      <c r="AC29" s="37">
        <v>182026.83</v>
      </c>
      <c r="AF29" s="114">
        <f t="shared" si="1"/>
        <v>663059</v>
      </c>
      <c r="AG29" s="56">
        <f t="shared" si="2"/>
        <v>15277.39</v>
      </c>
      <c r="AH29" s="53">
        <f t="shared" si="3"/>
        <v>647781.61</v>
      </c>
      <c r="AI29" s="50">
        <f t="shared" si="4"/>
        <v>3576332.5300000003</v>
      </c>
      <c r="AJ29" s="49">
        <f t="shared" si="5"/>
        <v>3387989.75</v>
      </c>
      <c r="AK29" s="53">
        <f t="shared" si="6"/>
        <v>188342.78000000026</v>
      </c>
    </row>
    <row r="30" spans="1:37" x14ac:dyDescent="0.2">
      <c r="A30" s="1" t="s">
        <v>873</v>
      </c>
      <c r="B30" s="1" t="s">
        <v>874</v>
      </c>
      <c r="C30" s="1">
        <v>3233</v>
      </c>
      <c r="D30" s="1" t="s">
        <v>877</v>
      </c>
      <c r="E30" s="1" t="s">
        <v>877</v>
      </c>
      <c r="F30" s="36">
        <v>455849.4</v>
      </c>
      <c r="G30" s="36">
        <v>223871.96</v>
      </c>
      <c r="H30" s="36">
        <v>41724.67</v>
      </c>
      <c r="J30" s="126">
        <v>2758562.42</v>
      </c>
      <c r="K30" s="126">
        <v>314025.73</v>
      </c>
      <c r="M30" s="59">
        <v>28284.57</v>
      </c>
      <c r="O30" s="59">
        <v>11000</v>
      </c>
      <c r="Q30" s="126">
        <v>-35590.769999999997</v>
      </c>
      <c r="R30" s="126">
        <v>4356824.09</v>
      </c>
      <c r="S30" s="126">
        <v>225942.27</v>
      </c>
      <c r="T30" s="33">
        <v>346985.67</v>
      </c>
      <c r="U30" s="33">
        <v>1306828.8899999999</v>
      </c>
      <c r="V30" s="33">
        <v>1964.65</v>
      </c>
      <c r="W30" s="33">
        <v>1352957.5</v>
      </c>
      <c r="Y30" s="37">
        <v>1989656.5</v>
      </c>
      <c r="AA30" s="37">
        <v>2740</v>
      </c>
      <c r="AB30" s="37">
        <v>1581114.2</v>
      </c>
      <c r="AC30" s="37">
        <v>227651.99</v>
      </c>
      <c r="AF30" s="114">
        <f t="shared" si="1"/>
        <v>721446.03</v>
      </c>
      <c r="AG30" s="56">
        <f t="shared" si="2"/>
        <v>39284.57</v>
      </c>
      <c r="AH30" s="53">
        <f t="shared" si="3"/>
        <v>682161.46000000008</v>
      </c>
      <c r="AI30" s="50">
        <f t="shared" si="4"/>
        <v>3008736.71</v>
      </c>
      <c r="AJ30" s="49">
        <f t="shared" si="5"/>
        <v>3801162.6900000004</v>
      </c>
      <c r="AK30" s="53">
        <f t="shared" si="6"/>
        <v>-792425.98000000045</v>
      </c>
    </row>
    <row r="31" spans="1:37" x14ac:dyDescent="0.2">
      <c r="A31" s="1" t="s">
        <v>873</v>
      </c>
      <c r="B31" s="1" t="s">
        <v>874</v>
      </c>
      <c r="C31" s="1">
        <v>7144</v>
      </c>
      <c r="D31" s="1" t="s">
        <v>878</v>
      </c>
      <c r="E31" s="1" t="s">
        <v>878</v>
      </c>
      <c r="F31" s="36">
        <v>1085560.3799999999</v>
      </c>
      <c r="G31" s="36">
        <v>279005</v>
      </c>
      <c r="H31" s="36">
        <v>39330.75</v>
      </c>
      <c r="J31" s="126">
        <v>1125455.5900000001</v>
      </c>
      <c r="K31" s="126">
        <v>458603.08</v>
      </c>
      <c r="M31" s="59">
        <v>4027.4</v>
      </c>
      <c r="Q31" s="126">
        <v>59976.46</v>
      </c>
      <c r="R31" s="126">
        <v>2051302.72</v>
      </c>
      <c r="S31" s="126">
        <v>519805.36</v>
      </c>
      <c r="T31" s="33">
        <v>614072.05000000005</v>
      </c>
      <c r="U31" s="33">
        <v>2270362.81</v>
      </c>
      <c r="V31" s="33">
        <v>158.88999999999999</v>
      </c>
      <c r="W31" s="33">
        <v>1250546.5</v>
      </c>
      <c r="Y31" s="37">
        <v>1979080.01</v>
      </c>
      <c r="Z31" s="37">
        <v>23930</v>
      </c>
      <c r="AB31" s="37">
        <v>1567432.63</v>
      </c>
      <c r="AC31" s="37">
        <v>211854.75</v>
      </c>
      <c r="AF31" s="114">
        <f t="shared" si="1"/>
        <v>1403896.13</v>
      </c>
      <c r="AG31" s="56">
        <f t="shared" si="2"/>
        <v>4027.4</v>
      </c>
      <c r="AH31" s="53">
        <f t="shared" si="3"/>
        <v>1399868.73</v>
      </c>
      <c r="AI31" s="50">
        <f t="shared" si="4"/>
        <v>4135140.2500000005</v>
      </c>
      <c r="AJ31" s="49">
        <f t="shared" si="5"/>
        <v>3782297.3899999997</v>
      </c>
      <c r="AK31" s="53">
        <f t="shared" si="6"/>
        <v>352842.8600000008</v>
      </c>
    </row>
    <row r="32" spans="1:37" x14ac:dyDescent="0.2">
      <c r="A32" s="1" t="s">
        <v>873</v>
      </c>
      <c r="B32" s="1" t="s">
        <v>874</v>
      </c>
      <c r="C32" s="1">
        <v>4737</v>
      </c>
      <c r="D32" s="1" t="s">
        <v>879</v>
      </c>
      <c r="E32" s="1" t="s">
        <v>879</v>
      </c>
      <c r="F32" s="36">
        <v>768055.92</v>
      </c>
      <c r="G32" s="36">
        <v>72689.45</v>
      </c>
      <c r="H32" s="36">
        <v>25734.97</v>
      </c>
      <c r="J32" s="126">
        <v>2731579.2</v>
      </c>
      <c r="K32" s="126">
        <v>1280112.72</v>
      </c>
      <c r="M32" s="59">
        <v>10261.68</v>
      </c>
      <c r="O32" s="59">
        <v>6000</v>
      </c>
      <c r="Q32" s="126">
        <v>-335943.97</v>
      </c>
      <c r="R32" s="126">
        <v>4541292.87</v>
      </c>
      <c r="S32" s="126">
        <v>164243.42000000001</v>
      </c>
      <c r="T32" s="33">
        <v>427377.39</v>
      </c>
      <c r="U32" s="33">
        <v>1729669.76</v>
      </c>
      <c r="V32" s="33">
        <v>2853.99</v>
      </c>
      <c r="W32" s="33">
        <v>1281075.5</v>
      </c>
      <c r="Y32" s="37">
        <v>1754459.5</v>
      </c>
      <c r="Z32" s="37">
        <v>7800</v>
      </c>
      <c r="AA32" s="37">
        <v>3041</v>
      </c>
      <c r="AB32" s="37">
        <v>955741.12</v>
      </c>
      <c r="AC32" s="37">
        <v>227616.76</v>
      </c>
      <c r="AF32" s="114">
        <f t="shared" si="1"/>
        <v>866480.34</v>
      </c>
      <c r="AG32" s="56">
        <f t="shared" si="2"/>
        <v>16261.68</v>
      </c>
      <c r="AH32" s="53">
        <f t="shared" si="3"/>
        <v>850218.65999999992</v>
      </c>
      <c r="AI32" s="50">
        <f t="shared" si="4"/>
        <v>3440976.64</v>
      </c>
      <c r="AJ32" s="49">
        <f t="shared" si="5"/>
        <v>2948658.38</v>
      </c>
      <c r="AK32" s="53">
        <f t="shared" si="6"/>
        <v>492318.26000000024</v>
      </c>
    </row>
    <row r="33" spans="1:37" x14ac:dyDescent="0.2">
      <c r="A33" s="1" t="s">
        <v>873</v>
      </c>
      <c r="B33" s="1" t="s">
        <v>874</v>
      </c>
      <c r="C33" s="1">
        <v>5986</v>
      </c>
      <c r="D33" s="1" t="s">
        <v>880</v>
      </c>
      <c r="E33" s="1" t="s">
        <v>880</v>
      </c>
      <c r="F33" s="36">
        <v>288590.90000000002</v>
      </c>
      <c r="G33" s="36">
        <v>75162</v>
      </c>
      <c r="H33" s="36">
        <v>978.17</v>
      </c>
      <c r="J33" s="126">
        <v>952744.16</v>
      </c>
      <c r="K33" s="126">
        <v>275958.34999999998</v>
      </c>
      <c r="M33" s="59">
        <v>23046.36</v>
      </c>
      <c r="O33" s="59">
        <v>39870</v>
      </c>
      <c r="Q33" s="126">
        <v>-241707.28</v>
      </c>
      <c r="R33" s="126">
        <v>-1648531.34</v>
      </c>
      <c r="S33" s="126">
        <v>3631737.05</v>
      </c>
      <c r="T33" s="33">
        <v>505459.79</v>
      </c>
      <c r="U33" s="33">
        <v>1895460.35</v>
      </c>
      <c r="V33" s="33">
        <v>835.62</v>
      </c>
      <c r="W33" s="33">
        <v>1872953</v>
      </c>
      <c r="Y33" s="37">
        <v>2685983</v>
      </c>
      <c r="AA33" s="37">
        <v>16794</v>
      </c>
      <c r="AB33" s="37">
        <v>1510421.16</v>
      </c>
      <c r="AC33" s="37">
        <v>272491.81</v>
      </c>
      <c r="AF33" s="114">
        <f t="shared" si="1"/>
        <v>364731.07</v>
      </c>
      <c r="AG33" s="56">
        <f t="shared" si="2"/>
        <v>62916.36</v>
      </c>
      <c r="AH33" s="53">
        <f t="shared" si="3"/>
        <v>301814.71000000002</v>
      </c>
      <c r="AI33" s="50">
        <f t="shared" si="4"/>
        <v>4274708.76</v>
      </c>
      <c r="AJ33" s="49">
        <f t="shared" si="5"/>
        <v>4485689.97</v>
      </c>
      <c r="AK33" s="53">
        <f t="shared" si="6"/>
        <v>-210981.20999999996</v>
      </c>
    </row>
    <row r="34" spans="1:37" x14ac:dyDescent="0.2">
      <c r="A34" s="1" t="s">
        <v>873</v>
      </c>
      <c r="B34" s="1" t="s">
        <v>874</v>
      </c>
      <c r="C34" s="1">
        <v>4578</v>
      </c>
      <c r="D34" s="1" t="s">
        <v>881</v>
      </c>
      <c r="E34" s="1" t="s">
        <v>1454</v>
      </c>
      <c r="F34" s="36">
        <v>958254.68</v>
      </c>
      <c r="G34" s="36">
        <v>97431</v>
      </c>
      <c r="H34" s="36">
        <v>22119.759999999998</v>
      </c>
      <c r="J34" s="126">
        <v>394418.23</v>
      </c>
      <c r="K34" s="126">
        <v>433170.95</v>
      </c>
      <c r="M34" s="59">
        <v>3934.9</v>
      </c>
      <c r="O34" s="59">
        <v>69432</v>
      </c>
      <c r="Q34" s="126">
        <v>-498391.76</v>
      </c>
      <c r="R34" s="126">
        <v>1358976.56</v>
      </c>
      <c r="S34" s="126">
        <v>669957.9</v>
      </c>
      <c r="T34" s="33">
        <v>488949.81</v>
      </c>
      <c r="U34" s="33">
        <v>2250055.2400000002</v>
      </c>
      <c r="V34" s="33">
        <v>2589.87</v>
      </c>
      <c r="W34" s="33">
        <v>1759264.55</v>
      </c>
      <c r="Y34" s="37">
        <v>2919043.55</v>
      </c>
      <c r="Z34" s="37">
        <v>11160</v>
      </c>
      <c r="AA34" s="37">
        <v>38860</v>
      </c>
      <c r="AB34" s="37">
        <v>1141197.24</v>
      </c>
      <c r="AC34" s="37">
        <v>89113.66</v>
      </c>
      <c r="AF34" s="114">
        <f t="shared" si="1"/>
        <v>1077805.4400000002</v>
      </c>
      <c r="AG34" s="56">
        <f t="shared" si="2"/>
        <v>73366.899999999994</v>
      </c>
      <c r="AH34" s="53">
        <f t="shared" si="3"/>
        <v>1004438.5400000002</v>
      </c>
      <c r="AI34" s="50">
        <f t="shared" si="4"/>
        <v>4500859.4700000007</v>
      </c>
      <c r="AJ34" s="49">
        <f t="shared" si="5"/>
        <v>4199374.45</v>
      </c>
      <c r="AK34" s="53">
        <f t="shared" si="6"/>
        <v>301485.02000000048</v>
      </c>
    </row>
    <row r="35" spans="1:37" x14ac:dyDescent="0.2">
      <c r="A35" s="1" t="s">
        <v>873</v>
      </c>
      <c r="B35" s="1" t="s">
        <v>874</v>
      </c>
      <c r="C35" s="1">
        <v>5820</v>
      </c>
      <c r="D35" s="1" t="s">
        <v>882</v>
      </c>
      <c r="E35" s="1" t="s">
        <v>882</v>
      </c>
      <c r="F35" s="36">
        <v>503370.23</v>
      </c>
      <c r="G35" s="36">
        <v>92403.57</v>
      </c>
      <c r="H35" s="36">
        <v>18339.150000000001</v>
      </c>
      <c r="J35" s="126">
        <v>863743.14</v>
      </c>
      <c r="K35" s="126">
        <v>679107.77</v>
      </c>
      <c r="M35" s="59">
        <v>48698.55</v>
      </c>
      <c r="O35" s="59">
        <v>111250</v>
      </c>
      <c r="Q35" s="126">
        <v>-1436321.07</v>
      </c>
      <c r="R35" s="126">
        <v>1158869.26</v>
      </c>
      <c r="S35" s="126">
        <v>2501284.2200000002</v>
      </c>
      <c r="T35" s="33">
        <v>652759.36</v>
      </c>
      <c r="U35" s="33">
        <v>1387650.24</v>
      </c>
      <c r="V35" s="33">
        <v>2079.7600000000002</v>
      </c>
      <c r="W35" s="33">
        <v>1094008.6000000001</v>
      </c>
      <c r="Y35" s="37">
        <v>2008929.6</v>
      </c>
      <c r="AA35" s="37">
        <v>4559</v>
      </c>
      <c r="AB35" s="37">
        <v>937260.5</v>
      </c>
      <c r="AC35" s="37">
        <v>412565.96</v>
      </c>
      <c r="AF35" s="114">
        <f t="shared" si="1"/>
        <v>614112.95000000007</v>
      </c>
      <c r="AG35" s="56">
        <f t="shared" si="2"/>
        <v>159948.54999999999</v>
      </c>
      <c r="AH35" s="53">
        <f t="shared" si="3"/>
        <v>454164.40000000008</v>
      </c>
      <c r="AI35" s="50">
        <f t="shared" si="4"/>
        <v>3136497.96</v>
      </c>
      <c r="AJ35" s="49">
        <f t="shared" si="5"/>
        <v>3363315.06</v>
      </c>
      <c r="AK35" s="53">
        <f t="shared" si="6"/>
        <v>-226817.10000000009</v>
      </c>
    </row>
    <row r="36" spans="1:37" x14ac:dyDescent="0.2">
      <c r="A36" s="1" t="s">
        <v>873</v>
      </c>
      <c r="B36" s="1" t="s">
        <v>874</v>
      </c>
      <c r="C36" s="1">
        <v>3351</v>
      </c>
      <c r="D36" s="1" t="s">
        <v>883</v>
      </c>
      <c r="E36" s="1" t="s">
        <v>883</v>
      </c>
      <c r="F36" s="36">
        <v>349477.59</v>
      </c>
      <c r="G36" s="36">
        <v>64545</v>
      </c>
      <c r="H36" s="36">
        <v>335</v>
      </c>
      <c r="J36" s="126">
        <v>582712.02</v>
      </c>
      <c r="K36" s="126">
        <v>470389.76000000001</v>
      </c>
      <c r="M36" s="59">
        <v>34123.410000000003</v>
      </c>
      <c r="O36" s="59">
        <v>4804</v>
      </c>
      <c r="Q36" s="126">
        <v>284047.71000000002</v>
      </c>
      <c r="R36" s="126">
        <v>-192356.98</v>
      </c>
      <c r="S36" s="126">
        <v>1692932.58</v>
      </c>
      <c r="T36" s="33">
        <v>382066.24</v>
      </c>
      <c r="U36" s="33">
        <v>2377518.48</v>
      </c>
      <c r="V36" s="33">
        <v>2356.48</v>
      </c>
      <c r="W36" s="33">
        <v>1146592</v>
      </c>
      <c r="Y36" s="37">
        <v>1699419</v>
      </c>
      <c r="Z36" s="37">
        <v>47004</v>
      </c>
      <c r="AA36" s="37">
        <v>13000</v>
      </c>
      <c r="AB36" s="37">
        <v>2320193.9900000002</v>
      </c>
      <c r="AC36" s="37">
        <v>185007.56</v>
      </c>
      <c r="AF36" s="114">
        <f t="shared" si="1"/>
        <v>414357.59</v>
      </c>
      <c r="AG36" s="56">
        <f t="shared" si="2"/>
        <v>38927.410000000003</v>
      </c>
      <c r="AH36" s="53">
        <f t="shared" si="3"/>
        <v>375430.18000000005</v>
      </c>
      <c r="AI36" s="50">
        <f t="shared" si="4"/>
        <v>3908533.1999999997</v>
      </c>
      <c r="AJ36" s="49">
        <f t="shared" si="5"/>
        <v>4264624.55</v>
      </c>
      <c r="AK36" s="53">
        <f t="shared" si="6"/>
        <v>-356091.35000000009</v>
      </c>
    </row>
    <row r="37" spans="1:37" x14ac:dyDescent="0.2">
      <c r="A37" s="1" t="s">
        <v>873</v>
      </c>
      <c r="B37" s="1" t="s">
        <v>874</v>
      </c>
      <c r="C37" s="1">
        <v>5037</v>
      </c>
      <c r="D37" s="1" t="s">
        <v>884</v>
      </c>
      <c r="E37" s="1" t="s">
        <v>884</v>
      </c>
      <c r="F37" s="36">
        <v>214732.79</v>
      </c>
      <c r="G37" s="36">
        <v>139575.26999999999</v>
      </c>
      <c r="H37" s="36">
        <v>0</v>
      </c>
      <c r="J37" s="126">
        <v>1550569.01</v>
      </c>
      <c r="K37" s="126">
        <v>212379.39</v>
      </c>
      <c r="M37" s="59">
        <v>25899.88</v>
      </c>
      <c r="Q37" s="126">
        <v>1734119.68</v>
      </c>
      <c r="R37" s="126">
        <v>396280.19</v>
      </c>
      <c r="T37" s="33">
        <v>373995.14</v>
      </c>
      <c r="U37" s="33">
        <v>2184658.7799999998</v>
      </c>
      <c r="V37" s="33">
        <v>1825.51</v>
      </c>
      <c r="W37" s="33">
        <v>1940518</v>
      </c>
      <c r="Y37" s="37">
        <v>2789727</v>
      </c>
      <c r="Z37" s="37">
        <v>8160</v>
      </c>
      <c r="AA37" s="37">
        <v>5620</v>
      </c>
      <c r="AB37" s="37">
        <v>1579899.93</v>
      </c>
      <c r="AC37" s="37">
        <v>132819.79</v>
      </c>
      <c r="AE37" s="37">
        <v>23814</v>
      </c>
      <c r="AF37" s="114">
        <f t="shared" si="1"/>
        <v>354308.06</v>
      </c>
      <c r="AG37" s="56">
        <f t="shared" si="2"/>
        <v>25899.88</v>
      </c>
      <c r="AH37" s="53">
        <f t="shared" si="3"/>
        <v>328408.18</v>
      </c>
      <c r="AI37" s="50">
        <f t="shared" si="4"/>
        <v>4500997.43</v>
      </c>
      <c r="AJ37" s="49">
        <f t="shared" si="5"/>
        <v>4540040.72</v>
      </c>
      <c r="AK37" s="53">
        <f t="shared" si="6"/>
        <v>-39043.290000000037</v>
      </c>
    </row>
    <row r="38" spans="1:37" x14ac:dyDescent="0.2">
      <c r="A38" s="1" t="s">
        <v>873</v>
      </c>
      <c r="B38" s="1" t="s">
        <v>874</v>
      </c>
      <c r="C38" s="1">
        <v>4638</v>
      </c>
      <c r="D38" s="1" t="s">
        <v>885</v>
      </c>
      <c r="E38" s="1" t="s">
        <v>885</v>
      </c>
      <c r="F38" s="36">
        <v>846949.84</v>
      </c>
      <c r="G38" s="36">
        <v>158177.25</v>
      </c>
      <c r="H38" s="36">
        <v>3897.32</v>
      </c>
      <c r="J38" s="126">
        <v>1395083.69</v>
      </c>
      <c r="K38" s="126">
        <v>381636.39</v>
      </c>
      <c r="M38" s="59">
        <v>21564.240000000002</v>
      </c>
      <c r="Q38" s="126">
        <v>3062596.27</v>
      </c>
      <c r="R38" s="126">
        <v>-477825.71</v>
      </c>
      <c r="T38" s="33">
        <v>446325.4</v>
      </c>
      <c r="U38" s="33">
        <v>1644538.24</v>
      </c>
      <c r="V38" s="33">
        <v>1785.2</v>
      </c>
      <c r="W38" s="33">
        <v>2099176.5</v>
      </c>
      <c r="Y38" s="37">
        <v>2705251.5</v>
      </c>
      <c r="Z38" s="37">
        <v>14280</v>
      </c>
      <c r="AB38" s="37">
        <v>1122201.76</v>
      </c>
      <c r="AC38" s="37">
        <v>170682.39</v>
      </c>
      <c r="AF38" s="114">
        <f t="shared" si="1"/>
        <v>1009024.4099999999</v>
      </c>
      <c r="AG38" s="56">
        <f t="shared" si="2"/>
        <v>21564.240000000002</v>
      </c>
      <c r="AH38" s="53">
        <f t="shared" si="3"/>
        <v>987460.16999999993</v>
      </c>
      <c r="AI38" s="50">
        <f t="shared" si="4"/>
        <v>4191825.34</v>
      </c>
      <c r="AJ38" s="49">
        <f t="shared" si="5"/>
        <v>4012415.65</v>
      </c>
      <c r="AK38" s="53">
        <f t="shared" si="6"/>
        <v>179409.68999999994</v>
      </c>
    </row>
    <row r="39" spans="1:37" x14ac:dyDescent="0.2">
      <c r="A39" s="1" t="s">
        <v>887</v>
      </c>
      <c r="B39" s="1" t="s">
        <v>888</v>
      </c>
      <c r="C39" s="1">
        <v>2084</v>
      </c>
      <c r="D39" s="1" t="s">
        <v>890</v>
      </c>
      <c r="E39" s="1" t="s">
        <v>890</v>
      </c>
      <c r="F39" s="36">
        <v>911542.55</v>
      </c>
      <c r="G39" s="36">
        <v>10500</v>
      </c>
      <c r="H39" s="36">
        <v>84165.4</v>
      </c>
      <c r="J39" s="126">
        <v>405653.86</v>
      </c>
      <c r="K39" s="126">
        <v>136234.57999999999</v>
      </c>
      <c r="L39" s="59">
        <v>10536</v>
      </c>
      <c r="M39" s="59">
        <v>11200</v>
      </c>
      <c r="O39" s="59">
        <v>525661.31999999995</v>
      </c>
      <c r="P39" s="126">
        <v>65346.63</v>
      </c>
      <c r="R39" s="126">
        <v>-615869.37</v>
      </c>
      <c r="S39" s="126">
        <v>1814650.86</v>
      </c>
      <c r="T39" s="33">
        <v>1045362.83</v>
      </c>
      <c r="U39" s="33">
        <v>105157</v>
      </c>
      <c r="V39" s="33">
        <v>2586.8000000000002</v>
      </c>
      <c r="W39" s="33">
        <v>1426339.5</v>
      </c>
      <c r="X39" s="33">
        <v>29316</v>
      </c>
      <c r="Y39" s="37">
        <v>1766425.5</v>
      </c>
      <c r="Z39" s="37">
        <v>8980</v>
      </c>
      <c r="AA39" s="37">
        <v>960</v>
      </c>
      <c r="AB39" s="37">
        <v>933472.87</v>
      </c>
      <c r="AC39" s="37">
        <v>162352.81</v>
      </c>
      <c r="AF39" s="114">
        <f t="shared" si="1"/>
        <v>1006207.9500000001</v>
      </c>
      <c r="AG39" s="56">
        <f t="shared" si="2"/>
        <v>547397.31999999995</v>
      </c>
      <c r="AH39" s="53">
        <f t="shared" si="3"/>
        <v>458810.63000000012</v>
      </c>
      <c r="AI39" s="50">
        <f t="shared" si="4"/>
        <v>2608762.13</v>
      </c>
      <c r="AJ39" s="49">
        <f t="shared" si="5"/>
        <v>2872191.18</v>
      </c>
      <c r="AK39" s="53">
        <f t="shared" si="6"/>
        <v>-263429.05000000028</v>
      </c>
    </row>
    <row r="40" spans="1:37" x14ac:dyDescent="0.2">
      <c r="A40" s="1" t="s">
        <v>887</v>
      </c>
      <c r="B40" s="1" t="s">
        <v>888</v>
      </c>
      <c r="C40" s="1">
        <v>1696</v>
      </c>
      <c r="D40" s="1" t="s">
        <v>891</v>
      </c>
      <c r="E40" s="1" t="s">
        <v>891</v>
      </c>
      <c r="F40" s="36">
        <v>130014.31</v>
      </c>
      <c r="G40" s="36">
        <v>0</v>
      </c>
      <c r="H40" s="36">
        <v>37520</v>
      </c>
      <c r="J40" s="126">
        <v>873342.17</v>
      </c>
      <c r="K40" s="126">
        <v>342640.01</v>
      </c>
      <c r="L40" s="59">
        <v>7521</v>
      </c>
      <c r="M40" s="59">
        <v>64325</v>
      </c>
      <c r="O40" s="59">
        <v>92666.87</v>
      </c>
      <c r="P40" s="126">
        <v>43222.16</v>
      </c>
      <c r="R40" s="126">
        <v>-210067.13</v>
      </c>
      <c r="S40" s="126">
        <v>1633793.05</v>
      </c>
      <c r="T40" s="33">
        <v>1261253.2</v>
      </c>
      <c r="U40" s="33">
        <v>338612</v>
      </c>
      <c r="V40" s="33">
        <v>333.13</v>
      </c>
      <c r="W40" s="33">
        <v>1582042.6</v>
      </c>
      <c r="X40" s="33">
        <v>153226</v>
      </c>
      <c r="Y40" s="37">
        <v>2225384.6</v>
      </c>
      <c r="Z40" s="37">
        <v>10500</v>
      </c>
      <c r="AA40" s="37">
        <v>27500</v>
      </c>
      <c r="AB40" s="37">
        <v>1113150.3500000001</v>
      </c>
      <c r="AC40" s="37">
        <v>206876.44</v>
      </c>
      <c r="AF40" s="114">
        <f t="shared" si="1"/>
        <v>167534.31</v>
      </c>
      <c r="AG40" s="56">
        <f t="shared" si="2"/>
        <v>164512.87</v>
      </c>
      <c r="AH40" s="53">
        <f t="shared" si="3"/>
        <v>3021.4400000000023</v>
      </c>
      <c r="AI40" s="50">
        <f t="shared" si="4"/>
        <v>3335466.9299999997</v>
      </c>
      <c r="AJ40" s="49">
        <f t="shared" si="5"/>
        <v>3583411.39</v>
      </c>
      <c r="AK40" s="53">
        <f t="shared" si="6"/>
        <v>-247944.46000000043</v>
      </c>
    </row>
    <row r="41" spans="1:37" x14ac:dyDescent="0.2">
      <c r="A41" s="1" t="s">
        <v>887</v>
      </c>
      <c r="B41" s="1" t="s">
        <v>888</v>
      </c>
      <c r="C41" s="1">
        <v>2924</v>
      </c>
      <c r="D41" s="1" t="s">
        <v>892</v>
      </c>
      <c r="E41" s="1" t="s">
        <v>892</v>
      </c>
      <c r="F41" s="36">
        <v>1146570.5</v>
      </c>
      <c r="G41" s="36">
        <v>136170</v>
      </c>
      <c r="H41" s="36">
        <v>44716.480000000003</v>
      </c>
      <c r="J41" s="126">
        <v>1234637.46</v>
      </c>
      <c r="K41" s="126">
        <v>666709.43999999994</v>
      </c>
      <c r="L41" s="59">
        <v>4538</v>
      </c>
      <c r="M41" s="59">
        <v>11690</v>
      </c>
      <c r="O41" s="59">
        <v>439</v>
      </c>
      <c r="R41" s="126">
        <v>2863388.94</v>
      </c>
      <c r="S41" s="126">
        <v>174893.33</v>
      </c>
      <c r="T41" s="33">
        <v>952162.19</v>
      </c>
      <c r="U41" s="33">
        <v>535738</v>
      </c>
      <c r="V41" s="33">
        <v>1731.93</v>
      </c>
      <c r="W41" s="33">
        <v>1740387</v>
      </c>
      <c r="X41" s="33">
        <v>90069</v>
      </c>
      <c r="Y41" s="37">
        <v>2053191</v>
      </c>
      <c r="Z41" s="37">
        <v>16691.2</v>
      </c>
      <c r="AA41" s="37">
        <v>12512</v>
      </c>
      <c r="AB41" s="37">
        <v>746022.91</v>
      </c>
      <c r="AC41" s="37">
        <v>317816.40000000002</v>
      </c>
      <c r="AF41" s="114">
        <f t="shared" si="1"/>
        <v>1327456.98</v>
      </c>
      <c r="AG41" s="56">
        <f t="shared" si="2"/>
        <v>16667</v>
      </c>
      <c r="AH41" s="53">
        <f t="shared" si="3"/>
        <v>1310789.98</v>
      </c>
      <c r="AI41" s="50">
        <f t="shared" si="4"/>
        <v>3320088.12</v>
      </c>
      <c r="AJ41" s="49">
        <f t="shared" si="5"/>
        <v>3146233.51</v>
      </c>
      <c r="AK41" s="53">
        <f t="shared" si="6"/>
        <v>173854.61000000034</v>
      </c>
    </row>
    <row r="42" spans="1:37" x14ac:dyDescent="0.2">
      <c r="A42" s="1" t="s">
        <v>887</v>
      </c>
      <c r="B42" s="1" t="s">
        <v>888</v>
      </c>
      <c r="C42" s="1">
        <v>3938</v>
      </c>
      <c r="D42" s="1" t="s">
        <v>893</v>
      </c>
      <c r="E42" s="1" t="s">
        <v>893</v>
      </c>
      <c r="F42" s="36">
        <v>1043505.18</v>
      </c>
      <c r="G42" s="36">
        <v>132000</v>
      </c>
      <c r="H42" s="36">
        <v>93445.21</v>
      </c>
      <c r="J42" s="126">
        <v>857343.54</v>
      </c>
      <c r="K42" s="126">
        <v>501230.09</v>
      </c>
      <c r="L42" s="59">
        <v>37414</v>
      </c>
      <c r="M42" s="59">
        <v>11686</v>
      </c>
      <c r="O42" s="59">
        <v>151287</v>
      </c>
      <c r="R42" s="126">
        <v>327740.52</v>
      </c>
      <c r="S42" s="126">
        <v>1781475.04</v>
      </c>
      <c r="T42" s="33">
        <v>1707888.24</v>
      </c>
      <c r="U42" s="33">
        <v>680348</v>
      </c>
      <c r="V42" s="33">
        <v>3540.17</v>
      </c>
      <c r="W42" s="33">
        <v>2441330.9</v>
      </c>
      <c r="X42" s="33">
        <v>150109</v>
      </c>
      <c r="Y42" s="37">
        <v>2913692.9</v>
      </c>
      <c r="AA42" s="37">
        <v>50898.64</v>
      </c>
      <c r="AB42" s="37">
        <v>1449087.54</v>
      </c>
      <c r="AC42" s="37">
        <v>251615.77</v>
      </c>
      <c r="AF42" s="114">
        <f t="shared" si="1"/>
        <v>1268950.3900000001</v>
      </c>
      <c r="AG42" s="56">
        <f t="shared" si="2"/>
        <v>200387</v>
      </c>
      <c r="AH42" s="53">
        <f t="shared" si="3"/>
        <v>1068563.3900000001</v>
      </c>
      <c r="AI42" s="50">
        <f t="shared" si="4"/>
        <v>4983216.3100000005</v>
      </c>
      <c r="AJ42" s="49">
        <f t="shared" si="5"/>
        <v>4665294.8499999996</v>
      </c>
      <c r="AK42" s="53">
        <f t="shared" si="6"/>
        <v>317921.46000000089</v>
      </c>
    </row>
    <row r="43" spans="1:37" x14ac:dyDescent="0.2">
      <c r="A43" s="1" t="s">
        <v>887</v>
      </c>
      <c r="B43" s="1" t="s">
        <v>888</v>
      </c>
      <c r="C43" s="1">
        <v>3814</v>
      </c>
      <c r="D43" s="1" t="s">
        <v>894</v>
      </c>
      <c r="E43" s="1" t="s">
        <v>894</v>
      </c>
      <c r="F43" s="36">
        <v>461346.37</v>
      </c>
      <c r="G43" s="36">
        <v>0</v>
      </c>
      <c r="H43" s="36">
        <v>48113.09</v>
      </c>
      <c r="J43" s="126">
        <v>462533.15</v>
      </c>
      <c r="K43" s="126">
        <v>301366.2</v>
      </c>
      <c r="L43" s="59">
        <v>17594</v>
      </c>
      <c r="M43" s="59">
        <v>11200</v>
      </c>
      <c r="O43" s="59">
        <v>46.73</v>
      </c>
      <c r="R43" s="126">
        <v>-623138.84</v>
      </c>
      <c r="S43" s="126">
        <v>1769380.27</v>
      </c>
      <c r="T43" s="33">
        <v>1970226.88</v>
      </c>
      <c r="U43" s="33">
        <v>240446</v>
      </c>
      <c r="V43" s="33">
        <v>997.37</v>
      </c>
      <c r="W43" s="33">
        <v>2080462.5</v>
      </c>
      <c r="X43" s="33">
        <v>154282</v>
      </c>
      <c r="Y43" s="37">
        <v>2732738.5</v>
      </c>
      <c r="Z43" s="37">
        <v>12700</v>
      </c>
      <c r="AA43" s="37">
        <v>20173.2</v>
      </c>
      <c r="AB43" s="37">
        <v>1382693.03</v>
      </c>
      <c r="AC43" s="37">
        <v>199833.37</v>
      </c>
      <c r="AF43" s="114">
        <f t="shared" si="1"/>
        <v>509459.45999999996</v>
      </c>
      <c r="AG43" s="56">
        <f t="shared" si="2"/>
        <v>28840.73</v>
      </c>
      <c r="AH43" s="53">
        <f t="shared" si="3"/>
        <v>480618.73</v>
      </c>
      <c r="AI43" s="50">
        <f t="shared" si="4"/>
        <v>4446414.75</v>
      </c>
      <c r="AJ43" s="49">
        <f t="shared" si="5"/>
        <v>4348138.1000000006</v>
      </c>
      <c r="AK43" s="53">
        <f t="shared" si="6"/>
        <v>98276.649999999441</v>
      </c>
    </row>
    <row r="44" spans="1:37" x14ac:dyDescent="0.2">
      <c r="A44" s="1" t="s">
        <v>887</v>
      </c>
      <c r="B44" s="1" t="s">
        <v>888</v>
      </c>
      <c r="C44" s="1">
        <v>963</v>
      </c>
      <c r="D44" s="1" t="s">
        <v>895</v>
      </c>
      <c r="E44" s="1" t="s">
        <v>895</v>
      </c>
      <c r="F44" s="36">
        <v>34095.89</v>
      </c>
      <c r="G44" s="36">
        <v>0</v>
      </c>
      <c r="H44" s="36">
        <v>42324</v>
      </c>
      <c r="J44" s="126">
        <v>1231061.93</v>
      </c>
      <c r="K44" s="126">
        <v>183319.38</v>
      </c>
      <c r="L44" s="59">
        <v>14218</v>
      </c>
      <c r="M44" s="59">
        <v>8450</v>
      </c>
      <c r="O44" s="59">
        <v>0</v>
      </c>
      <c r="P44" s="126">
        <v>37631.599999999999</v>
      </c>
      <c r="R44" s="126">
        <v>-967196.93</v>
      </c>
      <c r="S44" s="126">
        <v>2854151.72</v>
      </c>
      <c r="T44" s="33">
        <v>815265.5</v>
      </c>
      <c r="U44" s="33">
        <v>239027.79</v>
      </c>
      <c r="V44" s="33">
        <v>1399.55</v>
      </c>
      <c r="W44" s="33">
        <v>1471837</v>
      </c>
      <c r="X44" s="33">
        <v>88269</v>
      </c>
      <c r="Y44" s="37">
        <v>1882389</v>
      </c>
      <c r="AA44" s="37">
        <v>14480</v>
      </c>
      <c r="AB44" s="37">
        <v>917329.3</v>
      </c>
      <c r="AC44" s="37">
        <v>258053.73</v>
      </c>
      <c r="AF44" s="114">
        <f t="shared" si="1"/>
        <v>76419.89</v>
      </c>
      <c r="AG44" s="56">
        <f t="shared" si="2"/>
        <v>22668</v>
      </c>
      <c r="AH44" s="53">
        <f t="shared" si="3"/>
        <v>53751.89</v>
      </c>
      <c r="AI44" s="50">
        <f t="shared" si="4"/>
        <v>2615798.84</v>
      </c>
      <c r="AJ44" s="49">
        <f t="shared" si="5"/>
        <v>3072252.03</v>
      </c>
      <c r="AK44" s="53">
        <f t="shared" si="6"/>
        <v>-456453.18999999994</v>
      </c>
    </row>
    <row r="45" spans="1:37" x14ac:dyDescent="0.2">
      <c r="A45" s="1" t="s">
        <v>887</v>
      </c>
      <c r="B45" s="1" t="s">
        <v>888</v>
      </c>
      <c r="C45" s="1">
        <v>4061</v>
      </c>
      <c r="D45" s="1" t="s">
        <v>896</v>
      </c>
      <c r="E45" s="1" t="s">
        <v>896</v>
      </c>
      <c r="F45" s="36">
        <v>244142.33</v>
      </c>
      <c r="G45" s="36">
        <v>0</v>
      </c>
      <c r="H45" s="36">
        <v>26700</v>
      </c>
      <c r="J45" s="126">
        <v>486401.93</v>
      </c>
      <c r="K45" s="126">
        <v>265446.01</v>
      </c>
      <c r="L45" s="59">
        <v>6633</v>
      </c>
      <c r="M45" s="59">
        <v>12435.43</v>
      </c>
      <c r="O45" s="59">
        <v>3128.84</v>
      </c>
      <c r="R45" s="126">
        <v>-415966.37</v>
      </c>
      <c r="S45" s="126">
        <v>1653756.5</v>
      </c>
      <c r="T45" s="33">
        <v>1422166.68</v>
      </c>
      <c r="V45" s="33">
        <v>679.11</v>
      </c>
      <c r="W45" s="33">
        <v>842558.4</v>
      </c>
      <c r="X45" s="33">
        <v>86206</v>
      </c>
      <c r="Y45" s="37">
        <v>1575058.4</v>
      </c>
      <c r="AB45" s="37">
        <v>818026.22</v>
      </c>
      <c r="AC45" s="37">
        <v>195822.7</v>
      </c>
      <c r="AF45" s="114">
        <f t="shared" si="1"/>
        <v>270842.32999999996</v>
      </c>
      <c r="AG45" s="56">
        <f t="shared" si="2"/>
        <v>22197.27</v>
      </c>
      <c r="AH45" s="53">
        <f t="shared" si="3"/>
        <v>248645.05999999997</v>
      </c>
      <c r="AI45" s="50">
        <f t="shared" si="4"/>
        <v>2351610.19</v>
      </c>
      <c r="AJ45" s="49">
        <f t="shared" si="5"/>
        <v>2588907.3200000003</v>
      </c>
      <c r="AK45" s="53">
        <f t="shared" si="6"/>
        <v>-237297.13000000035</v>
      </c>
    </row>
    <row r="46" spans="1:37" x14ac:dyDescent="0.2">
      <c r="A46" s="1" t="s">
        <v>887</v>
      </c>
      <c r="B46" s="1" t="s">
        <v>888</v>
      </c>
      <c r="C46" s="1">
        <v>5071</v>
      </c>
      <c r="D46" s="1" t="s">
        <v>897</v>
      </c>
      <c r="E46" s="1" t="s">
        <v>897</v>
      </c>
      <c r="F46" s="36">
        <v>290905.43</v>
      </c>
      <c r="G46" s="36">
        <v>95694.73</v>
      </c>
      <c r="H46" s="36">
        <v>21303.79</v>
      </c>
      <c r="J46" s="126">
        <v>936009.51</v>
      </c>
      <c r="K46" s="126">
        <v>474799.87</v>
      </c>
      <c r="L46" s="59">
        <v>875</v>
      </c>
      <c r="M46" s="59">
        <v>24945</v>
      </c>
      <c r="O46" s="59">
        <v>196.09</v>
      </c>
      <c r="R46" s="126">
        <v>613108.96</v>
      </c>
      <c r="S46" s="126">
        <v>1474437.8</v>
      </c>
      <c r="T46" s="33">
        <v>979371.65</v>
      </c>
      <c r="V46" s="33">
        <v>975.22</v>
      </c>
      <c r="W46" s="33">
        <v>1005098</v>
      </c>
      <c r="X46" s="33">
        <v>60000</v>
      </c>
      <c r="Y46" s="37">
        <v>1526575</v>
      </c>
      <c r="Z46" s="37">
        <v>6000</v>
      </c>
      <c r="AA46" s="37">
        <v>3570</v>
      </c>
      <c r="AB46" s="37">
        <v>568516.64</v>
      </c>
      <c r="AC46" s="37">
        <v>232921.11</v>
      </c>
      <c r="AD46" s="37">
        <v>2711.64</v>
      </c>
      <c r="AF46" s="114">
        <f t="shared" si="1"/>
        <v>407903.94999999995</v>
      </c>
      <c r="AG46" s="56">
        <f t="shared" si="2"/>
        <v>26016.09</v>
      </c>
      <c r="AH46" s="53">
        <f t="shared" si="3"/>
        <v>381887.85999999993</v>
      </c>
      <c r="AI46" s="50">
        <f t="shared" si="4"/>
        <v>2045444.87</v>
      </c>
      <c r="AJ46" s="49">
        <f t="shared" si="5"/>
        <v>2340294.39</v>
      </c>
      <c r="AK46" s="53">
        <f t="shared" si="6"/>
        <v>-294849.52</v>
      </c>
    </row>
    <row r="47" spans="1:37" x14ac:dyDescent="0.2">
      <c r="A47" s="1" t="s">
        <v>887</v>
      </c>
      <c r="B47" s="1" t="s">
        <v>888</v>
      </c>
      <c r="C47" s="1">
        <v>6089</v>
      </c>
      <c r="D47" s="1" t="s">
        <v>898</v>
      </c>
      <c r="E47" s="1" t="s">
        <v>898</v>
      </c>
      <c r="F47" s="36">
        <v>281559.31</v>
      </c>
      <c r="G47" s="36">
        <v>28355.599999999999</v>
      </c>
      <c r="H47" s="36">
        <v>53986</v>
      </c>
      <c r="J47" s="126">
        <v>1207482.5900000001</v>
      </c>
      <c r="K47" s="126">
        <v>294369.07</v>
      </c>
      <c r="L47" s="59">
        <v>26795</v>
      </c>
      <c r="M47" s="59">
        <v>0</v>
      </c>
      <c r="O47" s="59">
        <v>240</v>
      </c>
      <c r="R47" s="126">
        <v>-305607.36</v>
      </c>
      <c r="S47" s="126">
        <v>2017007.85</v>
      </c>
      <c r="T47" s="33">
        <v>1972852.64</v>
      </c>
      <c r="U47" s="33">
        <v>251251</v>
      </c>
      <c r="V47" s="33">
        <v>576.22</v>
      </c>
      <c r="W47" s="33">
        <v>1482604.5</v>
      </c>
      <c r="X47" s="33">
        <v>106765</v>
      </c>
      <c r="Y47" s="37">
        <v>2079249.5</v>
      </c>
      <c r="AA47" s="37">
        <v>46444</v>
      </c>
      <c r="AB47" s="37">
        <v>1328772.02</v>
      </c>
      <c r="AC47" s="37">
        <v>232266.76</v>
      </c>
      <c r="AF47" s="114">
        <f t="shared" si="1"/>
        <v>363900.91</v>
      </c>
      <c r="AG47" s="56">
        <f t="shared" si="2"/>
        <v>27035</v>
      </c>
      <c r="AH47" s="53">
        <f t="shared" si="3"/>
        <v>336865.91</v>
      </c>
      <c r="AI47" s="50">
        <f t="shared" si="4"/>
        <v>3814049.36</v>
      </c>
      <c r="AJ47" s="49">
        <f t="shared" si="5"/>
        <v>3686732.2800000003</v>
      </c>
      <c r="AK47" s="53">
        <f t="shared" si="6"/>
        <v>127317.07999999961</v>
      </c>
    </row>
    <row r="48" spans="1:37" x14ac:dyDescent="0.2">
      <c r="A48" s="1" t="s">
        <v>887</v>
      </c>
      <c r="B48" s="1" t="s">
        <v>888</v>
      </c>
      <c r="C48" s="1">
        <v>2577</v>
      </c>
      <c r="D48" s="1" t="s">
        <v>899</v>
      </c>
      <c r="E48" s="1" t="s">
        <v>899</v>
      </c>
      <c r="F48" s="36">
        <v>245522.38</v>
      </c>
      <c r="G48" s="36">
        <v>0</v>
      </c>
      <c r="H48" s="36">
        <v>29768</v>
      </c>
      <c r="J48" s="126">
        <v>1339772.9099999999</v>
      </c>
      <c r="K48" s="126">
        <v>297173.01</v>
      </c>
      <c r="L48" s="59">
        <v>3665</v>
      </c>
      <c r="M48" s="59">
        <v>7150</v>
      </c>
      <c r="O48" s="59">
        <v>0</v>
      </c>
      <c r="Q48" s="126">
        <v>1978118.56</v>
      </c>
      <c r="R48" s="126">
        <v>31526.62</v>
      </c>
      <c r="S48" s="126">
        <v>216270.07999999999</v>
      </c>
      <c r="T48" s="33">
        <v>939064.41</v>
      </c>
      <c r="V48" s="33">
        <v>598.17999999999995</v>
      </c>
      <c r="W48" s="33">
        <v>1110230.5</v>
      </c>
      <c r="X48" s="33">
        <v>68216</v>
      </c>
      <c r="Y48" s="37">
        <v>1472088.5</v>
      </c>
      <c r="AA48" s="37">
        <v>11560</v>
      </c>
      <c r="AB48" s="37">
        <v>632813.01</v>
      </c>
      <c r="AC48" s="37">
        <v>325981.53999999998</v>
      </c>
      <c r="AE48" s="37">
        <v>160</v>
      </c>
      <c r="AF48" s="114">
        <f t="shared" si="1"/>
        <v>275290.38</v>
      </c>
      <c r="AG48" s="56">
        <f t="shared" si="2"/>
        <v>10815</v>
      </c>
      <c r="AH48" s="53">
        <f t="shared" si="3"/>
        <v>264475.38</v>
      </c>
      <c r="AI48" s="50">
        <f t="shared" si="4"/>
        <v>2118109.09</v>
      </c>
      <c r="AJ48" s="49">
        <f t="shared" si="5"/>
        <v>2442603.0499999998</v>
      </c>
      <c r="AK48" s="53">
        <f t="shared" si="6"/>
        <v>-324493.95999999996</v>
      </c>
    </row>
    <row r="49" spans="1:37" x14ac:dyDescent="0.2">
      <c r="A49" s="1" t="s">
        <v>887</v>
      </c>
      <c r="B49" s="1" t="s">
        <v>888</v>
      </c>
      <c r="C49" s="1">
        <v>5747</v>
      </c>
      <c r="D49" s="1" t="s">
        <v>900</v>
      </c>
      <c r="E49" s="1" t="s">
        <v>900</v>
      </c>
      <c r="F49" s="36">
        <v>347211.05</v>
      </c>
      <c r="G49" s="36">
        <v>0</v>
      </c>
      <c r="H49" s="36">
        <v>71340</v>
      </c>
      <c r="J49" s="126">
        <v>1304741.46</v>
      </c>
      <c r="K49" s="126">
        <v>352941.6</v>
      </c>
      <c r="L49" s="59">
        <v>132310</v>
      </c>
      <c r="M49" s="59">
        <v>7700</v>
      </c>
      <c r="O49" s="59">
        <v>5448.46</v>
      </c>
      <c r="R49" s="126">
        <v>20352.53</v>
      </c>
      <c r="S49" s="126">
        <v>2076002.99</v>
      </c>
      <c r="T49" s="33">
        <v>2342119.66</v>
      </c>
      <c r="U49" s="33">
        <v>382400</v>
      </c>
      <c r="W49" s="33">
        <v>1770502.81</v>
      </c>
      <c r="X49" s="33">
        <v>116726</v>
      </c>
      <c r="Y49" s="37">
        <v>2700708.81</v>
      </c>
      <c r="AA49" s="37">
        <v>15366</v>
      </c>
      <c r="AB49" s="37">
        <v>1818964.5</v>
      </c>
      <c r="AC49" s="37">
        <v>242289.03</v>
      </c>
      <c r="AF49" s="114">
        <f t="shared" si="1"/>
        <v>418551.05</v>
      </c>
      <c r="AG49" s="56">
        <f t="shared" si="2"/>
        <v>145458.46</v>
      </c>
      <c r="AH49" s="53">
        <f t="shared" si="3"/>
        <v>273092.58999999997</v>
      </c>
      <c r="AI49" s="50">
        <f t="shared" si="4"/>
        <v>4611748.4700000007</v>
      </c>
      <c r="AJ49" s="49">
        <f t="shared" si="5"/>
        <v>4777328.3400000008</v>
      </c>
      <c r="AK49" s="53">
        <f t="shared" si="6"/>
        <v>-165579.87000000011</v>
      </c>
    </row>
    <row r="50" spans="1:37" x14ac:dyDescent="0.2">
      <c r="A50" s="1" t="s">
        <v>887</v>
      </c>
      <c r="B50" s="1" t="s">
        <v>888</v>
      </c>
      <c r="C50" s="1">
        <v>3456</v>
      </c>
      <c r="D50" s="1" t="s">
        <v>901</v>
      </c>
      <c r="E50" s="1" t="s">
        <v>901</v>
      </c>
      <c r="F50" s="36">
        <v>170168.18</v>
      </c>
      <c r="G50" s="36">
        <v>0</v>
      </c>
      <c r="H50" s="36">
        <v>14163</v>
      </c>
      <c r="J50" s="126">
        <v>790228.73</v>
      </c>
      <c r="K50" s="126">
        <v>443411.94</v>
      </c>
      <c r="L50" s="59">
        <v>6425</v>
      </c>
      <c r="M50" s="59">
        <v>121391.27</v>
      </c>
      <c r="O50" s="59">
        <v>2654.88</v>
      </c>
      <c r="Q50" s="126">
        <v>-886819.68</v>
      </c>
      <c r="R50" s="126">
        <v>58303.24</v>
      </c>
      <c r="S50" s="126">
        <v>2700044.99</v>
      </c>
      <c r="T50" s="33">
        <v>1318135.8600000001</v>
      </c>
      <c r="U50" s="33">
        <v>219810</v>
      </c>
      <c r="V50" s="33">
        <v>999.66</v>
      </c>
      <c r="W50" s="33">
        <v>936474.5</v>
      </c>
      <c r="X50" s="33">
        <v>72466</v>
      </c>
      <c r="Y50" s="37">
        <v>1563430.5</v>
      </c>
      <c r="Z50" s="37">
        <v>2000</v>
      </c>
      <c r="AA50" s="37">
        <v>15240</v>
      </c>
      <c r="AB50" s="37">
        <v>1236129.45</v>
      </c>
      <c r="AC50" s="37">
        <v>315113.92</v>
      </c>
      <c r="AF50" s="114">
        <f t="shared" si="1"/>
        <v>184331.18</v>
      </c>
      <c r="AG50" s="56">
        <f t="shared" si="2"/>
        <v>130471.15000000001</v>
      </c>
      <c r="AH50" s="53">
        <f t="shared" si="3"/>
        <v>53860.029999999984</v>
      </c>
      <c r="AI50" s="50">
        <f t="shared" si="4"/>
        <v>2547886.02</v>
      </c>
      <c r="AJ50" s="49">
        <f t="shared" si="5"/>
        <v>3131913.87</v>
      </c>
      <c r="AK50" s="53">
        <f t="shared" si="6"/>
        <v>-584027.85000000009</v>
      </c>
    </row>
    <row r="51" spans="1:37" x14ac:dyDescent="0.2">
      <c r="A51" s="1" t="s">
        <v>887</v>
      </c>
      <c r="B51" s="1" t="s">
        <v>888</v>
      </c>
      <c r="C51" s="1">
        <v>3817</v>
      </c>
      <c r="D51" s="1" t="s">
        <v>902</v>
      </c>
      <c r="E51" s="1" t="s">
        <v>902</v>
      </c>
      <c r="F51" s="36">
        <v>420265.71</v>
      </c>
      <c r="G51" s="36">
        <v>0</v>
      </c>
      <c r="H51" s="36">
        <v>42825</v>
      </c>
      <c r="J51" s="126">
        <v>663920.84</v>
      </c>
      <c r="K51" s="126">
        <v>297016.37</v>
      </c>
      <c r="L51" s="59">
        <v>4376</v>
      </c>
      <c r="M51" s="59">
        <v>7700</v>
      </c>
      <c r="O51" s="59">
        <v>2272</v>
      </c>
      <c r="R51" s="126">
        <v>-24642.25</v>
      </c>
      <c r="S51" s="126">
        <v>1671717.03</v>
      </c>
      <c r="T51" s="33">
        <v>1418401.22</v>
      </c>
      <c r="U51" s="33">
        <v>223390</v>
      </c>
      <c r="V51" s="33">
        <v>1519.49</v>
      </c>
      <c r="W51" s="33">
        <v>865279</v>
      </c>
      <c r="X51" s="33">
        <v>53097</v>
      </c>
      <c r="Y51" s="37">
        <v>1428169</v>
      </c>
      <c r="Z51" s="37">
        <v>10500</v>
      </c>
      <c r="AA51" s="37">
        <v>30734</v>
      </c>
      <c r="AB51" s="37">
        <v>1016587.69</v>
      </c>
      <c r="AC51" s="37">
        <v>313090.88</v>
      </c>
      <c r="AF51" s="114">
        <f t="shared" si="1"/>
        <v>463090.71</v>
      </c>
      <c r="AG51" s="56">
        <f t="shared" si="2"/>
        <v>14348</v>
      </c>
      <c r="AH51" s="53">
        <f t="shared" si="3"/>
        <v>448742.71</v>
      </c>
      <c r="AI51" s="50">
        <f t="shared" si="4"/>
        <v>2561686.71</v>
      </c>
      <c r="AJ51" s="49">
        <f t="shared" si="5"/>
        <v>2799081.57</v>
      </c>
      <c r="AK51" s="53">
        <f t="shared" si="6"/>
        <v>-237394.85999999987</v>
      </c>
    </row>
    <row r="52" spans="1:37" x14ac:dyDescent="0.2">
      <c r="A52" s="1" t="s">
        <v>887</v>
      </c>
      <c r="B52" s="1" t="s">
        <v>888</v>
      </c>
      <c r="C52" s="1">
        <v>4343</v>
      </c>
      <c r="D52" s="1" t="s">
        <v>903</v>
      </c>
      <c r="E52" s="1" t="s">
        <v>903</v>
      </c>
      <c r="F52" s="36">
        <v>383525.29</v>
      </c>
      <c r="G52" s="36">
        <v>0</v>
      </c>
      <c r="H52" s="36">
        <v>46376</v>
      </c>
      <c r="J52" s="126">
        <v>795034.4</v>
      </c>
      <c r="K52" s="126">
        <v>454488.1</v>
      </c>
      <c r="L52" s="59">
        <v>30632</v>
      </c>
      <c r="M52" s="59">
        <v>11200</v>
      </c>
      <c r="O52" s="59">
        <v>0</v>
      </c>
      <c r="Q52" s="126">
        <v>1368441.14</v>
      </c>
      <c r="R52" s="126">
        <v>66720</v>
      </c>
      <c r="S52" s="126">
        <v>579857.57999999996</v>
      </c>
      <c r="T52" s="33">
        <v>1212635.5900000001</v>
      </c>
      <c r="W52" s="33">
        <v>822925.5</v>
      </c>
      <c r="X52" s="33">
        <v>81165</v>
      </c>
      <c r="Y52" s="37">
        <v>1238160.5</v>
      </c>
      <c r="AA52" s="37">
        <v>11740</v>
      </c>
      <c r="AB52" s="37">
        <v>978817.74</v>
      </c>
      <c r="AC52" s="37">
        <v>265434.78000000003</v>
      </c>
      <c r="AF52" s="114">
        <f t="shared" si="1"/>
        <v>429901.29</v>
      </c>
      <c r="AG52" s="56">
        <f t="shared" si="2"/>
        <v>41832</v>
      </c>
      <c r="AH52" s="53">
        <f t="shared" si="3"/>
        <v>388069.29</v>
      </c>
      <c r="AI52" s="50">
        <f t="shared" si="4"/>
        <v>2116726.09</v>
      </c>
      <c r="AJ52" s="49">
        <f t="shared" si="5"/>
        <v>2494153.0200000005</v>
      </c>
      <c r="AK52" s="53">
        <f t="shared" si="6"/>
        <v>-377426.93000000063</v>
      </c>
    </row>
    <row r="53" spans="1:37" x14ac:dyDescent="0.2">
      <c r="A53" s="1" t="s">
        <v>887</v>
      </c>
      <c r="B53" s="1" t="s">
        <v>888</v>
      </c>
      <c r="C53" s="1">
        <v>2653</v>
      </c>
      <c r="D53" s="1" t="s">
        <v>904</v>
      </c>
      <c r="E53" s="1" t="s">
        <v>904</v>
      </c>
      <c r="F53" s="36">
        <v>460879</v>
      </c>
      <c r="G53" s="36">
        <v>6000</v>
      </c>
      <c r="H53" s="36">
        <v>39730</v>
      </c>
      <c r="J53" s="126">
        <v>1317180.8799999999</v>
      </c>
      <c r="K53" s="126">
        <v>503758.66</v>
      </c>
      <c r="L53" s="59">
        <v>8814</v>
      </c>
      <c r="M53" s="59">
        <v>11543.68</v>
      </c>
      <c r="O53" s="59">
        <v>0</v>
      </c>
      <c r="Q53" s="126">
        <v>2074550.04</v>
      </c>
      <c r="R53" s="126">
        <v>49462.720000000001</v>
      </c>
      <c r="S53" s="126">
        <v>446722.69</v>
      </c>
      <c r="T53" s="33">
        <v>1257833.8799999999</v>
      </c>
      <c r="U53" s="33">
        <v>38495</v>
      </c>
      <c r="V53" s="33">
        <v>1074.29</v>
      </c>
      <c r="W53" s="33">
        <v>907928</v>
      </c>
      <c r="X53" s="33">
        <v>23976</v>
      </c>
      <c r="Y53" s="37">
        <v>1282205</v>
      </c>
      <c r="AA53" s="37">
        <v>15380</v>
      </c>
      <c r="AB53" s="37">
        <v>909995.06</v>
      </c>
      <c r="AC53" s="37">
        <v>285271.7</v>
      </c>
      <c r="AF53" s="114">
        <f t="shared" si="1"/>
        <v>506609</v>
      </c>
      <c r="AG53" s="56">
        <f t="shared" si="2"/>
        <v>20357.68</v>
      </c>
      <c r="AH53" s="53">
        <f t="shared" si="3"/>
        <v>486251.32</v>
      </c>
      <c r="AI53" s="50">
        <f t="shared" si="4"/>
        <v>2229307.17</v>
      </c>
      <c r="AJ53" s="49">
        <f t="shared" si="5"/>
        <v>2492851.7600000002</v>
      </c>
      <c r="AK53" s="53">
        <f t="shared" si="6"/>
        <v>-263544.59000000032</v>
      </c>
    </row>
    <row r="54" spans="1:37" x14ac:dyDescent="0.2">
      <c r="A54" s="1" t="s">
        <v>906</v>
      </c>
      <c r="B54" s="1" t="s">
        <v>907</v>
      </c>
      <c r="C54" s="1">
        <v>2506</v>
      </c>
      <c r="D54" s="1" t="s">
        <v>909</v>
      </c>
      <c r="E54" s="1" t="s">
        <v>909</v>
      </c>
      <c r="F54" s="36">
        <v>109763.84</v>
      </c>
      <c r="G54" s="36">
        <v>0</v>
      </c>
      <c r="H54" s="36">
        <v>62946.04</v>
      </c>
      <c r="J54" s="126">
        <v>171125.69</v>
      </c>
      <c r="K54" s="126">
        <v>735127.07</v>
      </c>
      <c r="L54" s="59">
        <v>4000</v>
      </c>
      <c r="M54" s="59">
        <v>84463.9</v>
      </c>
      <c r="O54" s="59">
        <v>10779.38</v>
      </c>
      <c r="Q54" s="126">
        <v>50000</v>
      </c>
      <c r="R54" s="126">
        <v>-392707.42</v>
      </c>
      <c r="S54" s="126">
        <v>1557377.06</v>
      </c>
      <c r="T54" s="33">
        <v>476749.31</v>
      </c>
      <c r="U54" s="33">
        <v>82810</v>
      </c>
      <c r="V54" s="33">
        <v>402.51</v>
      </c>
      <c r="W54" s="33">
        <v>1014599</v>
      </c>
      <c r="X54" s="33">
        <v>7650</v>
      </c>
      <c r="Y54" s="37">
        <v>1264404</v>
      </c>
      <c r="AA54" s="37">
        <v>29620</v>
      </c>
      <c r="AB54" s="37">
        <v>375527.63</v>
      </c>
      <c r="AC54" s="37">
        <v>147609.47</v>
      </c>
      <c r="AF54" s="114">
        <f t="shared" si="1"/>
        <v>172709.88</v>
      </c>
      <c r="AG54" s="56">
        <f t="shared" si="2"/>
        <v>99243.28</v>
      </c>
      <c r="AH54" s="53">
        <f t="shared" si="3"/>
        <v>73466.600000000006</v>
      </c>
      <c r="AI54" s="50">
        <f t="shared" si="4"/>
        <v>1582210.82</v>
      </c>
      <c r="AJ54" s="49">
        <f t="shared" si="5"/>
        <v>1817161.0999999999</v>
      </c>
      <c r="AK54" s="53">
        <f t="shared" si="6"/>
        <v>-234950.2799999998</v>
      </c>
    </row>
    <row r="55" spans="1:37" x14ac:dyDescent="0.2">
      <c r="A55" s="1" t="s">
        <v>906</v>
      </c>
      <c r="B55" s="1" t="s">
        <v>907</v>
      </c>
      <c r="C55" s="1">
        <v>2046</v>
      </c>
      <c r="D55" s="1" t="s">
        <v>910</v>
      </c>
      <c r="E55" s="1" t="s">
        <v>910</v>
      </c>
      <c r="F55" s="36">
        <v>109396.25</v>
      </c>
      <c r="G55" s="36">
        <v>5200</v>
      </c>
      <c r="H55" s="36">
        <v>80814.990000000005</v>
      </c>
      <c r="J55" s="126">
        <v>212930.08</v>
      </c>
      <c r="K55" s="126">
        <v>349273.78</v>
      </c>
      <c r="L55" s="59">
        <v>0</v>
      </c>
      <c r="M55" s="59">
        <v>53690.400000000001</v>
      </c>
      <c r="O55" s="59">
        <v>30203.54</v>
      </c>
      <c r="R55" s="126">
        <v>-459469.4</v>
      </c>
      <c r="S55" s="126">
        <v>1296912.72</v>
      </c>
      <c r="T55" s="33">
        <v>723426.94</v>
      </c>
      <c r="U55" s="33">
        <v>79900</v>
      </c>
      <c r="V55" s="33">
        <v>249.94</v>
      </c>
      <c r="W55" s="33">
        <v>1033798</v>
      </c>
      <c r="X55" s="33">
        <v>12370</v>
      </c>
      <c r="Y55" s="37">
        <v>1323303</v>
      </c>
      <c r="Z55" s="37">
        <v>3550</v>
      </c>
      <c r="AA55" s="37">
        <v>34887</v>
      </c>
      <c r="AB55" s="37">
        <v>530305.22</v>
      </c>
      <c r="AC55" s="37">
        <v>94695.82</v>
      </c>
      <c r="AE55" s="37">
        <v>26726</v>
      </c>
      <c r="AF55" s="114">
        <f t="shared" si="1"/>
        <v>195411.24</v>
      </c>
      <c r="AG55" s="56">
        <f t="shared" si="2"/>
        <v>83893.94</v>
      </c>
      <c r="AH55" s="53">
        <f t="shared" si="3"/>
        <v>111517.29999999999</v>
      </c>
      <c r="AI55" s="50">
        <f t="shared" si="4"/>
        <v>1849744.88</v>
      </c>
      <c r="AJ55" s="49">
        <f t="shared" si="5"/>
        <v>2013467.04</v>
      </c>
      <c r="AK55" s="53">
        <f t="shared" si="6"/>
        <v>-163722.16000000015</v>
      </c>
    </row>
    <row r="56" spans="1:37" x14ac:dyDescent="0.2">
      <c r="A56" s="1" t="s">
        <v>906</v>
      </c>
      <c r="B56" s="1" t="s">
        <v>907</v>
      </c>
      <c r="C56" s="1">
        <v>3477</v>
      </c>
      <c r="D56" s="1" t="s">
        <v>911</v>
      </c>
      <c r="E56" s="1" t="s">
        <v>911</v>
      </c>
      <c r="F56" s="36">
        <v>241352.78</v>
      </c>
      <c r="G56" s="36">
        <v>0</v>
      </c>
      <c r="H56" s="36">
        <v>66804.05</v>
      </c>
      <c r="J56" s="126">
        <v>114573.7</v>
      </c>
      <c r="K56" s="126">
        <v>351915.13</v>
      </c>
      <c r="L56" s="59">
        <v>0</v>
      </c>
      <c r="M56" s="59">
        <v>40944.33</v>
      </c>
      <c r="O56" s="59">
        <v>67652</v>
      </c>
      <c r="R56" s="126">
        <v>-725986.77</v>
      </c>
      <c r="S56" s="126">
        <v>1593000.06</v>
      </c>
      <c r="T56" s="33">
        <v>964480.65</v>
      </c>
      <c r="U56" s="33">
        <v>154635</v>
      </c>
      <c r="V56" s="33">
        <v>681.71</v>
      </c>
      <c r="W56" s="33">
        <v>1116256.8999999999</v>
      </c>
      <c r="Y56" s="37">
        <v>1559867.9</v>
      </c>
      <c r="Z56" s="37">
        <v>3500</v>
      </c>
      <c r="AA56" s="37">
        <v>25199</v>
      </c>
      <c r="AB56" s="37">
        <v>690578.58</v>
      </c>
      <c r="AC56" s="37">
        <v>131382.74</v>
      </c>
      <c r="AE56" s="37">
        <v>26490</v>
      </c>
      <c r="AF56" s="114">
        <f t="shared" si="1"/>
        <v>308156.83</v>
      </c>
      <c r="AG56" s="56">
        <f t="shared" si="2"/>
        <v>108596.33</v>
      </c>
      <c r="AH56" s="53">
        <f t="shared" si="3"/>
        <v>199560.5</v>
      </c>
      <c r="AI56" s="50">
        <f t="shared" si="4"/>
        <v>2236054.2599999998</v>
      </c>
      <c r="AJ56" s="49">
        <f t="shared" si="5"/>
        <v>2437018.2199999997</v>
      </c>
      <c r="AK56" s="53">
        <f t="shared" si="6"/>
        <v>-200963.95999999996</v>
      </c>
    </row>
    <row r="57" spans="1:37" x14ac:dyDescent="0.2">
      <c r="A57" s="1" t="s">
        <v>906</v>
      </c>
      <c r="B57" s="1" t="s">
        <v>907</v>
      </c>
      <c r="C57" s="1">
        <v>2555</v>
      </c>
      <c r="D57" s="1" t="s">
        <v>912</v>
      </c>
      <c r="E57" s="1" t="s">
        <v>912</v>
      </c>
      <c r="F57" s="36">
        <v>163614.17000000001</v>
      </c>
      <c r="G57" s="36">
        <v>15000</v>
      </c>
      <c r="H57" s="36">
        <v>50920.24</v>
      </c>
      <c r="J57" s="126">
        <v>118896.9</v>
      </c>
      <c r="K57" s="126">
        <v>276554.74</v>
      </c>
      <c r="L57" s="59">
        <v>0</v>
      </c>
      <c r="M57" s="59">
        <v>34904.769999999997</v>
      </c>
      <c r="O57" s="59">
        <v>37.380000000000003</v>
      </c>
      <c r="R57" s="126">
        <v>-528557.71</v>
      </c>
      <c r="S57" s="126">
        <v>1261656.71</v>
      </c>
      <c r="T57" s="33">
        <v>775254.44</v>
      </c>
      <c r="U57" s="33">
        <v>137700</v>
      </c>
      <c r="V57" s="33">
        <v>633.82000000000005</v>
      </c>
      <c r="W57" s="33">
        <v>1156390.3</v>
      </c>
      <c r="Y57" s="37">
        <v>1513892.3</v>
      </c>
      <c r="AA57" s="37">
        <v>38283.99</v>
      </c>
      <c r="AB57" s="37">
        <v>569435.26</v>
      </c>
      <c r="AC57" s="37">
        <v>91422.11</v>
      </c>
      <c r="AF57" s="114">
        <f t="shared" si="1"/>
        <v>229534.41</v>
      </c>
      <c r="AG57" s="56">
        <f t="shared" si="2"/>
        <v>34942.149999999994</v>
      </c>
      <c r="AH57" s="53">
        <f t="shared" si="3"/>
        <v>194592.26</v>
      </c>
      <c r="AI57" s="50">
        <f t="shared" si="4"/>
        <v>2069978.56</v>
      </c>
      <c r="AJ57" s="49">
        <f t="shared" si="5"/>
        <v>2213033.6599999997</v>
      </c>
      <c r="AK57" s="53">
        <f t="shared" si="6"/>
        <v>-143055.09999999963</v>
      </c>
    </row>
    <row r="58" spans="1:37" x14ac:dyDescent="0.2">
      <c r="A58" s="1" t="s">
        <v>906</v>
      </c>
      <c r="B58" s="1" t="s">
        <v>907</v>
      </c>
      <c r="C58" s="1">
        <v>969</v>
      </c>
      <c r="D58" s="1" t="s">
        <v>913</v>
      </c>
      <c r="E58" s="1" t="s">
        <v>913</v>
      </c>
      <c r="F58" s="36">
        <v>127636.11</v>
      </c>
      <c r="G58" s="36">
        <v>0</v>
      </c>
      <c r="H58" s="36">
        <v>42601.27</v>
      </c>
      <c r="J58" s="126">
        <v>3</v>
      </c>
      <c r="K58" s="126">
        <v>242545.19</v>
      </c>
      <c r="L58" s="59">
        <v>13295</v>
      </c>
      <c r="M58" s="59">
        <v>26385.01</v>
      </c>
      <c r="O58" s="59">
        <v>28.04</v>
      </c>
      <c r="R58" s="126">
        <v>-1658351.63</v>
      </c>
      <c r="S58" s="126">
        <v>2075132.5</v>
      </c>
      <c r="T58" s="33">
        <v>513721.07</v>
      </c>
      <c r="U58" s="33">
        <v>59750</v>
      </c>
      <c r="V58" s="33">
        <v>429.89</v>
      </c>
      <c r="W58" s="33">
        <v>672050.7</v>
      </c>
      <c r="X58" s="33">
        <v>3030</v>
      </c>
      <c r="Y58" s="37">
        <v>821660.7</v>
      </c>
      <c r="AA58" s="37">
        <v>38043</v>
      </c>
      <c r="AB58" s="37">
        <v>375795.94</v>
      </c>
      <c r="AC58" s="37">
        <v>30463.37</v>
      </c>
      <c r="AE58" s="37">
        <v>26722</v>
      </c>
      <c r="AF58" s="114">
        <f t="shared" si="1"/>
        <v>170237.38</v>
      </c>
      <c r="AG58" s="56">
        <f t="shared" si="2"/>
        <v>39708.049999999996</v>
      </c>
      <c r="AH58" s="53">
        <f t="shared" si="3"/>
        <v>130529.33000000002</v>
      </c>
      <c r="AI58" s="50">
        <f t="shared" si="4"/>
        <v>1248981.6600000001</v>
      </c>
      <c r="AJ58" s="49">
        <f t="shared" si="5"/>
        <v>1292685.01</v>
      </c>
      <c r="AK58" s="53">
        <f t="shared" si="6"/>
        <v>-43703.34999999986</v>
      </c>
    </row>
    <row r="59" spans="1:37" x14ac:dyDescent="0.2">
      <c r="A59" s="1" t="s">
        <v>906</v>
      </c>
      <c r="B59" s="1" t="s">
        <v>907</v>
      </c>
      <c r="C59" s="1">
        <v>2062</v>
      </c>
      <c r="D59" s="1" t="s">
        <v>914</v>
      </c>
      <c r="E59" s="1" t="s">
        <v>914</v>
      </c>
      <c r="F59" s="36">
        <v>114228.99</v>
      </c>
      <c r="G59" s="36">
        <v>37000</v>
      </c>
      <c r="H59" s="36">
        <v>50645.75</v>
      </c>
      <c r="J59" s="126">
        <v>797627.5</v>
      </c>
      <c r="K59" s="126">
        <v>265566.96999999997</v>
      </c>
      <c r="L59" s="59">
        <v>0</v>
      </c>
      <c r="M59" s="59">
        <v>38659.69</v>
      </c>
      <c r="O59" s="59">
        <v>8529.5</v>
      </c>
      <c r="R59" s="126">
        <v>-1669196.92</v>
      </c>
      <c r="S59" s="126">
        <v>3409443.43</v>
      </c>
      <c r="T59" s="33">
        <v>600999.56999999995</v>
      </c>
      <c r="V59" s="33">
        <v>1227.3499999999999</v>
      </c>
      <c r="W59" s="33">
        <v>1102192.7</v>
      </c>
      <c r="X59" s="33">
        <v>10055.5</v>
      </c>
      <c r="Y59" s="37">
        <v>1346831.2</v>
      </c>
      <c r="Z59" s="37">
        <v>3500</v>
      </c>
      <c r="AA59" s="37">
        <v>28442</v>
      </c>
      <c r="AB59" s="37">
        <v>681986.02</v>
      </c>
      <c r="AC59" s="37">
        <v>112808.39</v>
      </c>
      <c r="AE59" s="37">
        <v>63274</v>
      </c>
      <c r="AF59" s="114">
        <f t="shared" si="1"/>
        <v>201874.74</v>
      </c>
      <c r="AG59" s="56">
        <f t="shared" si="2"/>
        <v>47189.19</v>
      </c>
      <c r="AH59" s="53">
        <f t="shared" si="3"/>
        <v>154685.54999999999</v>
      </c>
      <c r="AI59" s="50">
        <f t="shared" si="4"/>
        <v>1714475.1199999999</v>
      </c>
      <c r="AJ59" s="49">
        <f t="shared" si="5"/>
        <v>2236841.61</v>
      </c>
      <c r="AK59" s="53">
        <f t="shared" si="6"/>
        <v>-522366.49</v>
      </c>
    </row>
    <row r="60" spans="1:37" x14ac:dyDescent="0.2">
      <c r="A60" s="1" t="s">
        <v>916</v>
      </c>
      <c r="B60" s="1" t="s">
        <v>917</v>
      </c>
      <c r="C60" s="1">
        <v>3193</v>
      </c>
      <c r="D60" s="1" t="s">
        <v>919</v>
      </c>
      <c r="E60" s="1" t="s">
        <v>919</v>
      </c>
      <c r="F60" s="36">
        <v>54350.2</v>
      </c>
      <c r="G60" s="36">
        <v>0</v>
      </c>
      <c r="H60" s="36">
        <v>12205.15</v>
      </c>
      <c r="J60" s="126">
        <v>4</v>
      </c>
      <c r="K60" s="126">
        <v>276126.28999999998</v>
      </c>
      <c r="R60" s="126">
        <v>-281327.32</v>
      </c>
      <c r="S60" s="126">
        <v>280935.62</v>
      </c>
      <c r="T60" s="33">
        <v>945456.03</v>
      </c>
      <c r="W60" s="33">
        <v>974610</v>
      </c>
      <c r="Y60" s="37">
        <v>1260036</v>
      </c>
      <c r="Z60" s="37">
        <v>74034</v>
      </c>
      <c r="AA60" s="37">
        <v>1040</v>
      </c>
      <c r="AB60" s="37">
        <v>176002.49</v>
      </c>
      <c r="AC60" s="37">
        <v>65876.2</v>
      </c>
      <c r="AF60" s="114">
        <f t="shared" si="1"/>
        <v>66555.349999999991</v>
      </c>
      <c r="AG60" s="56">
        <f t="shared" si="2"/>
        <v>0</v>
      </c>
      <c r="AH60" s="53">
        <f t="shared" si="3"/>
        <v>66555.349999999991</v>
      </c>
      <c r="AI60" s="50">
        <f t="shared" si="4"/>
        <v>1920066.03</v>
      </c>
      <c r="AJ60" s="49">
        <f t="shared" si="5"/>
        <v>1576988.69</v>
      </c>
      <c r="AK60" s="53">
        <f t="shared" si="6"/>
        <v>343077.34000000008</v>
      </c>
    </row>
    <row r="61" spans="1:37" x14ac:dyDescent="0.2">
      <c r="A61" s="1" t="s">
        <v>916</v>
      </c>
      <c r="B61" s="1" t="s">
        <v>917</v>
      </c>
      <c r="C61" s="1">
        <v>4893</v>
      </c>
      <c r="D61" s="1" t="s">
        <v>920</v>
      </c>
      <c r="E61" s="1" t="s">
        <v>920</v>
      </c>
      <c r="F61" s="36">
        <v>74097.119999999995</v>
      </c>
      <c r="G61" s="36">
        <v>0</v>
      </c>
      <c r="H61" s="36">
        <v>5100.29</v>
      </c>
      <c r="J61" s="126">
        <v>790787.54</v>
      </c>
      <c r="K61" s="126">
        <v>169480.59</v>
      </c>
      <c r="R61" s="126">
        <v>840931.63</v>
      </c>
      <c r="S61" s="126">
        <v>179132.84</v>
      </c>
      <c r="T61" s="33">
        <v>1111634.5</v>
      </c>
      <c r="W61" s="33">
        <v>458500</v>
      </c>
      <c r="Y61" s="37">
        <v>1008770</v>
      </c>
      <c r="Z61" s="37">
        <v>47552</v>
      </c>
      <c r="AA61" s="37">
        <v>21216</v>
      </c>
      <c r="AB61" s="37">
        <v>305153.13</v>
      </c>
      <c r="AC61" s="37">
        <v>168042.3</v>
      </c>
      <c r="AF61" s="114">
        <f t="shared" si="1"/>
        <v>79197.409999999989</v>
      </c>
      <c r="AG61" s="56">
        <f t="shared" si="2"/>
        <v>0</v>
      </c>
      <c r="AH61" s="53">
        <f t="shared" si="3"/>
        <v>79197.409999999989</v>
      </c>
      <c r="AI61" s="50">
        <f t="shared" si="4"/>
        <v>1570134.5</v>
      </c>
      <c r="AJ61" s="49">
        <f t="shared" si="5"/>
        <v>1550733.43</v>
      </c>
      <c r="AK61" s="53">
        <f t="shared" si="6"/>
        <v>19401.070000000065</v>
      </c>
    </row>
    <row r="62" spans="1:37" x14ac:dyDescent="0.2">
      <c r="A62" s="1" t="s">
        <v>1448</v>
      </c>
      <c r="B62" s="1" t="s">
        <v>917</v>
      </c>
      <c r="C62" s="1">
        <v>2619</v>
      </c>
      <c r="D62" s="1" t="s">
        <v>921</v>
      </c>
      <c r="E62" s="1" t="s">
        <v>921</v>
      </c>
      <c r="F62" s="36">
        <v>330026.96000000002</v>
      </c>
      <c r="G62" s="36">
        <v>0</v>
      </c>
      <c r="H62" s="36">
        <v>4756.4399999999996</v>
      </c>
      <c r="J62" s="126">
        <v>447245.54</v>
      </c>
      <c r="K62" s="126">
        <v>226178.46</v>
      </c>
      <c r="R62" s="126">
        <v>999955.41</v>
      </c>
      <c r="T62" s="33">
        <v>1285526.8700000001</v>
      </c>
      <c r="W62" s="33">
        <v>1012500</v>
      </c>
      <c r="Y62" s="37">
        <v>1513355</v>
      </c>
      <c r="AB62" s="37">
        <v>610969.07999999996</v>
      </c>
      <c r="AC62" s="37">
        <v>165450.79999999999</v>
      </c>
      <c r="AF62" s="114">
        <f t="shared" si="1"/>
        <v>334783.40000000002</v>
      </c>
      <c r="AG62" s="56">
        <f t="shared" si="2"/>
        <v>0</v>
      </c>
      <c r="AH62" s="53">
        <f t="shared" si="3"/>
        <v>334783.40000000002</v>
      </c>
      <c r="AI62" s="50">
        <f t="shared" si="4"/>
        <v>2298026.87</v>
      </c>
      <c r="AJ62" s="49">
        <f t="shared" si="5"/>
        <v>2289774.88</v>
      </c>
      <c r="AK62" s="53">
        <f t="shared" si="6"/>
        <v>8251.9900000002235</v>
      </c>
    </row>
    <row r="63" spans="1:37" x14ac:dyDescent="0.2">
      <c r="A63" s="1" t="s">
        <v>916</v>
      </c>
      <c r="B63" s="1" t="s">
        <v>917</v>
      </c>
      <c r="C63" s="1">
        <v>3178</v>
      </c>
      <c r="D63" s="1" t="s">
        <v>922</v>
      </c>
      <c r="E63" s="1" t="s">
        <v>922</v>
      </c>
      <c r="F63" s="36">
        <v>390568.23</v>
      </c>
      <c r="G63" s="36">
        <v>0</v>
      </c>
      <c r="H63" s="36">
        <v>7889.13</v>
      </c>
      <c r="J63" s="126">
        <v>421932.9</v>
      </c>
      <c r="K63" s="126">
        <v>83921</v>
      </c>
      <c r="R63" s="126">
        <v>-993583.29</v>
      </c>
      <c r="S63" s="126">
        <v>2027508.56</v>
      </c>
      <c r="T63" s="33">
        <v>1078686.19</v>
      </c>
      <c r="W63" s="33">
        <v>1290530</v>
      </c>
      <c r="Y63" s="37">
        <v>1994475</v>
      </c>
      <c r="AB63" s="37">
        <v>394888.5</v>
      </c>
      <c r="AC63" s="37">
        <v>109466.7</v>
      </c>
      <c r="AF63" s="114">
        <f t="shared" si="1"/>
        <v>398457.36</v>
      </c>
      <c r="AG63" s="56">
        <f t="shared" si="2"/>
        <v>0</v>
      </c>
      <c r="AH63" s="53">
        <f t="shared" si="3"/>
        <v>398457.36</v>
      </c>
      <c r="AI63" s="50">
        <f t="shared" si="4"/>
        <v>2369216.19</v>
      </c>
      <c r="AJ63" s="49">
        <f t="shared" si="5"/>
        <v>2498830.2000000002</v>
      </c>
      <c r="AK63" s="53">
        <f t="shared" si="6"/>
        <v>-129614.01000000024</v>
      </c>
    </row>
    <row r="64" spans="1:37" x14ac:dyDescent="0.2">
      <c r="A64" s="1" t="s">
        <v>916</v>
      </c>
      <c r="B64" s="1" t="s">
        <v>917</v>
      </c>
      <c r="C64" s="1">
        <v>2290</v>
      </c>
      <c r="D64" s="1" t="s">
        <v>923</v>
      </c>
      <c r="E64" s="1" t="s">
        <v>923</v>
      </c>
      <c r="F64" s="36">
        <v>186836.84</v>
      </c>
      <c r="G64" s="36">
        <v>0</v>
      </c>
      <c r="H64" s="36">
        <v>11173.01</v>
      </c>
      <c r="J64" s="126">
        <v>790787.54</v>
      </c>
      <c r="K64" s="126">
        <v>220648.13</v>
      </c>
      <c r="R64" s="126">
        <v>980856.3</v>
      </c>
      <c r="S64" s="126">
        <v>179132.84</v>
      </c>
      <c r="T64" s="33">
        <v>1272564.22</v>
      </c>
      <c r="W64" s="33">
        <v>458500</v>
      </c>
      <c r="Y64" s="37">
        <v>969662</v>
      </c>
      <c r="Z64" s="37">
        <v>191456</v>
      </c>
      <c r="AA64" s="37">
        <v>55905</v>
      </c>
      <c r="AB64" s="37">
        <v>298710.08</v>
      </c>
      <c r="AC64" s="37">
        <v>165874.76</v>
      </c>
      <c r="AF64" s="114">
        <f t="shared" si="1"/>
        <v>198009.85</v>
      </c>
      <c r="AG64" s="56">
        <f t="shared" si="2"/>
        <v>0</v>
      </c>
      <c r="AH64" s="53">
        <f t="shared" si="3"/>
        <v>198009.85</v>
      </c>
      <c r="AI64" s="50">
        <f t="shared" si="4"/>
        <v>1731064.22</v>
      </c>
      <c r="AJ64" s="49">
        <f t="shared" si="5"/>
        <v>1681607.84</v>
      </c>
      <c r="AK64" s="53">
        <f t="shared" si="6"/>
        <v>49456.379999999888</v>
      </c>
    </row>
    <row r="65" spans="1:37" x14ac:dyDescent="0.2">
      <c r="A65" s="1" t="s">
        <v>925</v>
      </c>
      <c r="B65" s="1" t="s">
        <v>926</v>
      </c>
      <c r="C65" s="1">
        <v>5592</v>
      </c>
      <c r="D65" s="1" t="s">
        <v>928</v>
      </c>
      <c r="E65" s="1" t="s">
        <v>928</v>
      </c>
      <c r="F65" s="36">
        <v>366401.94</v>
      </c>
      <c r="G65" s="36">
        <v>0</v>
      </c>
      <c r="H65" s="36">
        <v>43097.85</v>
      </c>
      <c r="J65" s="126">
        <v>2139529.9500000002</v>
      </c>
      <c r="K65" s="126">
        <v>401011.19</v>
      </c>
      <c r="M65" s="59">
        <v>0</v>
      </c>
      <c r="O65" s="59">
        <v>424.86</v>
      </c>
      <c r="R65" s="126">
        <v>-251175.97</v>
      </c>
      <c r="S65" s="126">
        <v>2752937.45</v>
      </c>
      <c r="T65" s="33">
        <v>1190580.74</v>
      </c>
      <c r="U65" s="33">
        <v>431652</v>
      </c>
      <c r="V65" s="33">
        <v>392.48</v>
      </c>
      <c r="W65" s="33">
        <v>1933540</v>
      </c>
      <c r="X65" s="33">
        <v>199896</v>
      </c>
      <c r="Y65" s="37">
        <v>2372016</v>
      </c>
      <c r="Z65" s="37">
        <v>10710</v>
      </c>
      <c r="AA65" s="37">
        <v>26465.360000000001</v>
      </c>
      <c r="AB65" s="37">
        <v>654229.84</v>
      </c>
      <c r="AC65" s="37">
        <v>244785.43</v>
      </c>
      <c r="AF65" s="114">
        <f t="shared" si="1"/>
        <v>409499.79</v>
      </c>
      <c r="AG65" s="56">
        <f t="shared" si="2"/>
        <v>424.86</v>
      </c>
      <c r="AH65" s="53">
        <f t="shared" si="3"/>
        <v>409074.93</v>
      </c>
      <c r="AI65" s="50">
        <f t="shared" si="4"/>
        <v>3756061.2199999997</v>
      </c>
      <c r="AJ65" s="49">
        <f t="shared" si="5"/>
        <v>3308206.63</v>
      </c>
      <c r="AK65" s="53">
        <f t="shared" si="6"/>
        <v>447854.58999999985</v>
      </c>
    </row>
    <row r="66" spans="1:37" x14ac:dyDescent="0.2">
      <c r="A66" s="1" t="s">
        <v>925</v>
      </c>
      <c r="B66" s="1" t="s">
        <v>926</v>
      </c>
      <c r="C66" s="1">
        <v>4914</v>
      </c>
      <c r="D66" s="1" t="s">
        <v>929</v>
      </c>
      <c r="E66" s="1" t="s">
        <v>929</v>
      </c>
      <c r="F66" s="36">
        <v>315530.58</v>
      </c>
      <c r="G66" s="36">
        <v>70172</v>
      </c>
      <c r="H66" s="36">
        <v>53582.87</v>
      </c>
      <c r="J66" s="126">
        <v>1097546</v>
      </c>
      <c r="K66" s="126">
        <v>411783.32</v>
      </c>
      <c r="M66" s="59">
        <v>0</v>
      </c>
      <c r="O66" s="59">
        <v>2408.94</v>
      </c>
      <c r="R66" s="126">
        <v>-1909941.95</v>
      </c>
      <c r="S66" s="126">
        <v>3437556.74</v>
      </c>
      <c r="T66" s="33">
        <v>921863.26</v>
      </c>
      <c r="U66" s="33">
        <v>268100</v>
      </c>
      <c r="V66" s="33">
        <v>287.67</v>
      </c>
      <c r="W66" s="33">
        <v>1683006.95</v>
      </c>
      <c r="X66" s="33">
        <v>253433</v>
      </c>
      <c r="Y66" s="37">
        <v>2071307.95</v>
      </c>
      <c r="Z66" s="37">
        <v>9806</v>
      </c>
      <c r="AA66" s="37">
        <v>21166</v>
      </c>
      <c r="AB66" s="37">
        <v>373945.03</v>
      </c>
      <c r="AC66" s="37">
        <v>231874.86</v>
      </c>
      <c r="AF66" s="114">
        <f t="shared" si="1"/>
        <v>439285.45</v>
      </c>
      <c r="AG66" s="56">
        <f t="shared" si="2"/>
        <v>2408.94</v>
      </c>
      <c r="AH66" s="53">
        <f t="shared" si="3"/>
        <v>436876.51</v>
      </c>
      <c r="AI66" s="50">
        <f t="shared" si="4"/>
        <v>3126690.88</v>
      </c>
      <c r="AJ66" s="49">
        <f t="shared" si="5"/>
        <v>2708099.8400000003</v>
      </c>
      <c r="AK66" s="53">
        <f t="shared" si="6"/>
        <v>418591.03999999957</v>
      </c>
    </row>
    <row r="67" spans="1:37" x14ac:dyDescent="0.2">
      <c r="A67" s="1" t="s">
        <v>925</v>
      </c>
      <c r="B67" s="1" t="s">
        <v>926</v>
      </c>
      <c r="C67" s="1">
        <v>7254</v>
      </c>
      <c r="D67" s="1" t="s">
        <v>930</v>
      </c>
      <c r="E67" s="1" t="s">
        <v>930</v>
      </c>
      <c r="F67" s="36">
        <v>282869.42</v>
      </c>
      <c r="G67" s="36">
        <v>149650</v>
      </c>
      <c r="H67" s="36">
        <v>29503</v>
      </c>
      <c r="J67" s="126">
        <v>1289488.07</v>
      </c>
      <c r="K67" s="126">
        <v>292670.77</v>
      </c>
      <c r="M67" s="59">
        <v>0</v>
      </c>
      <c r="O67" s="59">
        <v>252.13</v>
      </c>
      <c r="R67" s="126">
        <v>1292269.52</v>
      </c>
      <c r="S67" s="126">
        <v>785641.8</v>
      </c>
      <c r="T67" s="33">
        <v>810407.71</v>
      </c>
      <c r="U67" s="33">
        <v>237555</v>
      </c>
      <c r="V67" s="33">
        <v>994.36</v>
      </c>
      <c r="W67" s="33">
        <v>1521048.1</v>
      </c>
      <c r="X67" s="33">
        <v>251400</v>
      </c>
      <c r="Y67" s="37">
        <v>2160908.1</v>
      </c>
      <c r="Z67" s="37">
        <v>50804</v>
      </c>
      <c r="AA67" s="37">
        <v>25940</v>
      </c>
      <c r="AB67" s="37">
        <v>464453.1</v>
      </c>
      <c r="AC67" s="37">
        <v>153226.13</v>
      </c>
      <c r="AE67" s="37">
        <v>56.03</v>
      </c>
      <c r="AF67" s="114">
        <f t="shared" si="1"/>
        <v>462022.42</v>
      </c>
      <c r="AG67" s="56">
        <f t="shared" si="2"/>
        <v>252.13</v>
      </c>
      <c r="AH67" s="53">
        <f t="shared" si="3"/>
        <v>461770.29</v>
      </c>
      <c r="AI67" s="50">
        <f t="shared" si="4"/>
        <v>2821405.17</v>
      </c>
      <c r="AJ67" s="49">
        <f t="shared" si="5"/>
        <v>2855387.36</v>
      </c>
      <c r="AK67" s="53">
        <f t="shared" si="6"/>
        <v>-33982.189999999944</v>
      </c>
    </row>
    <row r="68" spans="1:37" x14ac:dyDescent="0.2">
      <c r="A68" s="1" t="s">
        <v>932</v>
      </c>
      <c r="B68" s="1" t="s">
        <v>933</v>
      </c>
      <c r="C68" s="1">
        <v>2417</v>
      </c>
      <c r="D68" s="1" t="s">
        <v>935</v>
      </c>
      <c r="E68" s="1" t="s">
        <v>935</v>
      </c>
      <c r="F68" s="36">
        <v>442995.91</v>
      </c>
      <c r="G68" s="36">
        <v>10500</v>
      </c>
      <c r="H68" s="36">
        <v>56949.42</v>
      </c>
      <c r="J68" s="126">
        <v>755822.67</v>
      </c>
      <c r="K68" s="126">
        <v>500720.51</v>
      </c>
      <c r="M68" s="59">
        <v>32245.74</v>
      </c>
      <c r="O68" s="59">
        <v>3624.72</v>
      </c>
      <c r="Q68" s="126">
        <v>3911913.09</v>
      </c>
      <c r="R68" s="126">
        <v>-4404300</v>
      </c>
      <c r="S68" s="126">
        <v>2929218.73</v>
      </c>
      <c r="T68" s="33">
        <v>2015661.59</v>
      </c>
      <c r="V68" s="33">
        <v>3614.4</v>
      </c>
      <c r="W68" s="33">
        <v>1245165.5</v>
      </c>
      <c r="X68" s="33">
        <v>26885</v>
      </c>
      <c r="Y68" s="37">
        <v>2404235.5</v>
      </c>
      <c r="Z68" s="37">
        <v>30208</v>
      </c>
      <c r="AA68" s="37">
        <v>73514</v>
      </c>
      <c r="AB68" s="37">
        <v>1106530.05</v>
      </c>
      <c r="AC68" s="37">
        <v>382552.71</v>
      </c>
      <c r="AF68" s="114">
        <f t="shared" si="1"/>
        <v>510445.32999999996</v>
      </c>
      <c r="AG68" s="56">
        <f t="shared" si="2"/>
        <v>35870.46</v>
      </c>
      <c r="AH68" s="53">
        <f t="shared" si="3"/>
        <v>474574.86999999994</v>
      </c>
      <c r="AI68" s="50">
        <f t="shared" si="4"/>
        <v>3291326.49</v>
      </c>
      <c r="AJ68" s="49">
        <f t="shared" si="5"/>
        <v>3997040.26</v>
      </c>
      <c r="AK68" s="53">
        <f t="shared" si="6"/>
        <v>-705713.76999999955</v>
      </c>
    </row>
    <row r="69" spans="1:37" x14ac:dyDescent="0.2">
      <c r="A69" s="1" t="s">
        <v>932</v>
      </c>
      <c r="B69" s="1" t="s">
        <v>933</v>
      </c>
      <c r="C69" s="1">
        <v>3148</v>
      </c>
      <c r="D69" s="1" t="s">
        <v>936</v>
      </c>
      <c r="E69" s="1" t="s">
        <v>936</v>
      </c>
      <c r="F69" s="36">
        <v>664935.87</v>
      </c>
      <c r="G69" s="36">
        <v>0</v>
      </c>
      <c r="H69" s="36">
        <v>42598.89</v>
      </c>
      <c r="J69" s="126">
        <v>1778071.08</v>
      </c>
      <c r="K69" s="126">
        <v>110846.48</v>
      </c>
      <c r="O69" s="59">
        <v>2002</v>
      </c>
      <c r="R69" s="126">
        <v>1976438.27</v>
      </c>
      <c r="S69" s="126">
        <v>574529.34</v>
      </c>
      <c r="T69" s="33">
        <v>1129048.1100000001</v>
      </c>
      <c r="U69" s="33">
        <v>282980</v>
      </c>
      <c r="V69" s="33">
        <v>1109.45</v>
      </c>
      <c r="W69" s="33">
        <v>660159.5</v>
      </c>
      <c r="X69" s="33">
        <v>14100</v>
      </c>
      <c r="Y69" s="37">
        <v>1134912.5</v>
      </c>
      <c r="Z69" s="37">
        <v>6890</v>
      </c>
      <c r="AB69" s="37">
        <v>694152.29</v>
      </c>
      <c r="AC69" s="37">
        <v>179709.56</v>
      </c>
      <c r="AE69" s="37">
        <v>28250</v>
      </c>
      <c r="AF69" s="114">
        <f t="shared" ref="AF69:AF86" si="7">SUM(F69:I69)</f>
        <v>707534.76</v>
      </c>
      <c r="AG69" s="56">
        <f t="shared" ref="AG69:AG86" si="8">SUM(L69:O69)</f>
        <v>2002</v>
      </c>
      <c r="AH69" s="53">
        <f t="shared" ref="AH69:AH86" si="9">AF69-AG69</f>
        <v>705532.76</v>
      </c>
      <c r="AI69" s="50">
        <f t="shared" ref="AI69:AI86" si="10">SUM(T69:X69)</f>
        <v>2087397.06</v>
      </c>
      <c r="AJ69" s="49">
        <f t="shared" ref="AJ69:AJ86" si="11">SUM(Y69:AE69)</f>
        <v>2043914.35</v>
      </c>
      <c r="AK69" s="53">
        <f t="shared" ref="AK69:AK86" si="12">AI69-AJ69</f>
        <v>43482.709999999963</v>
      </c>
    </row>
    <row r="70" spans="1:37" x14ac:dyDescent="0.2">
      <c r="A70" s="1" t="s">
        <v>932</v>
      </c>
      <c r="B70" s="1" t="s">
        <v>933</v>
      </c>
      <c r="C70" s="1">
        <v>5771</v>
      </c>
      <c r="D70" s="1" t="s">
        <v>937</v>
      </c>
      <c r="E70" s="1" t="s">
        <v>937</v>
      </c>
      <c r="F70" s="36">
        <v>328688.48</v>
      </c>
      <c r="G70" s="36">
        <v>0</v>
      </c>
      <c r="H70" s="36">
        <v>39282.699999999997</v>
      </c>
      <c r="J70" s="126">
        <v>372970.53</v>
      </c>
      <c r="K70" s="126">
        <v>447951.25</v>
      </c>
      <c r="M70" s="59">
        <v>24015</v>
      </c>
      <c r="O70" s="59">
        <v>0</v>
      </c>
      <c r="R70" s="126">
        <v>-979815.23</v>
      </c>
      <c r="S70" s="126">
        <v>2183187.2799999998</v>
      </c>
      <c r="T70" s="33">
        <v>1964806.24</v>
      </c>
      <c r="V70" s="33">
        <v>1681.65</v>
      </c>
      <c r="W70" s="33">
        <v>1783644.48</v>
      </c>
      <c r="X70" s="33">
        <v>11385</v>
      </c>
      <c r="Y70" s="37">
        <v>2374603.48</v>
      </c>
      <c r="Z70" s="37">
        <v>14865</v>
      </c>
      <c r="AB70" s="37">
        <v>1215003.48</v>
      </c>
      <c r="AC70" s="37">
        <v>195539.5</v>
      </c>
      <c r="AF70" s="114">
        <f t="shared" si="7"/>
        <v>367971.18</v>
      </c>
      <c r="AG70" s="56">
        <f t="shared" si="8"/>
        <v>24015</v>
      </c>
      <c r="AH70" s="53">
        <f t="shared" si="9"/>
        <v>343956.18</v>
      </c>
      <c r="AI70" s="50">
        <f t="shared" si="10"/>
        <v>3761517.37</v>
      </c>
      <c r="AJ70" s="49">
        <f t="shared" si="11"/>
        <v>3800011.46</v>
      </c>
      <c r="AK70" s="53">
        <f t="shared" si="12"/>
        <v>-38494.089999999851</v>
      </c>
    </row>
    <row r="71" spans="1:37" x14ac:dyDescent="0.2">
      <c r="A71" s="1" t="s">
        <v>932</v>
      </c>
      <c r="B71" s="1" t="s">
        <v>933</v>
      </c>
      <c r="C71" s="1">
        <v>5349</v>
      </c>
      <c r="D71" s="1" t="s">
        <v>938</v>
      </c>
      <c r="E71" s="1" t="s">
        <v>938</v>
      </c>
      <c r="F71" s="36">
        <v>1546201.09</v>
      </c>
      <c r="G71" s="36">
        <v>22100</v>
      </c>
      <c r="H71" s="36">
        <v>53295.05</v>
      </c>
      <c r="J71" s="126">
        <v>1944408.84</v>
      </c>
      <c r="K71" s="126">
        <v>409052.25</v>
      </c>
      <c r="M71" s="59">
        <v>19100</v>
      </c>
      <c r="O71" s="59">
        <v>0</v>
      </c>
      <c r="R71" s="126">
        <v>2323815.3199999998</v>
      </c>
      <c r="S71" s="126">
        <v>1562778.07</v>
      </c>
      <c r="T71" s="33">
        <v>1905790.49</v>
      </c>
      <c r="V71" s="33">
        <v>3111.53</v>
      </c>
      <c r="W71" s="33">
        <v>1022537.04</v>
      </c>
      <c r="X71" s="33">
        <v>10000</v>
      </c>
      <c r="Y71" s="37">
        <v>1694377.04</v>
      </c>
      <c r="Z71" s="37">
        <v>7000</v>
      </c>
      <c r="AA71" s="37">
        <v>17043</v>
      </c>
      <c r="AB71" s="37">
        <v>881724.58</v>
      </c>
      <c r="AC71" s="37">
        <v>271930.59999999998</v>
      </c>
      <c r="AF71" s="114">
        <f t="shared" si="7"/>
        <v>1621596.1400000001</v>
      </c>
      <c r="AG71" s="56">
        <f t="shared" si="8"/>
        <v>19100</v>
      </c>
      <c r="AH71" s="53">
        <f t="shared" si="9"/>
        <v>1602496.1400000001</v>
      </c>
      <c r="AI71" s="50">
        <f t="shared" si="10"/>
        <v>2941439.06</v>
      </c>
      <c r="AJ71" s="49">
        <f t="shared" si="11"/>
        <v>2872075.22</v>
      </c>
      <c r="AK71" s="53">
        <f t="shared" si="12"/>
        <v>69363.839999999851</v>
      </c>
    </row>
    <row r="72" spans="1:37" x14ac:dyDescent="0.2">
      <c r="A72" s="1" t="s">
        <v>932</v>
      </c>
      <c r="B72" s="1" t="s">
        <v>933</v>
      </c>
      <c r="C72" s="1">
        <v>9975</v>
      </c>
      <c r="D72" s="1" t="s">
        <v>939</v>
      </c>
      <c r="E72" s="1" t="s">
        <v>939</v>
      </c>
      <c r="F72" s="36">
        <v>1706376.11</v>
      </c>
      <c r="G72" s="36">
        <v>0</v>
      </c>
      <c r="H72" s="36">
        <v>83600</v>
      </c>
      <c r="J72" s="126">
        <v>1446412</v>
      </c>
      <c r="K72" s="126">
        <v>521809.94</v>
      </c>
      <c r="L72" s="59">
        <v>5100</v>
      </c>
      <c r="M72" s="59">
        <v>26333.18</v>
      </c>
      <c r="N72" s="59">
        <v>13000</v>
      </c>
      <c r="O72" s="59">
        <v>2390</v>
      </c>
      <c r="R72" s="126">
        <v>1936463.77</v>
      </c>
      <c r="S72" s="126">
        <v>1881658.83</v>
      </c>
      <c r="T72" s="33">
        <v>3288175.06</v>
      </c>
      <c r="V72" s="33">
        <v>4272.1400000000003</v>
      </c>
      <c r="W72" s="33">
        <v>1905015.45</v>
      </c>
      <c r="X72" s="33">
        <v>55800</v>
      </c>
      <c r="Y72" s="37">
        <v>3157716.45</v>
      </c>
      <c r="Z72" s="37">
        <v>23570</v>
      </c>
      <c r="AA72" s="37">
        <v>26946</v>
      </c>
      <c r="AB72" s="37">
        <v>1927050.52</v>
      </c>
      <c r="AC72" s="37">
        <v>224727.41</v>
      </c>
      <c r="AF72" s="114">
        <f t="shared" si="7"/>
        <v>1789976.11</v>
      </c>
      <c r="AG72" s="56">
        <f t="shared" si="8"/>
        <v>46823.18</v>
      </c>
      <c r="AH72" s="53">
        <f t="shared" si="9"/>
        <v>1743152.9300000002</v>
      </c>
      <c r="AI72" s="50">
        <f t="shared" si="10"/>
        <v>5253262.6500000004</v>
      </c>
      <c r="AJ72" s="49">
        <f t="shared" si="11"/>
        <v>5360010.3800000008</v>
      </c>
      <c r="AK72" s="53">
        <f t="shared" si="12"/>
        <v>-106747.73000000045</v>
      </c>
    </row>
    <row r="73" spans="1:37" x14ac:dyDescent="0.2">
      <c r="A73" s="1" t="s">
        <v>932</v>
      </c>
      <c r="B73" s="1" t="s">
        <v>933</v>
      </c>
      <c r="C73" s="1">
        <v>2627</v>
      </c>
      <c r="D73" s="1" t="s">
        <v>940</v>
      </c>
      <c r="E73" s="1" t="s">
        <v>940</v>
      </c>
      <c r="F73" s="36">
        <v>989132.06</v>
      </c>
      <c r="G73" s="36">
        <v>0</v>
      </c>
      <c r="H73" s="36">
        <v>17060</v>
      </c>
      <c r="J73" s="126">
        <v>506141.45</v>
      </c>
      <c r="K73" s="126">
        <v>194372.49</v>
      </c>
      <c r="M73" s="59">
        <v>32822.160000000003</v>
      </c>
      <c r="O73" s="59">
        <v>2584</v>
      </c>
      <c r="R73" s="126">
        <v>135253.72</v>
      </c>
      <c r="S73" s="126">
        <v>1497958.46</v>
      </c>
      <c r="T73" s="33">
        <v>1154788.75</v>
      </c>
      <c r="V73" s="33">
        <v>1859.33</v>
      </c>
      <c r="W73" s="33">
        <v>807982.32</v>
      </c>
      <c r="X73" s="33">
        <v>43480</v>
      </c>
      <c r="Y73" s="37">
        <v>1198190.32</v>
      </c>
      <c r="AA73" s="37">
        <v>8804</v>
      </c>
      <c r="AB73" s="37">
        <v>584274.36</v>
      </c>
      <c r="AC73" s="37">
        <v>138754.06</v>
      </c>
      <c r="AE73" s="37">
        <v>40000</v>
      </c>
      <c r="AF73" s="114">
        <f t="shared" si="7"/>
        <v>1006192.06</v>
      </c>
      <c r="AG73" s="56">
        <f t="shared" si="8"/>
        <v>35406.160000000003</v>
      </c>
      <c r="AH73" s="53">
        <f t="shared" si="9"/>
        <v>970785.9</v>
      </c>
      <c r="AI73" s="50">
        <f t="shared" si="10"/>
        <v>2008110.4</v>
      </c>
      <c r="AJ73" s="49">
        <f t="shared" si="11"/>
        <v>1970022.7400000002</v>
      </c>
      <c r="AK73" s="53">
        <f t="shared" si="12"/>
        <v>38087.659999999683</v>
      </c>
    </row>
    <row r="74" spans="1:37" x14ac:dyDescent="0.2">
      <c r="A74" s="1" t="s">
        <v>932</v>
      </c>
      <c r="B74" s="1" t="s">
        <v>933</v>
      </c>
      <c r="C74" s="1">
        <v>3082</v>
      </c>
      <c r="D74" s="1" t="s">
        <v>941</v>
      </c>
      <c r="E74" s="1" t="s">
        <v>941</v>
      </c>
      <c r="F74" s="36">
        <v>251690.57</v>
      </c>
      <c r="G74" s="36">
        <v>0</v>
      </c>
      <c r="H74" s="36">
        <v>13072.27</v>
      </c>
      <c r="J74" s="126">
        <v>1216352.26</v>
      </c>
      <c r="K74" s="126">
        <v>198249.21</v>
      </c>
      <c r="O74" s="59">
        <v>1561</v>
      </c>
      <c r="R74" s="126">
        <v>-764919.43</v>
      </c>
      <c r="S74" s="126">
        <v>2412599.04</v>
      </c>
      <c r="T74" s="33">
        <v>1229618.3500000001</v>
      </c>
      <c r="W74" s="33">
        <v>552976.19999999995</v>
      </c>
      <c r="X74" s="33">
        <v>67042</v>
      </c>
      <c r="Y74" s="37">
        <v>942649.2</v>
      </c>
      <c r="Z74" s="37">
        <v>34208</v>
      </c>
      <c r="AB74" s="37">
        <v>738635.74</v>
      </c>
      <c r="AC74" s="37">
        <v>104019.91</v>
      </c>
      <c r="AF74" s="114">
        <f t="shared" si="7"/>
        <v>264762.84000000003</v>
      </c>
      <c r="AG74" s="56">
        <f t="shared" si="8"/>
        <v>1561</v>
      </c>
      <c r="AH74" s="53">
        <f t="shared" si="9"/>
        <v>263201.84000000003</v>
      </c>
      <c r="AI74" s="50">
        <f t="shared" si="10"/>
        <v>1849636.55</v>
      </c>
      <c r="AJ74" s="49">
        <f t="shared" si="11"/>
        <v>1819512.8499999999</v>
      </c>
      <c r="AK74" s="53">
        <f t="shared" si="12"/>
        <v>30123.700000000186</v>
      </c>
    </row>
    <row r="75" spans="1:37" x14ac:dyDescent="0.2">
      <c r="A75" s="1" t="s">
        <v>943</v>
      </c>
      <c r="B75" s="1" t="s">
        <v>944</v>
      </c>
      <c r="C75" s="1">
        <v>5995</v>
      </c>
      <c r="D75" s="1" t="s">
        <v>946</v>
      </c>
      <c r="E75" s="1" t="s">
        <v>946</v>
      </c>
      <c r="F75" s="36">
        <v>386416.68</v>
      </c>
      <c r="G75" s="36">
        <v>179246.36</v>
      </c>
      <c r="H75" s="36">
        <v>11670</v>
      </c>
      <c r="J75" s="126">
        <v>1144725.53</v>
      </c>
      <c r="K75" s="126">
        <v>289159.40999999997</v>
      </c>
      <c r="M75" s="59">
        <v>22293.88</v>
      </c>
      <c r="O75" s="59">
        <v>-56788</v>
      </c>
      <c r="R75" s="126">
        <v>-335514.07</v>
      </c>
      <c r="S75" s="126">
        <v>2174520.91</v>
      </c>
      <c r="T75" s="33">
        <v>2234846.64</v>
      </c>
      <c r="U75" s="33">
        <v>340650</v>
      </c>
      <c r="V75" s="33">
        <v>610.92999999999995</v>
      </c>
      <c r="W75" s="33">
        <v>1342434</v>
      </c>
      <c r="X75" s="33">
        <v>100000</v>
      </c>
      <c r="Y75" s="37">
        <v>1965714</v>
      </c>
      <c r="AA75" s="37">
        <v>68369</v>
      </c>
      <c r="AB75" s="37">
        <v>1489243.17</v>
      </c>
      <c r="AC75" s="37">
        <v>228510.14</v>
      </c>
      <c r="AE75" s="37">
        <v>60000</v>
      </c>
      <c r="AF75" s="114">
        <f t="shared" si="7"/>
        <v>577333.04</v>
      </c>
      <c r="AG75" s="56">
        <f t="shared" si="8"/>
        <v>-34494.119999999995</v>
      </c>
      <c r="AH75" s="53">
        <f t="shared" si="9"/>
        <v>611827.16</v>
      </c>
      <c r="AI75" s="50">
        <f t="shared" si="10"/>
        <v>4018541.5700000003</v>
      </c>
      <c r="AJ75" s="49">
        <f t="shared" si="11"/>
        <v>3811836.31</v>
      </c>
      <c r="AK75" s="53">
        <f t="shared" si="12"/>
        <v>206705.26000000024</v>
      </c>
    </row>
    <row r="76" spans="1:37" x14ac:dyDescent="0.2">
      <c r="A76" s="1" t="s">
        <v>943</v>
      </c>
      <c r="B76" s="1" t="s">
        <v>944</v>
      </c>
      <c r="C76" s="1">
        <v>6506</v>
      </c>
      <c r="D76" s="1" t="s">
        <v>947</v>
      </c>
      <c r="E76" s="1" t="s">
        <v>947</v>
      </c>
      <c r="F76" s="36">
        <v>1002862.12</v>
      </c>
      <c r="G76" s="36">
        <v>0</v>
      </c>
      <c r="H76" s="36">
        <v>6732.69</v>
      </c>
      <c r="J76" s="126">
        <v>1523913.05</v>
      </c>
      <c r="K76" s="126">
        <v>182229.42</v>
      </c>
      <c r="M76" s="59">
        <v>7095.41</v>
      </c>
      <c r="O76" s="59">
        <v>1085.23</v>
      </c>
      <c r="R76" s="126">
        <v>335006.67</v>
      </c>
      <c r="S76" s="126">
        <v>2426315.1</v>
      </c>
      <c r="T76" s="33">
        <v>1682365.49</v>
      </c>
      <c r="U76" s="33">
        <v>295200</v>
      </c>
      <c r="V76" s="33">
        <v>1452.88</v>
      </c>
      <c r="W76" s="33">
        <v>1936209</v>
      </c>
      <c r="Y76" s="37">
        <v>2301145.9</v>
      </c>
      <c r="AA76" s="37">
        <v>35372</v>
      </c>
      <c r="AB76" s="37">
        <v>1327776.25</v>
      </c>
      <c r="AC76" s="37">
        <v>304698.34999999998</v>
      </c>
      <c r="AF76" s="114">
        <f t="shared" si="7"/>
        <v>1009594.8099999999</v>
      </c>
      <c r="AG76" s="56">
        <f t="shared" si="8"/>
        <v>8180.6399999999994</v>
      </c>
      <c r="AH76" s="53">
        <f t="shared" si="9"/>
        <v>1001414.1699999999</v>
      </c>
      <c r="AI76" s="50">
        <f t="shared" si="10"/>
        <v>3915227.37</v>
      </c>
      <c r="AJ76" s="49">
        <f t="shared" si="11"/>
        <v>3968992.5</v>
      </c>
      <c r="AK76" s="53">
        <f t="shared" si="12"/>
        <v>-53765.129999999888</v>
      </c>
    </row>
    <row r="77" spans="1:37" x14ac:dyDescent="0.2">
      <c r="A77" s="1" t="s">
        <v>943</v>
      </c>
      <c r="B77" s="1" t="s">
        <v>944</v>
      </c>
      <c r="C77" s="1">
        <v>2617</v>
      </c>
      <c r="D77" s="1" t="s">
        <v>948</v>
      </c>
      <c r="E77" s="1" t="s">
        <v>948</v>
      </c>
      <c r="F77" s="36">
        <v>366031.2</v>
      </c>
      <c r="G77" s="36">
        <v>0</v>
      </c>
      <c r="H77" s="36">
        <v>5030</v>
      </c>
      <c r="J77" s="126">
        <v>404337.86</v>
      </c>
      <c r="K77" s="126">
        <v>234440.74</v>
      </c>
      <c r="M77" s="59">
        <v>10350</v>
      </c>
      <c r="O77" s="59">
        <v>0</v>
      </c>
      <c r="R77" s="126">
        <v>70701.679999999993</v>
      </c>
      <c r="S77" s="126">
        <v>1120243.3</v>
      </c>
      <c r="T77" s="33">
        <v>1329887.93</v>
      </c>
      <c r="U77" s="33">
        <v>150240</v>
      </c>
      <c r="V77" s="33">
        <v>587.20000000000005</v>
      </c>
      <c r="W77" s="33">
        <v>413414</v>
      </c>
      <c r="Y77" s="37">
        <v>953790</v>
      </c>
      <c r="AA77" s="37">
        <v>26680</v>
      </c>
      <c r="AB77" s="37">
        <v>830027.98</v>
      </c>
      <c r="AC77" s="37">
        <v>275086.33</v>
      </c>
      <c r="AF77" s="114">
        <f t="shared" si="7"/>
        <v>371061.2</v>
      </c>
      <c r="AG77" s="56">
        <f t="shared" si="8"/>
        <v>10350</v>
      </c>
      <c r="AH77" s="53">
        <f t="shared" si="9"/>
        <v>360711.2</v>
      </c>
      <c r="AI77" s="50">
        <f t="shared" si="10"/>
        <v>1894129.13</v>
      </c>
      <c r="AJ77" s="49">
        <f t="shared" si="11"/>
        <v>2085584.31</v>
      </c>
      <c r="AK77" s="53">
        <f t="shared" si="12"/>
        <v>-191455.18000000017</v>
      </c>
    </row>
    <row r="78" spans="1:37" x14ac:dyDescent="0.2">
      <c r="A78" s="1" t="s">
        <v>943</v>
      </c>
      <c r="B78" s="1" t="s">
        <v>944</v>
      </c>
      <c r="C78" s="1">
        <v>5078</v>
      </c>
      <c r="D78" s="1" t="s">
        <v>949</v>
      </c>
      <c r="E78" s="1" t="s">
        <v>949</v>
      </c>
      <c r="F78" s="36">
        <v>606725.21</v>
      </c>
      <c r="G78" s="36">
        <v>13503.2</v>
      </c>
      <c r="H78" s="36">
        <v>11486.99</v>
      </c>
      <c r="J78" s="126">
        <v>1716494.19</v>
      </c>
      <c r="K78" s="126">
        <v>396613.64</v>
      </c>
      <c r="M78" s="59">
        <v>18083</v>
      </c>
      <c r="O78" s="59">
        <v>2771.16</v>
      </c>
      <c r="R78" s="126">
        <v>67103.06</v>
      </c>
      <c r="S78" s="126">
        <v>2732486.08</v>
      </c>
      <c r="T78" s="33">
        <v>1589754.62</v>
      </c>
      <c r="U78" s="33">
        <v>337000</v>
      </c>
      <c r="V78" s="33">
        <v>1204.1300000000001</v>
      </c>
      <c r="W78" s="33">
        <v>1192810.5</v>
      </c>
      <c r="Y78" s="37">
        <v>1608186.5</v>
      </c>
      <c r="AA78" s="37">
        <v>36526</v>
      </c>
      <c r="AB78" s="37">
        <v>1191123.6200000001</v>
      </c>
      <c r="AC78" s="37">
        <v>359609.66</v>
      </c>
      <c r="AE78" s="37">
        <v>943.54</v>
      </c>
      <c r="AF78" s="114">
        <f t="shared" si="7"/>
        <v>631715.39999999991</v>
      </c>
      <c r="AG78" s="56">
        <f t="shared" si="8"/>
        <v>20854.16</v>
      </c>
      <c r="AH78" s="53">
        <f t="shared" si="9"/>
        <v>610861.23999999987</v>
      </c>
      <c r="AI78" s="50">
        <f t="shared" si="10"/>
        <v>3120769.25</v>
      </c>
      <c r="AJ78" s="49">
        <f t="shared" si="11"/>
        <v>3196389.3200000003</v>
      </c>
      <c r="AK78" s="53">
        <f t="shared" si="12"/>
        <v>-75620.070000000298</v>
      </c>
    </row>
    <row r="79" spans="1:37" x14ac:dyDescent="0.2">
      <c r="A79" s="1" t="s">
        <v>943</v>
      </c>
      <c r="B79" s="1" t="s">
        <v>944</v>
      </c>
      <c r="C79" s="1">
        <v>4268</v>
      </c>
      <c r="D79" s="1" t="s">
        <v>950</v>
      </c>
      <c r="E79" s="1" t="s">
        <v>950</v>
      </c>
      <c r="F79" s="36">
        <v>1770045.56</v>
      </c>
      <c r="G79" s="36">
        <v>117700</v>
      </c>
      <c r="H79" s="36">
        <v>5655</v>
      </c>
      <c r="J79" s="126">
        <v>2122409.31</v>
      </c>
      <c r="K79" s="126">
        <v>352564.52</v>
      </c>
      <c r="M79" s="59">
        <v>17319.810000000001</v>
      </c>
      <c r="O79" s="59">
        <v>2327</v>
      </c>
      <c r="R79" s="126">
        <v>-224951.96</v>
      </c>
      <c r="S79" s="126">
        <v>3283107.89</v>
      </c>
      <c r="T79" s="33">
        <v>3673823.25</v>
      </c>
      <c r="V79" s="33">
        <v>850.17</v>
      </c>
      <c r="W79" s="33">
        <v>482433</v>
      </c>
      <c r="Y79" s="37">
        <v>1084948</v>
      </c>
      <c r="AA79" s="37">
        <v>76474</v>
      </c>
      <c r="AB79" s="37">
        <v>1352779.79</v>
      </c>
      <c r="AC79" s="37">
        <v>352332.98</v>
      </c>
      <c r="AF79" s="114">
        <f t="shared" si="7"/>
        <v>1893400.56</v>
      </c>
      <c r="AG79" s="56">
        <f t="shared" si="8"/>
        <v>19646.810000000001</v>
      </c>
      <c r="AH79" s="53">
        <f t="shared" si="9"/>
        <v>1873753.75</v>
      </c>
      <c r="AI79" s="50">
        <f t="shared" si="10"/>
        <v>4157106.42</v>
      </c>
      <c r="AJ79" s="49">
        <f t="shared" si="11"/>
        <v>2866534.77</v>
      </c>
      <c r="AK79" s="53">
        <f t="shared" si="12"/>
        <v>1290571.6499999999</v>
      </c>
    </row>
    <row r="80" spans="1:37" x14ac:dyDescent="0.2">
      <c r="A80" s="1" t="s">
        <v>943</v>
      </c>
      <c r="B80" s="1" t="s">
        <v>944</v>
      </c>
      <c r="C80" s="1">
        <v>3785</v>
      </c>
      <c r="D80" s="1" t="s">
        <v>951</v>
      </c>
      <c r="E80" s="1" t="s">
        <v>951</v>
      </c>
      <c r="F80" s="36">
        <v>389688.81</v>
      </c>
      <c r="G80" s="36">
        <v>0</v>
      </c>
      <c r="H80" s="36">
        <v>2620</v>
      </c>
      <c r="J80" s="126">
        <v>659457.06000000006</v>
      </c>
      <c r="K80" s="126">
        <v>382274.48</v>
      </c>
      <c r="M80" s="59">
        <v>14171</v>
      </c>
      <c r="O80" s="59">
        <v>0</v>
      </c>
      <c r="R80" s="126">
        <v>180150.51</v>
      </c>
      <c r="S80" s="126">
        <v>1600443.98</v>
      </c>
      <c r="T80" s="33">
        <v>1507760.87</v>
      </c>
      <c r="U80" s="33">
        <v>228100</v>
      </c>
      <c r="V80" s="33">
        <v>1169.79</v>
      </c>
      <c r="W80" s="33">
        <v>687477</v>
      </c>
      <c r="X80" s="33">
        <v>20000</v>
      </c>
      <c r="Y80" s="37">
        <v>1180899</v>
      </c>
      <c r="AA80" s="37">
        <v>34354</v>
      </c>
      <c r="AB80" s="37">
        <v>1405036.41</v>
      </c>
      <c r="AC80" s="37">
        <v>184943.39</v>
      </c>
      <c r="AF80" s="114">
        <f t="shared" si="7"/>
        <v>392308.81</v>
      </c>
      <c r="AG80" s="56">
        <f t="shared" si="8"/>
        <v>14171</v>
      </c>
      <c r="AH80" s="53">
        <f t="shared" si="9"/>
        <v>378137.81</v>
      </c>
      <c r="AI80" s="50">
        <f t="shared" si="10"/>
        <v>2444507.66</v>
      </c>
      <c r="AJ80" s="49">
        <f t="shared" si="11"/>
        <v>2805232.8000000003</v>
      </c>
      <c r="AK80" s="53">
        <f t="shared" si="12"/>
        <v>-360725.14000000013</v>
      </c>
    </row>
    <row r="81" spans="1:37" x14ac:dyDescent="0.2">
      <c r="A81" s="1" t="s">
        <v>953</v>
      </c>
      <c r="B81" s="1" t="s">
        <v>954</v>
      </c>
      <c r="C81" s="1">
        <v>2446</v>
      </c>
      <c r="D81" s="1" t="s">
        <v>956</v>
      </c>
      <c r="E81" s="1" t="s">
        <v>1449</v>
      </c>
      <c r="F81" s="36">
        <v>44819.69</v>
      </c>
      <c r="G81" s="36">
        <v>0</v>
      </c>
      <c r="H81" s="36">
        <v>38265.68</v>
      </c>
      <c r="J81" s="126">
        <v>865495.7</v>
      </c>
      <c r="K81" s="126">
        <v>417807.05</v>
      </c>
      <c r="M81" s="59">
        <v>38410</v>
      </c>
      <c r="Q81" s="126">
        <v>-275996.40000000002</v>
      </c>
      <c r="R81" s="126">
        <v>1525761.66</v>
      </c>
      <c r="S81" s="126">
        <v>4010</v>
      </c>
      <c r="T81" s="33">
        <v>1258784.1299999999</v>
      </c>
      <c r="V81" s="33">
        <v>197.76</v>
      </c>
      <c r="W81" s="33">
        <v>726799.5</v>
      </c>
      <c r="Y81" s="37">
        <v>886596.5</v>
      </c>
      <c r="Z81" s="37">
        <v>4996</v>
      </c>
      <c r="AB81" s="37">
        <v>987697.49</v>
      </c>
      <c r="AC81" s="37">
        <v>32288.54</v>
      </c>
      <c r="AF81" s="114">
        <f t="shared" si="7"/>
        <v>83085.37</v>
      </c>
      <c r="AG81" s="56">
        <f t="shared" si="8"/>
        <v>38410</v>
      </c>
      <c r="AH81" s="53">
        <f t="shared" si="9"/>
        <v>44675.369999999995</v>
      </c>
      <c r="AI81" s="50">
        <f t="shared" si="10"/>
        <v>1985781.39</v>
      </c>
      <c r="AJ81" s="49">
        <f t="shared" si="11"/>
        <v>1911578.53</v>
      </c>
      <c r="AK81" s="53">
        <f t="shared" si="12"/>
        <v>74202.85999999987</v>
      </c>
    </row>
    <row r="82" spans="1:37" x14ac:dyDescent="0.2">
      <c r="A82" s="1" t="s">
        <v>953</v>
      </c>
      <c r="B82" s="1" t="s">
        <v>954</v>
      </c>
      <c r="C82" s="1">
        <v>3509</v>
      </c>
      <c r="D82" s="1" t="s">
        <v>957</v>
      </c>
      <c r="E82" s="1" t="s">
        <v>1450</v>
      </c>
      <c r="F82" s="36">
        <v>95458</v>
      </c>
      <c r="G82" s="36">
        <v>10000</v>
      </c>
      <c r="H82" s="36">
        <v>18175.34</v>
      </c>
      <c r="J82" s="126">
        <v>4</v>
      </c>
      <c r="K82" s="126">
        <v>174584.73</v>
      </c>
      <c r="M82" s="59">
        <v>100579</v>
      </c>
      <c r="Q82" s="126">
        <v>39309.11</v>
      </c>
      <c r="R82" s="126">
        <v>-1629653.06</v>
      </c>
      <c r="S82" s="126">
        <v>1891796.45</v>
      </c>
      <c r="T82" s="33">
        <v>2014976.57</v>
      </c>
      <c r="V82" s="33">
        <v>513.34</v>
      </c>
      <c r="W82" s="33">
        <v>564455</v>
      </c>
      <c r="X82" s="33">
        <v>329458.32</v>
      </c>
      <c r="Y82" s="37">
        <v>1095047.32</v>
      </c>
      <c r="Z82" s="37">
        <v>5260</v>
      </c>
      <c r="AB82" s="37">
        <v>1901248.16</v>
      </c>
      <c r="AC82" s="37">
        <v>11657.18</v>
      </c>
      <c r="AF82" s="114">
        <f t="shared" si="7"/>
        <v>123633.34</v>
      </c>
      <c r="AG82" s="56">
        <f t="shared" si="8"/>
        <v>100579</v>
      </c>
      <c r="AH82" s="53">
        <f t="shared" si="9"/>
        <v>23054.339999999997</v>
      </c>
      <c r="AI82" s="50">
        <f t="shared" si="10"/>
        <v>2909403.23</v>
      </c>
      <c r="AJ82" s="49">
        <f t="shared" si="11"/>
        <v>3013212.66</v>
      </c>
      <c r="AK82" s="53">
        <f t="shared" si="12"/>
        <v>-103809.43000000017</v>
      </c>
    </row>
    <row r="83" spans="1:37" x14ac:dyDescent="0.2">
      <c r="A83" s="1" t="s">
        <v>953</v>
      </c>
      <c r="B83" s="1" t="s">
        <v>954</v>
      </c>
      <c r="C83" s="1">
        <v>1170</v>
      </c>
      <c r="D83" s="1" t="s">
        <v>958</v>
      </c>
      <c r="E83" s="1" t="s">
        <v>1451</v>
      </c>
      <c r="F83" s="36">
        <v>115229.83</v>
      </c>
      <c r="G83" s="36">
        <v>44850</v>
      </c>
      <c r="H83" s="36">
        <v>29035.77</v>
      </c>
      <c r="J83" s="126">
        <v>196935.43</v>
      </c>
      <c r="K83" s="126">
        <v>98033.45</v>
      </c>
      <c r="M83" s="59">
        <v>-12222</v>
      </c>
      <c r="Q83" s="126">
        <v>-148662.24</v>
      </c>
      <c r="R83" s="126">
        <v>-1279891.8400000001</v>
      </c>
      <c r="S83" s="126">
        <v>1831896.95</v>
      </c>
      <c r="T83" s="33">
        <v>887948.68</v>
      </c>
      <c r="V83" s="33">
        <v>318.10000000000002</v>
      </c>
      <c r="W83" s="33">
        <v>623470</v>
      </c>
      <c r="X83" s="33">
        <v>400404.8</v>
      </c>
      <c r="Y83" s="37">
        <v>1078483.8</v>
      </c>
      <c r="Z83" s="37">
        <v>36983</v>
      </c>
      <c r="AB83" s="37">
        <v>562187.52000000002</v>
      </c>
      <c r="AC83" s="37">
        <v>139175.65</v>
      </c>
      <c r="AE83" s="37">
        <v>2348</v>
      </c>
      <c r="AF83" s="114">
        <f t="shared" si="7"/>
        <v>189115.6</v>
      </c>
      <c r="AG83" s="56">
        <f t="shared" si="8"/>
        <v>-12222</v>
      </c>
      <c r="AH83" s="53">
        <f t="shared" si="9"/>
        <v>201337.60000000001</v>
      </c>
      <c r="AI83" s="50">
        <f t="shared" si="10"/>
        <v>1912141.58</v>
      </c>
      <c r="AJ83" s="49">
        <f t="shared" si="11"/>
        <v>1819177.97</v>
      </c>
      <c r="AK83" s="53">
        <f t="shared" si="12"/>
        <v>92963.610000000102</v>
      </c>
    </row>
    <row r="84" spans="1:37" x14ac:dyDescent="0.2">
      <c r="A84" s="1" t="s">
        <v>953</v>
      </c>
      <c r="B84" s="1" t="s">
        <v>954</v>
      </c>
      <c r="C84" s="1">
        <v>1178</v>
      </c>
      <c r="D84" s="1" t="s">
        <v>959</v>
      </c>
      <c r="E84" s="1" t="s">
        <v>1452</v>
      </c>
      <c r="F84" s="36">
        <v>10496.26</v>
      </c>
      <c r="G84" s="36">
        <v>0</v>
      </c>
      <c r="H84" s="36">
        <v>30001.78</v>
      </c>
      <c r="J84" s="126">
        <v>29512.02</v>
      </c>
      <c r="K84" s="126">
        <v>165346.32999999999</v>
      </c>
      <c r="M84" s="59">
        <v>38540</v>
      </c>
      <c r="Q84" s="126">
        <v>-126206806.29000001</v>
      </c>
      <c r="R84" s="126">
        <v>126092982.31</v>
      </c>
      <c r="S84" s="126">
        <v>352730.98</v>
      </c>
      <c r="T84" s="33">
        <v>1206009.24</v>
      </c>
      <c r="V84" s="33">
        <v>80.81</v>
      </c>
      <c r="W84" s="33">
        <v>622793</v>
      </c>
      <c r="X84" s="33">
        <v>877401</v>
      </c>
      <c r="Y84" s="37">
        <v>1601495</v>
      </c>
      <c r="AB84" s="37">
        <v>1072211.1000000001</v>
      </c>
      <c r="AC84" s="37">
        <v>74668.56</v>
      </c>
      <c r="AF84" s="114">
        <f t="shared" si="7"/>
        <v>40498.04</v>
      </c>
      <c r="AG84" s="56">
        <f t="shared" si="8"/>
        <v>38540</v>
      </c>
      <c r="AH84" s="53">
        <f t="shared" si="9"/>
        <v>1958.0400000000009</v>
      </c>
      <c r="AI84" s="50">
        <f t="shared" si="10"/>
        <v>2706284.05</v>
      </c>
      <c r="AJ84" s="49">
        <f t="shared" si="11"/>
        <v>2748374.66</v>
      </c>
      <c r="AK84" s="53">
        <f t="shared" si="12"/>
        <v>-42090.610000000335</v>
      </c>
    </row>
    <row r="85" spans="1:37" s="52" customFormat="1" x14ac:dyDescent="0.2">
      <c r="A85" s="52" t="s">
        <v>953</v>
      </c>
      <c r="B85" s="52" t="s">
        <v>954</v>
      </c>
      <c r="C85" s="52">
        <v>2358</v>
      </c>
      <c r="D85" s="52" t="s">
        <v>960</v>
      </c>
      <c r="E85" s="52" t="s">
        <v>1453</v>
      </c>
      <c r="F85" s="36">
        <v>90575.94</v>
      </c>
      <c r="G85" s="36">
        <v>10000</v>
      </c>
      <c r="H85" s="36">
        <v>32241.65</v>
      </c>
      <c r="I85" s="36"/>
      <c r="J85" s="126">
        <v>2170896.5699999998</v>
      </c>
      <c r="K85" s="126">
        <v>2578165.12</v>
      </c>
      <c r="L85" s="59"/>
      <c r="M85" s="59">
        <v>13280</v>
      </c>
      <c r="N85" s="59"/>
      <c r="O85" s="59"/>
      <c r="P85" s="126"/>
      <c r="Q85" s="126"/>
      <c r="R85" s="126">
        <v>4977622.22</v>
      </c>
      <c r="S85" s="126"/>
      <c r="T85" s="33">
        <v>1134114.81</v>
      </c>
      <c r="U85" s="33"/>
      <c r="V85" s="33">
        <v>258.58999999999997</v>
      </c>
      <c r="W85" s="33">
        <v>1399598</v>
      </c>
      <c r="X85" s="33">
        <v>29540</v>
      </c>
      <c r="Y85" s="37">
        <v>1495958</v>
      </c>
      <c r="Z85" s="37">
        <v>22431</v>
      </c>
      <c r="AA85" s="37">
        <v>2880</v>
      </c>
      <c r="AB85" s="37">
        <v>920328.79</v>
      </c>
      <c r="AC85" s="37">
        <v>225936.55</v>
      </c>
      <c r="AD85" s="37"/>
      <c r="AE85" s="37">
        <v>5000</v>
      </c>
      <c r="AF85" s="114">
        <f t="shared" si="7"/>
        <v>132817.59</v>
      </c>
      <c r="AG85" s="56">
        <f t="shared" si="8"/>
        <v>13280</v>
      </c>
      <c r="AH85" s="53">
        <f t="shared" si="9"/>
        <v>119537.59</v>
      </c>
      <c r="AI85" s="50">
        <f t="shared" si="10"/>
        <v>2563511.4000000004</v>
      </c>
      <c r="AJ85" s="49">
        <f t="shared" si="11"/>
        <v>2672534.34</v>
      </c>
      <c r="AK85" s="53">
        <f t="shared" si="12"/>
        <v>-109022.93999999948</v>
      </c>
    </row>
    <row r="86" spans="1:37" x14ac:dyDescent="0.2">
      <c r="D86" s="1" t="s">
        <v>1421</v>
      </c>
      <c r="E86" s="1" t="s">
        <v>1421</v>
      </c>
      <c r="F86" s="36">
        <v>0</v>
      </c>
      <c r="H86" s="36">
        <v>0</v>
      </c>
      <c r="I86" s="36">
        <v>0</v>
      </c>
      <c r="J86" s="126">
        <v>1</v>
      </c>
      <c r="K86" s="126">
        <v>6</v>
      </c>
      <c r="O86" s="59">
        <v>0</v>
      </c>
      <c r="R86" s="126">
        <v>-31309.24</v>
      </c>
      <c r="S86" s="126">
        <v>31316.240000000002</v>
      </c>
      <c r="W86" s="33">
        <v>638290.5</v>
      </c>
      <c r="X86" s="33">
        <v>351599.22</v>
      </c>
      <c r="Y86" s="37">
        <v>652015.5</v>
      </c>
      <c r="AA86" s="37">
        <v>19440</v>
      </c>
      <c r="AB86" s="37">
        <v>318434.21999999997</v>
      </c>
      <c r="AF86" s="114">
        <f t="shared" si="7"/>
        <v>0</v>
      </c>
      <c r="AG86" s="56">
        <f t="shared" si="8"/>
        <v>0</v>
      </c>
      <c r="AH86" s="53">
        <f t="shared" si="9"/>
        <v>0</v>
      </c>
      <c r="AI86" s="50">
        <f t="shared" si="10"/>
        <v>989889.72</v>
      </c>
      <c r="AJ86" s="49">
        <f t="shared" si="11"/>
        <v>989889.72</v>
      </c>
      <c r="AK86" s="53">
        <f t="shared" si="12"/>
        <v>0</v>
      </c>
    </row>
    <row r="87" spans="1:37" x14ac:dyDescent="0.2">
      <c r="AF87" s="114"/>
      <c r="AG87" s="56"/>
      <c r="AH87" s="53"/>
      <c r="AI87" s="50"/>
      <c r="AJ87" s="49"/>
    </row>
    <row r="88" spans="1:37" x14ac:dyDescent="0.2">
      <c r="AF88" s="114"/>
      <c r="AG88" s="56"/>
      <c r="AH88" s="53"/>
      <c r="AI88" s="50"/>
      <c r="AJ88" s="49"/>
    </row>
    <row r="89" spans="1:37" x14ac:dyDescent="0.2">
      <c r="AF89" s="114"/>
      <c r="AG89" s="56"/>
      <c r="AH89" s="53"/>
      <c r="AI89" s="50"/>
      <c r="AJ89" s="49"/>
    </row>
    <row r="90" spans="1:37" x14ac:dyDescent="0.2">
      <c r="AF90" s="114"/>
      <c r="AG90" s="56"/>
      <c r="AH90" s="53"/>
      <c r="AI90" s="50"/>
      <c r="AJ90" s="49"/>
    </row>
    <row r="91" spans="1:37" x14ac:dyDescent="0.2">
      <c r="AF91" s="114"/>
      <c r="AG91" s="56"/>
      <c r="AH91" s="53"/>
      <c r="AI91" s="50"/>
      <c r="AJ91" s="49"/>
    </row>
    <row r="92" spans="1:37" x14ac:dyDescent="0.2">
      <c r="AF92" s="114"/>
      <c r="AG92" s="56"/>
      <c r="AH92" s="53"/>
      <c r="AI92" s="50"/>
      <c r="AJ92" s="49"/>
    </row>
    <row r="93" spans="1:37" x14ac:dyDescent="0.2">
      <c r="AF93" s="114"/>
      <c r="AG93" s="56"/>
      <c r="AH93" s="53"/>
      <c r="AI93" s="50"/>
      <c r="AJ93" s="49"/>
    </row>
    <row r="94" spans="1:37" x14ac:dyDescent="0.2">
      <c r="AF94" s="114"/>
      <c r="AG94" s="56"/>
      <c r="AH94" s="53"/>
      <c r="AI94" s="50"/>
      <c r="AJ94" s="49"/>
    </row>
    <row r="95" spans="1:37" x14ac:dyDescent="0.2">
      <c r="AF95" s="114"/>
      <c r="AG95" s="56"/>
      <c r="AH95" s="53"/>
      <c r="AI95" s="50"/>
      <c r="AJ95" s="49"/>
    </row>
    <row r="96" spans="1:37" x14ac:dyDescent="0.2">
      <c r="AF96" s="114"/>
      <c r="AG96" s="56"/>
      <c r="AH96" s="53"/>
      <c r="AI96" s="50"/>
      <c r="AJ96" s="49"/>
    </row>
    <row r="97" spans="32:36" x14ac:dyDescent="0.2">
      <c r="AF97" s="114"/>
      <c r="AG97" s="56"/>
      <c r="AH97" s="53"/>
      <c r="AI97" s="50"/>
      <c r="AJ97" s="49"/>
    </row>
    <row r="98" spans="32:36" x14ac:dyDescent="0.2">
      <c r="AF98" s="114"/>
      <c r="AG98" s="56"/>
      <c r="AH98" s="53"/>
      <c r="AI98" s="50"/>
      <c r="AJ98" s="49"/>
    </row>
    <row r="99" spans="32:36" x14ac:dyDescent="0.2">
      <c r="AF99" s="114"/>
      <c r="AG99" s="56"/>
      <c r="AH99" s="53"/>
      <c r="AI99" s="50"/>
      <c r="AJ99" s="49"/>
    </row>
    <row r="100" spans="32:36" x14ac:dyDescent="0.2">
      <c r="AF100" s="114"/>
      <c r="AG100" s="56"/>
      <c r="AH100" s="53"/>
      <c r="AI100" s="50"/>
      <c r="AJ100" s="49"/>
    </row>
    <row r="101" spans="32:36" x14ac:dyDescent="0.2">
      <c r="AF101" s="114"/>
      <c r="AG101" s="56"/>
      <c r="AH101" s="53"/>
      <c r="AI101" s="50"/>
      <c r="AJ101" s="49"/>
    </row>
    <row r="102" spans="32:36" x14ac:dyDescent="0.2">
      <c r="AF102" s="114"/>
      <c r="AG102" s="56"/>
      <c r="AH102" s="53"/>
      <c r="AI102" s="50"/>
      <c r="AJ102" s="49"/>
    </row>
    <row r="103" spans="32:36" x14ac:dyDescent="0.2">
      <c r="AF103" s="114"/>
      <c r="AG103" s="56"/>
      <c r="AH103" s="53"/>
      <c r="AI103" s="50"/>
      <c r="AJ103" s="49"/>
    </row>
    <row r="104" spans="32:36" x14ac:dyDescent="0.2">
      <c r="AF104" s="114"/>
      <c r="AG104" s="56"/>
      <c r="AH104" s="53"/>
      <c r="AI104" s="50"/>
      <c r="AJ104" s="49"/>
    </row>
    <row r="105" spans="32:36" x14ac:dyDescent="0.2">
      <c r="AF105" s="114"/>
      <c r="AG105" s="56"/>
      <c r="AH105" s="53"/>
      <c r="AI105" s="50"/>
      <c r="AJ105" s="49"/>
    </row>
    <row r="106" spans="32:36" x14ac:dyDescent="0.2">
      <c r="AF106" s="114"/>
      <c r="AG106" s="56"/>
      <c r="AH106" s="53"/>
      <c r="AI106" s="50"/>
      <c r="AJ106" s="49"/>
    </row>
    <row r="107" spans="32:36" x14ac:dyDescent="0.2">
      <c r="AF107" s="114"/>
      <c r="AG107" s="56"/>
      <c r="AH107" s="53"/>
      <c r="AI107" s="50"/>
      <c r="AJ107" s="49"/>
    </row>
    <row r="108" spans="32:36" x14ac:dyDescent="0.2">
      <c r="AF108" s="114"/>
      <c r="AG108" s="56"/>
      <c r="AH108" s="53"/>
      <c r="AI108" s="50"/>
      <c r="AJ108" s="49"/>
    </row>
    <row r="109" spans="32:36" x14ac:dyDescent="0.2">
      <c r="AF109" s="114"/>
      <c r="AG109" s="56"/>
      <c r="AH109" s="53"/>
      <c r="AI109" s="50"/>
      <c r="AJ109" s="49"/>
    </row>
    <row r="110" spans="32:36" x14ac:dyDescent="0.2">
      <c r="AF110" s="114"/>
      <c r="AG110" s="56"/>
      <c r="AH110" s="53"/>
      <c r="AI110" s="50"/>
      <c r="AJ110" s="49"/>
    </row>
    <row r="111" spans="32:36" x14ac:dyDescent="0.2">
      <c r="AF111" s="114"/>
      <c r="AG111" s="56"/>
      <c r="AH111" s="53"/>
      <c r="AI111" s="50"/>
      <c r="AJ111" s="49"/>
    </row>
    <row r="112" spans="32:36" x14ac:dyDescent="0.2">
      <c r="AF112" s="114"/>
      <c r="AG112" s="56"/>
      <c r="AH112" s="53"/>
      <c r="AI112" s="50"/>
      <c r="AJ112" s="49"/>
    </row>
    <row r="113" spans="32:36" x14ac:dyDescent="0.2">
      <c r="AF113" s="114"/>
      <c r="AG113" s="56"/>
      <c r="AH113" s="53"/>
      <c r="AI113" s="50"/>
      <c r="AJ113" s="49"/>
    </row>
    <row r="114" spans="32:36" x14ac:dyDescent="0.2">
      <c r="AF114" s="114"/>
      <c r="AG114" s="56"/>
      <c r="AH114" s="53"/>
      <c r="AI114" s="50"/>
      <c r="AJ114" s="49"/>
    </row>
    <row r="115" spans="32:36" x14ac:dyDescent="0.2">
      <c r="AF115" s="114"/>
      <c r="AG115" s="56"/>
      <c r="AH115" s="53"/>
      <c r="AI115" s="50"/>
      <c r="AJ115" s="49"/>
    </row>
    <row r="116" spans="32:36" x14ac:dyDescent="0.2">
      <c r="AF116" s="114"/>
      <c r="AG116" s="56"/>
      <c r="AH116" s="53"/>
      <c r="AI116" s="50"/>
      <c r="AJ116" s="49"/>
    </row>
    <row r="117" spans="32:36" x14ac:dyDescent="0.2">
      <c r="AF117" s="114"/>
      <c r="AG117" s="56"/>
      <c r="AH117" s="53"/>
      <c r="AI117" s="50"/>
      <c r="AJ117" s="49"/>
    </row>
    <row r="118" spans="32:36" x14ac:dyDescent="0.2">
      <c r="AF118" s="114"/>
      <c r="AG118" s="56"/>
      <c r="AH118" s="53"/>
      <c r="AI118" s="50"/>
      <c r="AJ118" s="49"/>
    </row>
    <row r="119" spans="32:36" x14ac:dyDescent="0.2">
      <c r="AF119" s="114"/>
      <c r="AG119" s="56"/>
      <c r="AH119" s="53"/>
      <c r="AI119" s="50"/>
      <c r="AJ119" s="49"/>
    </row>
    <row r="120" spans="32:36" x14ac:dyDescent="0.2">
      <c r="AF120" s="114"/>
      <c r="AG120" s="56"/>
      <c r="AH120" s="53"/>
      <c r="AI120" s="50"/>
      <c r="AJ120" s="49"/>
    </row>
    <row r="121" spans="32:36" x14ac:dyDescent="0.2">
      <c r="AF121" s="114"/>
      <c r="AG121" s="56"/>
      <c r="AH121" s="53"/>
      <c r="AI121" s="50"/>
      <c r="AJ121" s="49"/>
    </row>
    <row r="122" spans="32:36" x14ac:dyDescent="0.2">
      <c r="AF122" s="114"/>
      <c r="AG122" s="56"/>
      <c r="AH122" s="53"/>
      <c r="AI122" s="50"/>
      <c r="AJ122" s="49"/>
    </row>
    <row r="123" spans="32:36" x14ac:dyDescent="0.2">
      <c r="AF123" s="114"/>
      <c r="AG123" s="56"/>
      <c r="AH123" s="53"/>
      <c r="AI123" s="50"/>
      <c r="AJ123" s="4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2"/>
  <sheetViews>
    <sheetView topLeftCell="E1" zoomScaleNormal="100" workbookViewId="0">
      <pane ySplit="2" topLeftCell="A72" activePane="bottomLeft" state="frozen"/>
      <selection activeCell="B12" sqref="B12"/>
      <selection pane="bottomLeft" activeCell="AF1" sqref="F1:AF1048576"/>
    </sheetView>
  </sheetViews>
  <sheetFormatPr defaultRowHeight="14.25" x14ac:dyDescent="0.2"/>
  <cols>
    <col min="1" max="1" width="9" style="280"/>
    <col min="2" max="2" width="19.125" style="280" customWidth="1"/>
    <col min="3" max="3" width="9.5" style="280" bestFit="1" customWidth="1"/>
    <col min="4" max="4" width="35.75" style="280" customWidth="1"/>
    <col min="5" max="5" width="35.125" style="280" customWidth="1"/>
    <col min="6" max="6" width="19.125" style="36" customWidth="1"/>
    <col min="7" max="7" width="13.125" style="36" bestFit="1" customWidth="1"/>
    <col min="8" max="8" width="24.25" style="36" customWidth="1"/>
    <col min="9" max="9" width="20.375" style="36" customWidth="1"/>
    <col min="10" max="10" width="19.125" style="280" customWidth="1"/>
    <col min="11" max="11" width="14.125" style="280" bestFit="1" customWidth="1"/>
    <col min="12" max="12" width="19.375" style="59" customWidth="1"/>
    <col min="13" max="13" width="16.75" style="59" customWidth="1"/>
    <col min="14" max="14" width="16" style="59" bestFit="1" customWidth="1"/>
    <col min="15" max="15" width="15.5" style="59" bestFit="1" customWidth="1"/>
    <col min="16" max="16" width="18.375" style="59" customWidth="1"/>
    <col min="17" max="17" width="19.375" style="280" customWidth="1"/>
    <col min="18" max="18" width="15.375" style="280" bestFit="1" customWidth="1"/>
    <col min="19" max="19" width="14.375" style="280" bestFit="1" customWidth="1"/>
    <col min="20" max="20" width="15.125" style="280" bestFit="1" customWidth="1"/>
    <col min="21" max="21" width="14.75" style="33" bestFit="1" customWidth="1"/>
    <col min="22" max="22" width="15.625" style="33" bestFit="1" customWidth="1"/>
    <col min="23" max="23" width="14.625" style="33" bestFit="1" customWidth="1"/>
    <col min="24" max="24" width="15.25" style="33" bestFit="1" customWidth="1"/>
    <col min="25" max="25" width="15.125" style="33" bestFit="1" customWidth="1"/>
    <col min="26" max="26" width="15.25" style="33" bestFit="1" customWidth="1"/>
    <col min="27" max="27" width="15.125" style="37" bestFit="1" customWidth="1"/>
    <col min="28" max="28" width="15.375" style="37" bestFit="1" customWidth="1"/>
    <col min="29" max="29" width="15.25" style="37" bestFit="1" customWidth="1"/>
    <col min="30" max="30" width="15.375" style="37" bestFit="1" customWidth="1"/>
    <col min="31" max="31" width="15.25" style="37" bestFit="1" customWidth="1"/>
    <col min="32" max="32" width="15.625" style="37" bestFit="1" customWidth="1"/>
    <col min="33" max="33" width="15.25" style="280" bestFit="1" customWidth="1"/>
    <col min="34" max="34" width="15.5" style="280" bestFit="1" customWidth="1"/>
    <col min="35" max="35" width="15.25" style="280" bestFit="1" customWidth="1"/>
    <col min="36" max="36" width="13.375" style="280" bestFit="1" customWidth="1"/>
    <col min="37" max="37" width="15.375" style="280" bestFit="1" customWidth="1"/>
    <col min="38" max="38" width="14.375" style="280" bestFit="1" customWidth="1"/>
    <col min="39" max="39" width="15.375" style="280" bestFit="1" customWidth="1"/>
    <col min="40" max="40" width="13.375" style="280" bestFit="1" customWidth="1"/>
    <col min="41" max="41" width="13.25" style="280" bestFit="1" customWidth="1"/>
    <col min="42" max="43" width="14.25" style="280" bestFit="1" customWidth="1"/>
    <col min="44" max="44" width="13.25" style="280" bestFit="1" customWidth="1"/>
    <col min="45" max="96" width="13.125" style="280" bestFit="1" customWidth="1"/>
    <col min="97" max="97" width="11.375" style="280" bestFit="1" customWidth="1"/>
    <col min="98" max="98" width="13.125" style="280" bestFit="1" customWidth="1"/>
    <col min="99" max="99" width="11.375" style="280" bestFit="1" customWidth="1"/>
    <col min="100" max="196" width="13.125" style="280" bestFit="1" customWidth="1"/>
    <col min="197" max="197" width="11.375" style="280" bestFit="1" customWidth="1"/>
    <col min="198" max="202" width="13.125" style="280" bestFit="1" customWidth="1"/>
    <col min="203" max="203" width="11.375" style="280" bestFit="1" customWidth="1"/>
    <col min="204" max="204" width="13.125" style="280" bestFit="1" customWidth="1"/>
    <col min="205" max="16384" width="9" style="280"/>
  </cols>
  <sheetData>
    <row r="1" spans="1:32" x14ac:dyDescent="0.2">
      <c r="E1" s="280" t="s">
        <v>1410</v>
      </c>
      <c r="F1" s="36" t="s">
        <v>1616</v>
      </c>
      <c r="G1" s="36" t="s">
        <v>1618</v>
      </c>
      <c r="H1" s="36" t="s">
        <v>1620</v>
      </c>
      <c r="I1" s="36" t="s">
        <v>1678</v>
      </c>
      <c r="J1" s="280" t="s">
        <v>1622</v>
      </c>
      <c r="K1" s="280" t="s">
        <v>1624</v>
      </c>
      <c r="L1" s="59" t="s">
        <v>1628</v>
      </c>
      <c r="M1" s="59" t="s">
        <v>1630</v>
      </c>
      <c r="N1" s="59" t="s">
        <v>1691</v>
      </c>
      <c r="O1" s="59" t="s">
        <v>1634</v>
      </c>
      <c r="P1" s="59" t="s">
        <v>1636</v>
      </c>
      <c r="Q1" s="280" t="s">
        <v>1638</v>
      </c>
      <c r="R1" s="280" t="s">
        <v>1613</v>
      </c>
      <c r="S1" s="280" t="s">
        <v>1640</v>
      </c>
      <c r="T1" s="280" t="s">
        <v>1642</v>
      </c>
      <c r="U1" s="33" t="s">
        <v>1673</v>
      </c>
      <c r="V1" s="33" t="s">
        <v>1643</v>
      </c>
      <c r="W1" s="33" t="s">
        <v>1645</v>
      </c>
      <c r="X1" s="33" t="s">
        <v>1647</v>
      </c>
      <c r="Y1" s="33" t="s">
        <v>1651</v>
      </c>
      <c r="Z1" s="33" t="s">
        <v>1655</v>
      </c>
      <c r="AA1" s="37" t="s">
        <v>1657</v>
      </c>
      <c r="AB1" s="37" t="s">
        <v>1659</v>
      </c>
      <c r="AC1" s="37" t="s">
        <v>1661</v>
      </c>
      <c r="AD1" s="37" t="s">
        <v>1663</v>
      </c>
      <c r="AE1" s="37" t="s">
        <v>1665</v>
      </c>
      <c r="AF1" s="37" t="s">
        <v>1669</v>
      </c>
    </row>
    <row r="2" spans="1:32" x14ac:dyDescent="0.2">
      <c r="E2" s="280" t="s">
        <v>1411</v>
      </c>
      <c r="F2" s="36" t="s">
        <v>1617</v>
      </c>
      <c r="G2" s="36" t="s">
        <v>1619</v>
      </c>
      <c r="H2" s="36" t="s">
        <v>1621</v>
      </c>
      <c r="I2" s="36" t="s">
        <v>1679</v>
      </c>
      <c r="J2" s="280" t="s">
        <v>1623</v>
      </c>
      <c r="K2" s="280" t="s">
        <v>1625</v>
      </c>
      <c r="L2" s="59" t="s">
        <v>1629</v>
      </c>
      <c r="M2" s="59" t="s">
        <v>1631</v>
      </c>
      <c r="N2" s="59" t="s">
        <v>1692</v>
      </c>
      <c r="O2" s="59" t="s">
        <v>1635</v>
      </c>
      <c r="P2" s="59" t="s">
        <v>1637</v>
      </c>
      <c r="Q2" s="280" t="s">
        <v>1639</v>
      </c>
      <c r="R2" s="280" t="s">
        <v>1614</v>
      </c>
      <c r="S2" s="280" t="s">
        <v>1641</v>
      </c>
      <c r="T2" s="280" t="s">
        <v>1615</v>
      </c>
      <c r="U2" s="33" t="s">
        <v>1674</v>
      </c>
      <c r="V2" s="33" t="s">
        <v>1644</v>
      </c>
      <c r="W2" s="33" t="s">
        <v>1646</v>
      </c>
      <c r="X2" s="33" t="s">
        <v>1648</v>
      </c>
      <c r="Y2" s="33" t="s">
        <v>1652</v>
      </c>
      <c r="Z2" s="33" t="s">
        <v>1656</v>
      </c>
      <c r="AA2" s="37" t="s">
        <v>1658</v>
      </c>
      <c r="AB2" s="37" t="s">
        <v>1660</v>
      </c>
      <c r="AC2" s="37" t="s">
        <v>1662</v>
      </c>
      <c r="AD2" s="37" t="s">
        <v>1664</v>
      </c>
      <c r="AE2" s="37" t="s">
        <v>1666</v>
      </c>
      <c r="AF2" s="37" t="s">
        <v>1670</v>
      </c>
    </row>
    <row r="3" spans="1:32" x14ac:dyDescent="0.2">
      <c r="E3" s="280" t="s">
        <v>1412</v>
      </c>
      <c r="F3" s="36">
        <v>81183521.75</v>
      </c>
      <c r="G3" s="36">
        <v>2421215.62</v>
      </c>
      <c r="H3" s="36">
        <v>15835847.75</v>
      </c>
      <c r="I3" s="36">
        <v>1361080.3</v>
      </c>
      <c r="J3" s="280">
        <v>112540224.93000001</v>
      </c>
      <c r="K3" s="280">
        <v>30856245.600000001</v>
      </c>
      <c r="L3" s="59">
        <v>251251.44</v>
      </c>
      <c r="M3" s="59">
        <v>435075.9</v>
      </c>
      <c r="N3" s="59">
        <v>10707333.15</v>
      </c>
      <c r="O3" s="59">
        <v>797128</v>
      </c>
      <c r="P3" s="59">
        <v>2298029.25</v>
      </c>
      <c r="Q3" s="280">
        <v>10000</v>
      </c>
      <c r="R3" s="280">
        <v>2755891.57</v>
      </c>
      <c r="S3" s="280">
        <v>-95807559.159999996</v>
      </c>
      <c r="T3" s="280">
        <v>334888304.39999998</v>
      </c>
      <c r="U3" s="33">
        <v>641.77</v>
      </c>
      <c r="V3" s="33">
        <v>216276858.62</v>
      </c>
      <c r="W3" s="33">
        <v>14879865</v>
      </c>
      <c r="X3" s="33">
        <v>137641.23000000001</v>
      </c>
      <c r="Y3" s="33">
        <v>212175141.13</v>
      </c>
      <c r="Z3" s="33">
        <v>31795976.489999998</v>
      </c>
      <c r="AA3" s="37">
        <v>317871065.56</v>
      </c>
      <c r="AB3" s="37">
        <v>1738248.77</v>
      </c>
      <c r="AC3" s="37">
        <v>2986421.23</v>
      </c>
      <c r="AD3" s="37">
        <v>120057170.34</v>
      </c>
      <c r="AE3" s="37">
        <v>40905397.07</v>
      </c>
      <c r="AF3" s="37">
        <v>3845139.87</v>
      </c>
    </row>
    <row r="4" spans="1:32" x14ac:dyDescent="0.2">
      <c r="D4" s="280" t="str">
        <f>E4</f>
        <v>00493 สำนักงานสาธารณสุขอำเภอเมืองสกลนคร</v>
      </c>
      <c r="E4" s="280" t="s">
        <v>1422</v>
      </c>
      <c r="F4" s="36">
        <v>37302.86</v>
      </c>
      <c r="H4" s="36">
        <v>186714</v>
      </c>
      <c r="J4" s="280">
        <v>2</v>
      </c>
      <c r="K4" s="280">
        <v>18203</v>
      </c>
      <c r="S4" s="280">
        <v>183004.65</v>
      </c>
      <c r="T4" s="280">
        <v>2137333.04</v>
      </c>
      <c r="X4" s="33">
        <v>15.32</v>
      </c>
      <c r="Y4" s="33">
        <v>939627.5</v>
      </c>
      <c r="Z4" s="33">
        <v>4290569.84</v>
      </c>
      <c r="AA4" s="37">
        <v>3563492.5</v>
      </c>
      <c r="AB4" s="37">
        <v>3866</v>
      </c>
      <c r="AC4" s="37">
        <v>34605</v>
      </c>
      <c r="AD4" s="37">
        <v>115283.99</v>
      </c>
      <c r="AE4" s="37">
        <v>2174081</v>
      </c>
      <c r="AF4" s="37">
        <v>1417000</v>
      </c>
    </row>
    <row r="5" spans="1:32" x14ac:dyDescent="0.2">
      <c r="D5" s="280" t="str">
        <f t="shared" ref="D5:D8" si="0">E5</f>
        <v>00494 สำนักงานสาธารณสุขอำเภอกุสุมาลย์</v>
      </c>
      <c r="E5" s="280" t="s">
        <v>1423</v>
      </c>
      <c r="F5" s="36">
        <v>8000.82</v>
      </c>
      <c r="H5" s="36">
        <v>137690</v>
      </c>
      <c r="J5" s="280">
        <v>3</v>
      </c>
      <c r="K5" s="280">
        <v>4</v>
      </c>
      <c r="S5" s="280">
        <v>1313025.3400000001</v>
      </c>
      <c r="Y5" s="33">
        <v>1022259</v>
      </c>
      <c r="Z5" s="33">
        <v>720663.62</v>
      </c>
      <c r="AA5" s="37">
        <v>1239821</v>
      </c>
      <c r="AD5" s="37">
        <v>345938.8</v>
      </c>
      <c r="AE5" s="37">
        <v>1311714.3400000001</v>
      </c>
      <c r="AF5" s="37">
        <v>12776</v>
      </c>
    </row>
    <row r="6" spans="1:32" x14ac:dyDescent="0.2">
      <c r="D6" s="280" t="str">
        <f t="shared" si="0"/>
        <v>00495 สำนักงานสาธารณสุขอำเภอกุดบาก</v>
      </c>
      <c r="E6" s="280" t="s">
        <v>1424</v>
      </c>
      <c r="F6" s="36">
        <v>9775.2199999999993</v>
      </c>
      <c r="H6" s="36">
        <v>141829.04999999999</v>
      </c>
      <c r="J6" s="280">
        <v>3</v>
      </c>
      <c r="K6" s="280">
        <v>8016</v>
      </c>
      <c r="P6" s="59">
        <v>11800</v>
      </c>
      <c r="S6" s="280">
        <v>199684.36</v>
      </c>
      <c r="T6" s="280">
        <v>48313.33</v>
      </c>
      <c r="X6" s="33">
        <v>111.7</v>
      </c>
      <c r="Y6" s="33">
        <v>1372830.4</v>
      </c>
      <c r="Z6" s="33">
        <v>613091.25</v>
      </c>
      <c r="AA6" s="37">
        <v>1436410.4</v>
      </c>
      <c r="AD6" s="37">
        <v>444632.2</v>
      </c>
      <c r="AE6" s="37">
        <v>205165.17</v>
      </c>
    </row>
    <row r="7" spans="1:32" x14ac:dyDescent="0.2">
      <c r="D7" s="280" t="str">
        <f t="shared" si="0"/>
        <v>00496 สำนักงานสาธารณสุขอำเภอพรรณานิคม</v>
      </c>
      <c r="E7" s="280" t="s">
        <v>1425</v>
      </c>
      <c r="F7" s="36">
        <v>245266.66</v>
      </c>
      <c r="H7" s="36">
        <v>134710.25</v>
      </c>
      <c r="J7" s="280">
        <v>-9498</v>
      </c>
      <c r="K7" s="280">
        <v>45</v>
      </c>
      <c r="S7" s="280">
        <v>-294746.49</v>
      </c>
      <c r="T7" s="280">
        <v>1340107.9099999999</v>
      </c>
      <c r="X7" s="33">
        <v>113.65</v>
      </c>
      <c r="Y7" s="33">
        <v>790622</v>
      </c>
      <c r="Z7" s="33">
        <v>2446811.7799999998</v>
      </c>
      <c r="AA7" s="37">
        <v>2126413.33</v>
      </c>
      <c r="AD7" s="37">
        <v>203288.2</v>
      </c>
      <c r="AE7" s="37">
        <v>930843.41</v>
      </c>
      <c r="AF7" s="37">
        <v>651840</v>
      </c>
    </row>
    <row r="8" spans="1:32" x14ac:dyDescent="0.2">
      <c r="D8" s="280" t="str">
        <f t="shared" si="0"/>
        <v>00497 สำนักงานสาธารณสุขอำเภอพังโคน</v>
      </c>
      <c r="E8" s="280" t="s">
        <v>1426</v>
      </c>
      <c r="F8" s="36">
        <v>50943.57</v>
      </c>
      <c r="H8" s="36">
        <v>11712</v>
      </c>
      <c r="J8" s="280">
        <v>1679502</v>
      </c>
      <c r="K8" s="280">
        <v>44014</v>
      </c>
      <c r="S8" s="280">
        <v>-2097665.2000000002</v>
      </c>
      <c r="T8" s="280">
        <v>4100398.35</v>
      </c>
      <c r="X8" s="33">
        <v>287.45</v>
      </c>
      <c r="Y8" s="33">
        <v>1005123.5</v>
      </c>
      <c r="Z8" s="33">
        <v>1625994.29</v>
      </c>
      <c r="AA8" s="37">
        <v>2446844.25</v>
      </c>
      <c r="AB8" s="37">
        <v>3500</v>
      </c>
      <c r="AC8" s="37">
        <v>54227</v>
      </c>
      <c r="AD8" s="37">
        <v>227808.29</v>
      </c>
      <c r="AE8" s="37">
        <v>115587.28</v>
      </c>
    </row>
    <row r="9" spans="1:32" x14ac:dyDescent="0.2">
      <c r="D9" s="280" t="str">
        <f>E9</f>
        <v>00498 สำนักงานสาธารณสุขอำเภอวาริชภูมิ</v>
      </c>
      <c r="E9" s="280" t="s">
        <v>1427</v>
      </c>
      <c r="F9" s="36">
        <v>38593.379999999997</v>
      </c>
      <c r="H9" s="36">
        <v>23963.37</v>
      </c>
      <c r="J9" s="280">
        <v>4</v>
      </c>
      <c r="K9" s="280">
        <v>335</v>
      </c>
      <c r="S9" s="280">
        <v>302090.71000000002</v>
      </c>
      <c r="X9" s="33">
        <v>9.2200000000000006</v>
      </c>
      <c r="Y9" s="33">
        <v>936010</v>
      </c>
      <c r="Z9" s="33">
        <v>641919.81999999995</v>
      </c>
      <c r="AA9" s="37">
        <v>1125218</v>
      </c>
      <c r="AC9" s="37">
        <v>111149.5</v>
      </c>
      <c r="AD9" s="37">
        <v>57609.21</v>
      </c>
      <c r="AE9" s="37">
        <v>272357.28999999998</v>
      </c>
      <c r="AF9" s="37">
        <v>250800</v>
      </c>
    </row>
    <row r="10" spans="1:32" x14ac:dyDescent="0.2">
      <c r="D10" s="280" t="str">
        <f t="shared" ref="D10:D21" si="1">E10</f>
        <v>00499 สำนักงานสาธารณสุขอำเภอนิคมน้ำอูน</v>
      </c>
      <c r="E10" s="280" t="s">
        <v>1428</v>
      </c>
      <c r="F10" s="36">
        <v>65912.160000000003</v>
      </c>
      <c r="H10" s="36">
        <v>108734.99</v>
      </c>
      <c r="J10" s="280">
        <v>1</v>
      </c>
      <c r="K10" s="280">
        <v>25</v>
      </c>
      <c r="S10" s="280">
        <v>31508.799999999999</v>
      </c>
      <c r="X10" s="33">
        <v>25.68</v>
      </c>
      <c r="Y10" s="33">
        <v>1265823.5</v>
      </c>
      <c r="Z10" s="33">
        <v>406240.34</v>
      </c>
      <c r="AA10" s="37">
        <v>1483132.75</v>
      </c>
      <c r="AC10" s="37">
        <v>20721.900000000001</v>
      </c>
      <c r="AD10" s="37">
        <v>25070.52</v>
      </c>
    </row>
    <row r="11" spans="1:32" x14ac:dyDescent="0.2">
      <c r="D11" s="280" t="str">
        <f t="shared" si="1"/>
        <v>00500 สำนักงานสาธารณสุขอำเภอวานรนิวาส</v>
      </c>
      <c r="E11" s="280" t="s">
        <v>1429</v>
      </c>
      <c r="F11" s="36">
        <v>79871.33</v>
      </c>
      <c r="H11" s="36">
        <v>72470.91</v>
      </c>
      <c r="J11" s="280">
        <v>4</v>
      </c>
      <c r="K11" s="280">
        <v>59</v>
      </c>
      <c r="S11" s="280">
        <v>-763990.9</v>
      </c>
      <c r="T11" s="280">
        <v>1542339.31</v>
      </c>
      <c r="X11" s="33">
        <v>11.04</v>
      </c>
      <c r="Y11" s="33">
        <v>797322</v>
      </c>
      <c r="Z11" s="33">
        <v>3178613.88</v>
      </c>
      <c r="AA11" s="37">
        <v>3504147</v>
      </c>
      <c r="AB11" s="37">
        <v>24955</v>
      </c>
      <c r="AC11" s="37">
        <v>72889.72</v>
      </c>
      <c r="AD11" s="37">
        <v>278537.71000000002</v>
      </c>
      <c r="AE11" s="37">
        <v>721360.66</v>
      </c>
    </row>
    <row r="12" spans="1:32" x14ac:dyDescent="0.2">
      <c r="D12" s="280" t="str">
        <f t="shared" si="1"/>
        <v>00501 สำนักงานสาธารณสุขอำเภอคำตากล้า</v>
      </c>
      <c r="E12" s="280" t="s">
        <v>1430</v>
      </c>
      <c r="F12" s="36">
        <v>116363.35</v>
      </c>
      <c r="H12" s="36">
        <v>34454</v>
      </c>
      <c r="J12" s="280">
        <v>1441672.12</v>
      </c>
      <c r="K12" s="280">
        <v>19918.66</v>
      </c>
      <c r="S12" s="280">
        <v>1283468.8600000001</v>
      </c>
      <c r="T12" s="280">
        <v>264320</v>
      </c>
      <c r="X12" s="33">
        <v>58.16</v>
      </c>
      <c r="Y12" s="33">
        <v>2329627</v>
      </c>
      <c r="Z12" s="33">
        <v>822046.32</v>
      </c>
      <c r="AA12" s="37">
        <v>2725602</v>
      </c>
      <c r="AC12" s="37">
        <v>5095</v>
      </c>
      <c r="AD12" s="37">
        <v>299677.83</v>
      </c>
      <c r="AE12" s="37">
        <v>56737.38</v>
      </c>
    </row>
    <row r="13" spans="1:32" x14ac:dyDescent="0.2">
      <c r="D13" s="280" t="str">
        <f t="shared" si="1"/>
        <v>00502 สำนักงานสาธารณสุขอำเภอบ้านม่วง</v>
      </c>
      <c r="E13" s="280" t="s">
        <v>1431</v>
      </c>
      <c r="F13" s="36">
        <v>409407.2</v>
      </c>
      <c r="H13" s="36">
        <v>111267.02</v>
      </c>
      <c r="J13" s="280">
        <v>7</v>
      </c>
      <c r="K13" s="280">
        <v>83</v>
      </c>
      <c r="S13" s="280">
        <v>-758401.5</v>
      </c>
      <c r="T13" s="280">
        <v>1861495</v>
      </c>
      <c r="X13" s="33">
        <v>997</v>
      </c>
      <c r="Y13" s="33">
        <v>1848512.9</v>
      </c>
      <c r="Z13" s="33">
        <v>2294359.3199999998</v>
      </c>
      <c r="AA13" s="37">
        <v>3083027.9</v>
      </c>
      <c r="AC13" s="37">
        <v>23880</v>
      </c>
      <c r="AD13" s="37">
        <v>255625.23</v>
      </c>
      <c r="AE13" s="37">
        <v>805165.37</v>
      </c>
      <c r="AF13" s="37">
        <v>558500</v>
      </c>
    </row>
    <row r="14" spans="1:32" x14ac:dyDescent="0.2">
      <c r="A14" s="282"/>
      <c r="B14" s="282"/>
      <c r="C14" s="282"/>
      <c r="D14" s="280" t="str">
        <f t="shared" si="1"/>
        <v>00503 สำนักงานสาธารณสุขอำเภออากาศอำนวย</v>
      </c>
      <c r="E14" s="282" t="s">
        <v>1587</v>
      </c>
      <c r="F14" s="135">
        <v>13291.12</v>
      </c>
      <c r="G14" s="135"/>
      <c r="H14" s="36">
        <v>30395</v>
      </c>
      <c r="I14" s="135"/>
      <c r="J14" s="282">
        <v>4</v>
      </c>
      <c r="K14" s="282">
        <v>7</v>
      </c>
      <c r="L14" s="253"/>
      <c r="M14" s="253"/>
      <c r="N14" s="253"/>
      <c r="O14" s="253"/>
      <c r="P14" s="253"/>
      <c r="S14" s="280">
        <v>2205705.31</v>
      </c>
      <c r="T14" s="280">
        <v>67993.5</v>
      </c>
      <c r="X14" s="33">
        <v>21.04</v>
      </c>
      <c r="Y14" s="33">
        <v>1006855.5</v>
      </c>
      <c r="Z14" s="33">
        <v>1437599</v>
      </c>
      <c r="AA14" s="37">
        <v>1899405.5</v>
      </c>
      <c r="AC14" s="37">
        <v>12869</v>
      </c>
      <c r="AD14" s="37">
        <v>21600</v>
      </c>
      <c r="AE14" s="37">
        <v>2237802.73</v>
      </c>
      <c r="AF14" s="37">
        <v>502800</v>
      </c>
    </row>
    <row r="15" spans="1:32" x14ac:dyDescent="0.2">
      <c r="D15" s="280" t="str">
        <f t="shared" si="1"/>
        <v>00504 สำนักงานสาธารณสุขอำเภอสว่างแดนดิน</v>
      </c>
      <c r="E15" s="280" t="s">
        <v>1432</v>
      </c>
      <c r="F15" s="36">
        <v>100618.57</v>
      </c>
      <c r="H15" s="36">
        <v>159407</v>
      </c>
      <c r="I15" s="36">
        <v>981216</v>
      </c>
      <c r="J15" s="280">
        <v>5</v>
      </c>
      <c r="K15" s="280">
        <v>6</v>
      </c>
      <c r="S15" s="280">
        <v>379822.65</v>
      </c>
      <c r="T15" s="280">
        <v>1790913.12</v>
      </c>
      <c r="X15" s="33">
        <v>1.0900000000000001</v>
      </c>
      <c r="Y15" s="33">
        <v>745552.5</v>
      </c>
      <c r="Z15" s="33">
        <v>3679652.85</v>
      </c>
      <c r="AA15" s="37">
        <v>3992739.75</v>
      </c>
      <c r="AC15" s="37">
        <v>152460</v>
      </c>
      <c r="AD15" s="37">
        <v>20083.23</v>
      </c>
      <c r="AE15" s="37">
        <v>1189406.6599999999</v>
      </c>
    </row>
    <row r="16" spans="1:32" x14ac:dyDescent="0.2">
      <c r="D16" s="280" t="str">
        <f t="shared" si="1"/>
        <v>00505 สำนักงานสาธารณสุขอำเภอส่องดาว</v>
      </c>
      <c r="E16" s="280" t="s">
        <v>1433</v>
      </c>
      <c r="F16" s="36">
        <v>24984.41</v>
      </c>
      <c r="J16" s="280">
        <v>6</v>
      </c>
      <c r="K16" s="280">
        <v>20</v>
      </c>
      <c r="P16" s="59">
        <v>25080</v>
      </c>
      <c r="S16" s="280">
        <v>-400212.27</v>
      </c>
      <c r="T16" s="280">
        <v>1659646.7</v>
      </c>
      <c r="X16" s="33">
        <v>209.38</v>
      </c>
      <c r="Y16" s="33">
        <v>1361795.5</v>
      </c>
      <c r="Z16" s="33">
        <v>346000.86</v>
      </c>
      <c r="AA16" s="37">
        <v>1452423.75</v>
      </c>
      <c r="AD16" s="37">
        <v>71452.61</v>
      </c>
      <c r="AE16" s="37">
        <v>1250533.3999999999</v>
      </c>
      <c r="AF16" s="37">
        <v>193100</v>
      </c>
    </row>
    <row r="17" spans="1:32" x14ac:dyDescent="0.2">
      <c r="D17" s="280" t="str">
        <f t="shared" si="1"/>
        <v>00506 สำนักงานสาธารณสุขอำเภอเต่างอย</v>
      </c>
      <c r="E17" s="280" t="s">
        <v>1434</v>
      </c>
      <c r="F17" s="36">
        <v>65699.86</v>
      </c>
      <c r="H17" s="36">
        <v>120384</v>
      </c>
      <c r="J17" s="280">
        <v>4</v>
      </c>
      <c r="K17" s="280">
        <v>26</v>
      </c>
      <c r="S17" s="280">
        <v>470009.39</v>
      </c>
      <c r="T17" s="280">
        <v>385124.66</v>
      </c>
      <c r="X17" s="33">
        <v>45.09</v>
      </c>
      <c r="Y17" s="33">
        <v>2245525.5</v>
      </c>
      <c r="Z17" s="33">
        <v>623711.38</v>
      </c>
      <c r="AA17" s="37">
        <v>2439583.5</v>
      </c>
      <c r="AC17" s="37">
        <v>32188</v>
      </c>
      <c r="AD17" s="37">
        <v>303467.38</v>
      </c>
      <c r="AE17" s="37">
        <v>763063.28</v>
      </c>
    </row>
    <row r="18" spans="1:32" x14ac:dyDescent="0.2">
      <c r="D18" s="280" t="str">
        <f t="shared" si="1"/>
        <v>00507 สำนักงานสาธารณสุขอำเภอโคกศรีสุพรรณ</v>
      </c>
      <c r="E18" s="280" t="s">
        <v>1435</v>
      </c>
      <c r="F18" s="36">
        <v>69438.48</v>
      </c>
      <c r="H18" s="36">
        <v>79258.31</v>
      </c>
      <c r="J18" s="280">
        <v>3</v>
      </c>
      <c r="K18" s="280">
        <v>149518</v>
      </c>
      <c r="S18" s="280">
        <v>1184488.93</v>
      </c>
      <c r="T18" s="280">
        <v>110871.66</v>
      </c>
      <c r="X18" s="33">
        <v>2.5499999999999998</v>
      </c>
      <c r="Y18" s="33">
        <v>1890338.5</v>
      </c>
      <c r="Z18" s="33">
        <v>790944.89</v>
      </c>
      <c r="AA18" s="37">
        <v>2322643.5</v>
      </c>
      <c r="AB18" s="37">
        <v>3150</v>
      </c>
      <c r="AC18" s="37">
        <v>22653.7</v>
      </c>
      <c r="AD18" s="37">
        <v>287382.14</v>
      </c>
      <c r="AE18" s="37">
        <v>1042599.4</v>
      </c>
    </row>
    <row r="19" spans="1:32" x14ac:dyDescent="0.2">
      <c r="D19" s="280" t="str">
        <f t="shared" si="1"/>
        <v>00508 สำนักงานสาธารณสุขอำเภอเจริญศิลป์</v>
      </c>
      <c r="E19" s="280" t="s">
        <v>1436</v>
      </c>
      <c r="F19" s="36">
        <v>8955.11</v>
      </c>
      <c r="I19" s="36">
        <v>379864.3</v>
      </c>
      <c r="J19" s="280">
        <v>518918.67</v>
      </c>
      <c r="K19" s="280">
        <v>15</v>
      </c>
      <c r="S19" s="280">
        <v>55411.28</v>
      </c>
      <c r="T19" s="280">
        <v>1642759</v>
      </c>
      <c r="X19" s="33">
        <v>3.8</v>
      </c>
      <c r="Y19" s="33">
        <v>1284825</v>
      </c>
      <c r="Z19" s="33">
        <v>1149042.8999999999</v>
      </c>
      <c r="AA19" s="37">
        <v>2403181.5</v>
      </c>
      <c r="AD19" s="37">
        <v>22686.400000000001</v>
      </c>
      <c r="AE19" s="37">
        <v>798421</v>
      </c>
    </row>
    <row r="20" spans="1:32" x14ac:dyDescent="0.2">
      <c r="D20" s="280" t="str">
        <f t="shared" si="1"/>
        <v>00509 สำนักงานสาธารณสุขอำเภอโพนนาแก้ว</v>
      </c>
      <c r="E20" s="280" t="s">
        <v>1437</v>
      </c>
      <c r="F20" s="36">
        <v>8618.68</v>
      </c>
      <c r="H20" s="36">
        <v>52091.42</v>
      </c>
      <c r="J20" s="280">
        <v>2</v>
      </c>
      <c r="K20" s="280">
        <v>29</v>
      </c>
      <c r="S20" s="280">
        <v>78575.83</v>
      </c>
      <c r="T20" s="280">
        <v>36752</v>
      </c>
      <c r="X20" s="33">
        <v>1.23</v>
      </c>
      <c r="Y20" s="33">
        <v>1995136.5</v>
      </c>
      <c r="Z20" s="33">
        <v>442000.91</v>
      </c>
      <c r="AA20" s="37">
        <v>2098743</v>
      </c>
      <c r="AC20" s="37">
        <v>21370.7</v>
      </c>
      <c r="AD20" s="37">
        <v>256932.29</v>
      </c>
      <c r="AE20" s="37">
        <v>114679.38</v>
      </c>
    </row>
    <row r="21" spans="1:32" x14ac:dyDescent="0.2">
      <c r="D21" s="280" t="str">
        <f t="shared" si="1"/>
        <v>00510 สำนักงานสาธารณสุขอำเภอภูพาน</v>
      </c>
      <c r="E21" s="280" t="s">
        <v>1438</v>
      </c>
      <c r="F21" s="36">
        <v>42916.21</v>
      </c>
      <c r="H21" s="36">
        <v>75402.350000000006</v>
      </c>
      <c r="J21" s="280">
        <v>3</v>
      </c>
      <c r="K21" s="280">
        <v>58</v>
      </c>
      <c r="R21" s="280">
        <v>30799.5</v>
      </c>
      <c r="T21" s="280">
        <v>67333.5</v>
      </c>
      <c r="X21" s="33">
        <v>64.87</v>
      </c>
      <c r="Y21" s="33">
        <v>1648764</v>
      </c>
      <c r="Z21" s="33">
        <v>299252.44</v>
      </c>
      <c r="AA21" s="37">
        <v>1773599</v>
      </c>
      <c r="AC21" s="37">
        <v>44804</v>
      </c>
      <c r="AD21" s="37">
        <v>107495.09</v>
      </c>
      <c r="AE21" s="37">
        <v>1936.66</v>
      </c>
    </row>
    <row r="22" spans="1:32" x14ac:dyDescent="0.2">
      <c r="A22" s="280" t="s">
        <v>964</v>
      </c>
      <c r="B22" s="280" t="s">
        <v>966</v>
      </c>
      <c r="C22" s="280">
        <v>4000</v>
      </c>
      <c r="D22" s="280" t="s">
        <v>968</v>
      </c>
      <c r="E22" s="280" t="s">
        <v>968</v>
      </c>
      <c r="F22" s="36">
        <v>504764.3</v>
      </c>
      <c r="G22" s="36">
        <v>55772.52</v>
      </c>
      <c r="H22" s="36">
        <v>1005369.23</v>
      </c>
      <c r="J22" s="280">
        <v>259459.3</v>
      </c>
      <c r="K22" s="280">
        <v>462535.35</v>
      </c>
      <c r="P22" s="59">
        <v>219.87</v>
      </c>
      <c r="S22" s="280">
        <v>1383049.94</v>
      </c>
      <c r="V22" s="33">
        <v>2455125.88</v>
      </c>
      <c r="W22" s="33">
        <v>57800</v>
      </c>
      <c r="X22" s="33">
        <v>1210.42</v>
      </c>
      <c r="Y22" s="33">
        <v>1501300</v>
      </c>
      <c r="AA22" s="37">
        <v>1780036</v>
      </c>
      <c r="AB22" s="37">
        <v>3640</v>
      </c>
      <c r="AC22" s="37">
        <v>7200</v>
      </c>
      <c r="AD22" s="37">
        <v>1152624.0900000001</v>
      </c>
      <c r="AE22" s="37">
        <v>164177.32</v>
      </c>
      <c r="AF22" s="37">
        <v>3128</v>
      </c>
    </row>
    <row r="23" spans="1:32" x14ac:dyDescent="0.2">
      <c r="A23" s="280" t="s">
        <v>964</v>
      </c>
      <c r="B23" s="280" t="s">
        <v>966</v>
      </c>
      <c r="C23" s="280">
        <v>9196</v>
      </c>
      <c r="D23" s="280" t="s">
        <v>969</v>
      </c>
      <c r="E23" s="280" t="s">
        <v>969</v>
      </c>
      <c r="F23" s="36">
        <v>423063.46</v>
      </c>
      <c r="H23" s="36">
        <v>25276.36</v>
      </c>
      <c r="J23" s="280">
        <v>234838.39999999999</v>
      </c>
      <c r="K23" s="280">
        <v>222341.25</v>
      </c>
      <c r="P23" s="59">
        <v>2409.6999999999998</v>
      </c>
      <c r="S23" s="280">
        <v>-1534783.6</v>
      </c>
      <c r="T23" s="280">
        <v>2340148.79</v>
      </c>
      <c r="V23" s="33">
        <v>1252058.54</v>
      </c>
      <c r="X23" s="33">
        <v>1298.3699999999999</v>
      </c>
      <c r="Y23" s="33">
        <v>1204100</v>
      </c>
      <c r="AA23" s="37">
        <v>1552435</v>
      </c>
      <c r="AD23" s="37">
        <v>499627.45</v>
      </c>
      <c r="AE23" s="37">
        <v>300149.88</v>
      </c>
      <c r="AF23" s="37">
        <v>7500</v>
      </c>
    </row>
    <row r="24" spans="1:32" x14ac:dyDescent="0.2">
      <c r="A24" s="280" t="s">
        <v>964</v>
      </c>
      <c r="B24" s="280" t="s">
        <v>966</v>
      </c>
      <c r="C24" s="280">
        <v>4170</v>
      </c>
      <c r="D24" s="280" t="s">
        <v>970</v>
      </c>
      <c r="E24" s="280" t="s">
        <v>970</v>
      </c>
      <c r="F24" s="36">
        <v>354553.79</v>
      </c>
      <c r="G24" s="36">
        <v>152615.24</v>
      </c>
      <c r="H24" s="36">
        <v>211638.92</v>
      </c>
      <c r="J24" s="280">
        <v>228473.67</v>
      </c>
      <c r="K24" s="280">
        <v>215845.21</v>
      </c>
      <c r="P24" s="59">
        <v>83958.53</v>
      </c>
      <c r="S24" s="280">
        <v>-1271469.49</v>
      </c>
      <c r="T24" s="280">
        <v>2461151.44</v>
      </c>
      <c r="V24" s="33">
        <v>1543632.77</v>
      </c>
      <c r="W24" s="33">
        <v>8870</v>
      </c>
      <c r="X24" s="33">
        <v>1002.59</v>
      </c>
      <c r="Y24" s="33">
        <v>1987830</v>
      </c>
      <c r="AA24" s="37">
        <v>2425539</v>
      </c>
      <c r="AB24" s="37">
        <v>15376</v>
      </c>
      <c r="AD24" s="37">
        <v>1113447.73</v>
      </c>
      <c r="AE24" s="37">
        <v>93775.28</v>
      </c>
      <c r="AF24" s="37">
        <v>3711</v>
      </c>
    </row>
    <row r="25" spans="1:32" x14ac:dyDescent="0.2">
      <c r="A25" s="280" t="s">
        <v>964</v>
      </c>
      <c r="B25" s="280" t="s">
        <v>966</v>
      </c>
      <c r="C25" s="280">
        <v>2125</v>
      </c>
      <c r="D25" s="280" t="s">
        <v>971</v>
      </c>
      <c r="E25" s="280" t="s">
        <v>971</v>
      </c>
      <c r="F25" s="36">
        <v>480835.85</v>
      </c>
      <c r="G25" s="36">
        <v>27455.99</v>
      </c>
      <c r="H25" s="36">
        <v>52151.59</v>
      </c>
      <c r="J25" s="280">
        <v>349060</v>
      </c>
      <c r="K25" s="280">
        <v>80134.69</v>
      </c>
      <c r="P25" s="59">
        <v>2397.69</v>
      </c>
      <c r="S25" s="280">
        <v>-811693.08</v>
      </c>
      <c r="T25" s="280">
        <v>1609968.11</v>
      </c>
      <c r="V25" s="33">
        <v>1001277.22</v>
      </c>
      <c r="W25" s="33">
        <v>93250</v>
      </c>
      <c r="X25" s="33">
        <v>609.32000000000005</v>
      </c>
      <c r="Y25" s="33">
        <v>1313500</v>
      </c>
      <c r="AA25" s="37">
        <v>1485595</v>
      </c>
      <c r="AB25" s="37">
        <v>8040</v>
      </c>
      <c r="AD25" s="37">
        <v>571225.61</v>
      </c>
      <c r="AE25" s="37">
        <v>149350.53</v>
      </c>
      <c r="AF25" s="37">
        <v>5460</v>
      </c>
    </row>
    <row r="26" spans="1:32" x14ac:dyDescent="0.2">
      <c r="A26" s="280" t="s">
        <v>964</v>
      </c>
      <c r="B26" s="280" t="s">
        <v>966</v>
      </c>
      <c r="C26" s="280">
        <v>4953</v>
      </c>
      <c r="D26" s="280" t="s">
        <v>972</v>
      </c>
      <c r="E26" s="280" t="s">
        <v>972</v>
      </c>
      <c r="F26" s="36">
        <v>201842.34</v>
      </c>
      <c r="G26" s="36">
        <v>915.64</v>
      </c>
      <c r="H26" s="36">
        <v>149442.07</v>
      </c>
      <c r="J26" s="280">
        <v>189451.94</v>
      </c>
      <c r="K26" s="280">
        <v>72678.73</v>
      </c>
      <c r="P26" s="59">
        <v>749.6</v>
      </c>
      <c r="S26" s="280">
        <v>-1107518.92</v>
      </c>
      <c r="T26" s="280">
        <v>1693812.25</v>
      </c>
      <c r="V26" s="33">
        <v>804815.44</v>
      </c>
      <c r="W26" s="33">
        <v>40000</v>
      </c>
      <c r="X26" s="33">
        <v>566.20000000000005</v>
      </c>
      <c r="Y26" s="33">
        <v>1157000</v>
      </c>
      <c r="AA26" s="37">
        <v>1401050</v>
      </c>
      <c r="AB26" s="37">
        <v>8700</v>
      </c>
      <c r="AD26" s="37">
        <v>442600.63</v>
      </c>
      <c r="AE26" s="37">
        <v>122503.22</v>
      </c>
      <c r="AF26" s="37">
        <v>240</v>
      </c>
    </row>
    <row r="27" spans="1:32" x14ac:dyDescent="0.2">
      <c r="A27" s="280" t="s">
        <v>964</v>
      </c>
      <c r="B27" s="280" t="s">
        <v>966</v>
      </c>
      <c r="C27" s="280">
        <v>5133</v>
      </c>
      <c r="D27" s="280" t="s">
        <v>973</v>
      </c>
      <c r="E27" s="280" t="s">
        <v>973</v>
      </c>
      <c r="F27" s="36">
        <v>998946.66</v>
      </c>
      <c r="G27" s="36">
        <v>61086.48</v>
      </c>
      <c r="H27" s="36">
        <v>117178.01</v>
      </c>
      <c r="J27" s="280">
        <v>306976.46000000002</v>
      </c>
      <c r="K27" s="280">
        <v>237901.95</v>
      </c>
      <c r="P27" s="59">
        <v>1087.1199999999999</v>
      </c>
      <c r="S27" s="280">
        <v>-291456.83</v>
      </c>
      <c r="T27" s="280">
        <v>1247745.83</v>
      </c>
      <c r="V27" s="33">
        <v>1422361.7</v>
      </c>
      <c r="W27" s="33">
        <v>763000</v>
      </c>
      <c r="X27" s="33">
        <v>1357.78</v>
      </c>
      <c r="Y27" s="33">
        <v>1178500</v>
      </c>
      <c r="AA27" s="37">
        <v>1608352</v>
      </c>
      <c r="AB27" s="37">
        <v>9424</v>
      </c>
      <c r="AD27" s="37">
        <v>752261.04</v>
      </c>
      <c r="AE27" s="37">
        <v>228317.23</v>
      </c>
      <c r="AF27" s="37">
        <v>2151.77</v>
      </c>
    </row>
    <row r="28" spans="1:32" x14ac:dyDescent="0.2">
      <c r="A28" s="280" t="s">
        <v>964</v>
      </c>
      <c r="B28" s="280" t="s">
        <v>966</v>
      </c>
      <c r="C28" s="280">
        <v>9944</v>
      </c>
      <c r="D28" s="280" t="s">
        <v>974</v>
      </c>
      <c r="E28" s="280" t="s">
        <v>974</v>
      </c>
      <c r="F28" s="36">
        <v>1065881.5</v>
      </c>
      <c r="H28" s="36">
        <v>92070.31</v>
      </c>
      <c r="J28" s="280">
        <v>479137.95</v>
      </c>
      <c r="K28" s="280">
        <v>22519.31</v>
      </c>
      <c r="P28" s="59">
        <v>493.27</v>
      </c>
      <c r="S28" s="280">
        <v>-502310.40000000002</v>
      </c>
      <c r="T28" s="280">
        <v>1804121.26</v>
      </c>
      <c r="V28" s="33">
        <v>1097038.47</v>
      </c>
      <c r="W28" s="33">
        <v>21000</v>
      </c>
      <c r="X28" s="33">
        <v>3198.93</v>
      </c>
      <c r="Y28" s="33">
        <v>1109404</v>
      </c>
      <c r="AA28" s="37">
        <v>1361211</v>
      </c>
      <c r="AB28" s="37">
        <v>24452</v>
      </c>
      <c r="AC28" s="37">
        <v>480</v>
      </c>
      <c r="AD28" s="37">
        <v>363774.46</v>
      </c>
      <c r="AE28" s="37">
        <v>123419</v>
      </c>
    </row>
    <row r="29" spans="1:32" x14ac:dyDescent="0.2">
      <c r="A29" s="280" t="s">
        <v>964</v>
      </c>
      <c r="B29" s="280" t="s">
        <v>966</v>
      </c>
      <c r="C29" s="280">
        <v>7970</v>
      </c>
      <c r="D29" s="280" t="s">
        <v>975</v>
      </c>
      <c r="E29" s="280" t="s">
        <v>975</v>
      </c>
      <c r="F29" s="36">
        <v>972718.05</v>
      </c>
      <c r="G29" s="36">
        <v>79800</v>
      </c>
      <c r="H29" s="36">
        <v>169103.15</v>
      </c>
      <c r="J29" s="280">
        <v>524131.12</v>
      </c>
      <c r="K29" s="280">
        <v>208262.57</v>
      </c>
      <c r="P29" s="59">
        <v>3322.97</v>
      </c>
      <c r="S29" s="280">
        <v>337438.58</v>
      </c>
      <c r="T29" s="280">
        <v>1414760.08</v>
      </c>
      <c r="V29" s="33">
        <v>1333491.79</v>
      </c>
      <c r="W29" s="33">
        <v>301107</v>
      </c>
      <c r="X29" s="33">
        <v>1645.75</v>
      </c>
      <c r="Y29" s="33">
        <v>1666240</v>
      </c>
      <c r="AA29" s="37">
        <v>2027278</v>
      </c>
      <c r="AB29" s="37">
        <v>26710</v>
      </c>
      <c r="AD29" s="37">
        <v>864399.27</v>
      </c>
      <c r="AE29" s="37">
        <v>185604.01</v>
      </c>
    </row>
    <row r="30" spans="1:32" x14ac:dyDescent="0.2">
      <c r="A30" s="280" t="s">
        <v>964</v>
      </c>
      <c r="B30" s="280" t="s">
        <v>966</v>
      </c>
      <c r="C30" s="280">
        <v>3631</v>
      </c>
      <c r="D30" s="280" t="s">
        <v>976</v>
      </c>
      <c r="E30" s="280" t="s">
        <v>976</v>
      </c>
      <c r="F30" s="36">
        <v>373816.39</v>
      </c>
      <c r="H30" s="36">
        <v>134064.64000000001</v>
      </c>
      <c r="J30" s="280">
        <v>221695.4</v>
      </c>
      <c r="K30" s="280">
        <v>93129.87</v>
      </c>
      <c r="P30" s="59">
        <v>2570.35</v>
      </c>
      <c r="S30" s="280">
        <v>-569437.59</v>
      </c>
      <c r="T30" s="280">
        <v>1595887.05</v>
      </c>
      <c r="V30" s="33">
        <v>1522549.49</v>
      </c>
      <c r="W30" s="33">
        <v>310000</v>
      </c>
      <c r="X30" s="33">
        <v>819.18</v>
      </c>
      <c r="Y30" s="33">
        <v>2011830</v>
      </c>
      <c r="AA30" s="37">
        <v>2221131</v>
      </c>
      <c r="AB30" s="37">
        <v>12958</v>
      </c>
      <c r="AC30" s="37">
        <v>13512</v>
      </c>
      <c r="AD30" s="37">
        <v>1604905.52</v>
      </c>
      <c r="AE30" s="37">
        <v>199005.66</v>
      </c>
    </row>
    <row r="31" spans="1:32" x14ac:dyDescent="0.2">
      <c r="A31" s="280" t="s">
        <v>964</v>
      </c>
      <c r="B31" s="280" t="s">
        <v>966</v>
      </c>
      <c r="C31" s="280">
        <v>3196</v>
      </c>
      <c r="D31" s="280" t="s">
        <v>977</v>
      </c>
      <c r="E31" s="280" t="s">
        <v>977</v>
      </c>
      <c r="F31" s="36">
        <v>735926.89</v>
      </c>
      <c r="H31" s="36">
        <v>92008.88</v>
      </c>
      <c r="J31" s="280">
        <v>126091.01</v>
      </c>
      <c r="K31" s="280">
        <v>114084.17</v>
      </c>
      <c r="P31" s="59">
        <v>1702.57</v>
      </c>
      <c r="S31" s="280">
        <v>-925852.97</v>
      </c>
      <c r="T31" s="280">
        <v>1789492.25</v>
      </c>
      <c r="V31" s="33">
        <v>1125188.8899999999</v>
      </c>
      <c r="X31" s="33">
        <v>1516.81</v>
      </c>
      <c r="Y31" s="33">
        <v>1194100</v>
      </c>
      <c r="AA31" s="37">
        <v>1446912</v>
      </c>
      <c r="AB31" s="37">
        <v>7920</v>
      </c>
      <c r="AD31" s="37">
        <v>585875.79</v>
      </c>
      <c r="AE31" s="37">
        <v>77328.81</v>
      </c>
    </row>
    <row r="32" spans="1:32" x14ac:dyDescent="0.2">
      <c r="A32" s="280" t="s">
        <v>964</v>
      </c>
      <c r="B32" s="280" t="s">
        <v>966</v>
      </c>
      <c r="C32" s="280">
        <v>3788</v>
      </c>
      <c r="D32" s="280" t="s">
        <v>978</v>
      </c>
      <c r="E32" s="280" t="s">
        <v>978</v>
      </c>
      <c r="F32" s="36">
        <v>536088.48</v>
      </c>
      <c r="H32" s="36">
        <v>71315.820000000007</v>
      </c>
      <c r="J32" s="280">
        <v>405029.76</v>
      </c>
      <c r="K32" s="280">
        <v>580624.88</v>
      </c>
      <c r="P32" s="59">
        <v>1613.11</v>
      </c>
      <c r="S32" s="280">
        <v>-2195749.2200000002</v>
      </c>
      <c r="T32" s="280">
        <v>3102228.3</v>
      </c>
      <c r="V32" s="33">
        <v>1936114.9</v>
      </c>
      <c r="X32" s="33">
        <v>807.88</v>
      </c>
      <c r="Y32" s="33">
        <v>2867800</v>
      </c>
      <c r="AA32" s="37">
        <v>3151210</v>
      </c>
      <c r="AB32" s="37">
        <v>6160</v>
      </c>
      <c r="AC32" s="37">
        <v>22386</v>
      </c>
      <c r="AD32" s="37">
        <v>690671.71</v>
      </c>
      <c r="AE32" s="37">
        <v>249328.32</v>
      </c>
    </row>
    <row r="33" spans="1:32" x14ac:dyDescent="0.2">
      <c r="A33" s="280" t="s">
        <v>964</v>
      </c>
      <c r="B33" s="280" t="s">
        <v>966</v>
      </c>
      <c r="C33" s="280">
        <v>3714</v>
      </c>
      <c r="D33" s="280" t="s">
        <v>979</v>
      </c>
      <c r="E33" s="280" t="s">
        <v>979</v>
      </c>
      <c r="F33" s="36">
        <v>641285.62</v>
      </c>
      <c r="G33" s="36">
        <v>80162.12</v>
      </c>
      <c r="H33" s="36">
        <v>127027.48</v>
      </c>
      <c r="J33" s="280">
        <v>318833.65000000002</v>
      </c>
      <c r="K33" s="280">
        <v>211405.38</v>
      </c>
      <c r="P33" s="59">
        <v>2367.21</v>
      </c>
      <c r="S33" s="280">
        <v>-628902.06999999995</v>
      </c>
      <c r="T33" s="280">
        <v>1484748</v>
      </c>
      <c r="V33" s="33">
        <v>1608978.84</v>
      </c>
      <c r="W33" s="33">
        <v>92750</v>
      </c>
      <c r="X33" s="33">
        <v>1169.05</v>
      </c>
      <c r="Y33" s="33">
        <v>764700</v>
      </c>
      <c r="AA33" s="37">
        <v>1129595</v>
      </c>
      <c r="AB33" s="37">
        <v>1320</v>
      </c>
      <c r="AC33" s="37">
        <v>25864</v>
      </c>
      <c r="AD33" s="37">
        <v>637310.56000000006</v>
      </c>
      <c r="AE33" s="37">
        <v>153007.22</v>
      </c>
    </row>
    <row r="34" spans="1:32" x14ac:dyDescent="0.2">
      <c r="A34" s="280" t="s">
        <v>964</v>
      </c>
      <c r="B34" s="280" t="s">
        <v>966</v>
      </c>
      <c r="C34" s="280">
        <v>7059</v>
      </c>
      <c r="D34" s="280" t="s">
        <v>980</v>
      </c>
      <c r="E34" s="280" t="s">
        <v>980</v>
      </c>
      <c r="F34" s="36">
        <v>746635.12</v>
      </c>
      <c r="G34" s="36">
        <v>54895.75</v>
      </c>
      <c r="H34" s="36">
        <v>130170.73</v>
      </c>
      <c r="J34" s="280">
        <v>41265.22</v>
      </c>
      <c r="K34" s="280">
        <v>295189.40000000002</v>
      </c>
      <c r="P34" s="59">
        <v>1140.6199999999999</v>
      </c>
      <c r="S34" s="280">
        <v>-1069612.55</v>
      </c>
      <c r="T34" s="280">
        <v>1924840.79</v>
      </c>
      <c r="V34" s="33">
        <v>1596527.01</v>
      </c>
      <c r="W34" s="33">
        <v>117400</v>
      </c>
      <c r="X34" s="33">
        <v>962.76</v>
      </c>
      <c r="Y34" s="33">
        <v>932100</v>
      </c>
      <c r="AA34" s="37">
        <v>1287349</v>
      </c>
      <c r="AB34" s="37">
        <v>4040</v>
      </c>
      <c r="AC34" s="37">
        <v>8897</v>
      </c>
      <c r="AD34" s="37">
        <v>731679.76</v>
      </c>
      <c r="AE34" s="37">
        <v>201336.65</v>
      </c>
      <c r="AF34" s="37">
        <v>1900</v>
      </c>
    </row>
    <row r="35" spans="1:32" x14ac:dyDescent="0.2">
      <c r="A35" s="280" t="s">
        <v>964</v>
      </c>
      <c r="B35" s="280" t="s">
        <v>966</v>
      </c>
      <c r="C35" s="280">
        <v>3387</v>
      </c>
      <c r="D35" s="280" t="s">
        <v>981</v>
      </c>
      <c r="E35" s="280" t="s">
        <v>981</v>
      </c>
      <c r="F35" s="36">
        <v>1328890.75</v>
      </c>
      <c r="G35" s="36">
        <v>8380.18</v>
      </c>
      <c r="H35" s="36">
        <v>148975.25</v>
      </c>
      <c r="J35" s="280">
        <v>245227.28</v>
      </c>
      <c r="K35" s="280">
        <v>100940.33</v>
      </c>
      <c r="P35" s="59">
        <v>426.95</v>
      </c>
      <c r="S35" s="280">
        <v>992288.1</v>
      </c>
      <c r="T35" s="280">
        <v>1101601.1100000001</v>
      </c>
      <c r="V35" s="33">
        <v>1210248.18</v>
      </c>
      <c r="X35" s="33">
        <v>647.01</v>
      </c>
      <c r="Y35" s="33">
        <v>1634900</v>
      </c>
      <c r="AA35" s="37">
        <v>2058880</v>
      </c>
      <c r="AB35" s="37">
        <v>18612</v>
      </c>
      <c r="AD35" s="37">
        <v>919023.72</v>
      </c>
      <c r="AE35" s="37">
        <v>111181.84</v>
      </c>
    </row>
    <row r="36" spans="1:32" x14ac:dyDescent="0.2">
      <c r="A36" s="280" t="s">
        <v>964</v>
      </c>
      <c r="B36" s="280" t="s">
        <v>966</v>
      </c>
      <c r="C36" s="280">
        <v>4255</v>
      </c>
      <c r="D36" s="280" t="s">
        <v>982</v>
      </c>
      <c r="E36" s="280" t="s">
        <v>982</v>
      </c>
      <c r="F36" s="36">
        <v>373362.91</v>
      </c>
      <c r="G36" s="36">
        <v>10507.26</v>
      </c>
      <c r="H36" s="36">
        <v>86172.86</v>
      </c>
      <c r="J36" s="280">
        <v>1565335.98</v>
      </c>
      <c r="K36" s="280">
        <v>80380.679999999993</v>
      </c>
      <c r="P36" s="59">
        <v>28.08</v>
      </c>
      <c r="S36" s="280">
        <v>1612176.68</v>
      </c>
      <c r="T36" s="280">
        <v>528949.56000000006</v>
      </c>
      <c r="V36" s="33">
        <v>1233302.05</v>
      </c>
      <c r="W36" s="33">
        <v>90050</v>
      </c>
      <c r="X36" s="33">
        <v>782.85</v>
      </c>
      <c r="Y36" s="33">
        <v>1807400</v>
      </c>
      <c r="AA36" s="37">
        <v>2088813</v>
      </c>
      <c r="AB36" s="37">
        <v>8516</v>
      </c>
      <c r="AC36" s="37">
        <v>15372</v>
      </c>
      <c r="AD36" s="37">
        <v>894351.05</v>
      </c>
      <c r="AE36" s="37">
        <v>149517.48000000001</v>
      </c>
      <c r="AF36" s="37">
        <v>360</v>
      </c>
    </row>
    <row r="37" spans="1:32" x14ac:dyDescent="0.2">
      <c r="A37" s="280" t="s">
        <v>964</v>
      </c>
      <c r="B37" s="280" t="s">
        <v>966</v>
      </c>
      <c r="C37" s="280">
        <v>1849</v>
      </c>
      <c r="D37" s="280" t="s">
        <v>983</v>
      </c>
      <c r="E37" s="280" t="s">
        <v>983</v>
      </c>
      <c r="F37" s="36">
        <v>291177.65000000002</v>
      </c>
      <c r="H37" s="36">
        <v>102388.77</v>
      </c>
      <c r="J37" s="280">
        <v>568272.38</v>
      </c>
      <c r="K37" s="280">
        <v>40685.31</v>
      </c>
      <c r="P37" s="59">
        <v>118.21</v>
      </c>
      <c r="S37" s="280">
        <v>-582390.25</v>
      </c>
      <c r="T37" s="280">
        <v>1603684.39</v>
      </c>
      <c r="V37" s="33">
        <v>918747.36</v>
      </c>
      <c r="W37" s="33">
        <v>76230</v>
      </c>
      <c r="X37" s="33">
        <v>552.99</v>
      </c>
      <c r="Y37" s="33">
        <v>1671000</v>
      </c>
      <c r="AA37" s="37">
        <v>1917979</v>
      </c>
      <c r="AB37" s="37">
        <v>7846</v>
      </c>
      <c r="AC37" s="37">
        <v>8506</v>
      </c>
      <c r="AD37" s="37">
        <v>609335.51</v>
      </c>
      <c r="AE37" s="37">
        <v>130950.24</v>
      </c>
      <c r="AF37" s="37">
        <v>10801.84</v>
      </c>
    </row>
    <row r="38" spans="1:32" x14ac:dyDescent="0.2">
      <c r="A38" s="280" t="s">
        <v>964</v>
      </c>
      <c r="B38" s="280" t="s">
        <v>966</v>
      </c>
      <c r="C38" s="280">
        <v>5343</v>
      </c>
      <c r="D38" s="280" t="s">
        <v>984</v>
      </c>
      <c r="E38" s="280" t="s">
        <v>984</v>
      </c>
      <c r="F38" s="36">
        <v>464591.5</v>
      </c>
      <c r="G38" s="36">
        <v>74118.03</v>
      </c>
      <c r="H38" s="36">
        <v>233139.26</v>
      </c>
      <c r="J38" s="280">
        <v>228800.98</v>
      </c>
      <c r="K38" s="280">
        <v>8670.11</v>
      </c>
      <c r="P38" s="59">
        <v>1401.67</v>
      </c>
      <c r="S38" s="280">
        <v>-314274.55</v>
      </c>
      <c r="T38" s="280">
        <v>1498620.76</v>
      </c>
      <c r="V38" s="33">
        <v>874541.59</v>
      </c>
      <c r="X38" s="33">
        <v>1188.21</v>
      </c>
      <c r="Y38" s="33">
        <v>797800</v>
      </c>
      <c r="AA38" s="37">
        <v>984805</v>
      </c>
      <c r="AB38" s="37">
        <v>9436</v>
      </c>
      <c r="AC38" s="37">
        <v>7200</v>
      </c>
      <c r="AD38" s="37">
        <v>759096.34</v>
      </c>
      <c r="AE38" s="37">
        <v>89420.46</v>
      </c>
    </row>
    <row r="39" spans="1:32" x14ac:dyDescent="0.2">
      <c r="A39" s="280" t="s">
        <v>964</v>
      </c>
      <c r="B39" s="280" t="s">
        <v>966</v>
      </c>
      <c r="C39" s="280">
        <v>2589</v>
      </c>
      <c r="D39" s="280" t="s">
        <v>985</v>
      </c>
      <c r="E39" s="280" t="s">
        <v>985</v>
      </c>
      <c r="F39" s="36">
        <v>803916.59</v>
      </c>
      <c r="G39" s="36">
        <v>33153.14</v>
      </c>
      <c r="H39" s="36">
        <v>37218.980000000003</v>
      </c>
      <c r="J39" s="280">
        <v>1547475.73</v>
      </c>
      <c r="K39" s="280">
        <v>280239.76</v>
      </c>
      <c r="P39" s="59">
        <v>2250.9299999999998</v>
      </c>
      <c r="S39" s="280">
        <v>135560.49</v>
      </c>
      <c r="T39" s="280">
        <v>2339595.1</v>
      </c>
      <c r="V39" s="33">
        <v>1365215.15</v>
      </c>
      <c r="W39" s="33">
        <v>185000</v>
      </c>
      <c r="X39" s="33">
        <v>1279.2</v>
      </c>
      <c r="Y39" s="33">
        <v>1327100</v>
      </c>
      <c r="AA39" s="37">
        <v>1753042</v>
      </c>
      <c r="AB39" s="37">
        <v>26806</v>
      </c>
      <c r="AC39" s="37">
        <v>18129</v>
      </c>
      <c r="AD39" s="37">
        <v>608163.1</v>
      </c>
      <c r="AE39" s="37">
        <v>247816.57</v>
      </c>
      <c r="AF39" s="37">
        <v>40</v>
      </c>
    </row>
    <row r="40" spans="1:32" x14ac:dyDescent="0.2">
      <c r="A40" s="280" t="s">
        <v>964</v>
      </c>
      <c r="B40" s="280" t="s">
        <v>966</v>
      </c>
      <c r="C40" s="280">
        <v>2366</v>
      </c>
      <c r="D40" s="280" t="s">
        <v>986</v>
      </c>
      <c r="E40" s="280" t="s">
        <v>986</v>
      </c>
      <c r="F40" s="36">
        <v>284915.28999999998</v>
      </c>
      <c r="H40" s="36">
        <v>48118.8</v>
      </c>
      <c r="J40" s="280">
        <v>261051.94</v>
      </c>
      <c r="K40" s="280">
        <v>115110.96</v>
      </c>
      <c r="P40" s="59">
        <v>1052.6300000000001</v>
      </c>
      <c r="S40" s="280">
        <v>-785949.29</v>
      </c>
      <c r="T40" s="280">
        <v>1457071.21</v>
      </c>
      <c r="V40" s="33">
        <v>946549.64</v>
      </c>
      <c r="W40" s="33">
        <v>51000</v>
      </c>
      <c r="X40" s="33">
        <v>562.51</v>
      </c>
      <c r="Y40" s="33">
        <v>324800</v>
      </c>
      <c r="AA40" s="37">
        <v>650572</v>
      </c>
      <c r="AB40" s="37">
        <v>1320</v>
      </c>
      <c r="AC40" s="37">
        <v>14222</v>
      </c>
      <c r="AD40" s="37">
        <v>477177.75</v>
      </c>
      <c r="AE40" s="37">
        <v>138097.96</v>
      </c>
      <c r="AF40" s="37">
        <v>4500</v>
      </c>
    </row>
    <row r="41" spans="1:32" x14ac:dyDescent="0.2">
      <c r="A41" s="280" t="s">
        <v>964</v>
      </c>
      <c r="B41" s="280" t="s">
        <v>966</v>
      </c>
      <c r="C41" s="280">
        <v>5997</v>
      </c>
      <c r="D41" s="280" t="s">
        <v>987</v>
      </c>
      <c r="E41" s="280" t="s">
        <v>987</v>
      </c>
      <c r="F41" s="36">
        <v>447041.37</v>
      </c>
      <c r="G41" s="36">
        <v>17199.45</v>
      </c>
      <c r="H41" s="36">
        <v>205130.57</v>
      </c>
      <c r="J41" s="280">
        <v>451919.39</v>
      </c>
      <c r="K41" s="280">
        <v>507248.62</v>
      </c>
      <c r="P41" s="59">
        <v>683.41</v>
      </c>
      <c r="S41" s="280">
        <v>329751.03999999998</v>
      </c>
      <c r="T41" s="280">
        <v>1798384.44</v>
      </c>
      <c r="V41" s="33">
        <v>857644.11</v>
      </c>
      <c r="W41" s="33">
        <v>50840</v>
      </c>
      <c r="X41" s="33">
        <v>1803.36</v>
      </c>
      <c r="Y41" s="33">
        <v>754800</v>
      </c>
      <c r="AA41" s="37">
        <v>942230</v>
      </c>
      <c r="AB41" s="37">
        <v>14520</v>
      </c>
      <c r="AC41" s="37">
        <v>9564</v>
      </c>
      <c r="AD41" s="37">
        <v>1008175.08</v>
      </c>
      <c r="AE41" s="37">
        <v>190697.88</v>
      </c>
      <c r="AF41" s="37">
        <v>180</v>
      </c>
    </row>
    <row r="42" spans="1:32" x14ac:dyDescent="0.2">
      <c r="A42" s="280" t="s">
        <v>964</v>
      </c>
      <c r="B42" s="280" t="s">
        <v>966</v>
      </c>
      <c r="C42" s="280">
        <v>3377</v>
      </c>
      <c r="D42" s="280" t="s">
        <v>988</v>
      </c>
      <c r="E42" s="280" t="s">
        <v>988</v>
      </c>
      <c r="F42" s="36">
        <v>695411.23</v>
      </c>
      <c r="H42" s="36">
        <v>105546.88</v>
      </c>
      <c r="J42" s="280">
        <v>434754.85</v>
      </c>
      <c r="K42" s="280">
        <v>124189.29</v>
      </c>
      <c r="P42" s="59">
        <v>3098.48</v>
      </c>
      <c r="S42" s="280">
        <v>36744.1</v>
      </c>
      <c r="T42" s="280">
        <v>1262156.06</v>
      </c>
      <c r="V42" s="33">
        <v>1113282.6599999999</v>
      </c>
      <c r="W42" s="33">
        <v>144425</v>
      </c>
      <c r="X42" s="33">
        <v>1407.82</v>
      </c>
      <c r="Y42" s="33">
        <v>1149600</v>
      </c>
      <c r="AA42" s="37">
        <v>1473334</v>
      </c>
      <c r="AD42" s="37">
        <v>658254.1</v>
      </c>
      <c r="AE42" s="37">
        <v>171931.77</v>
      </c>
      <c r="AF42" s="37">
        <v>47292</v>
      </c>
    </row>
    <row r="43" spans="1:32" x14ac:dyDescent="0.2">
      <c r="A43" s="280" t="s">
        <v>964</v>
      </c>
      <c r="B43" s="280" t="s">
        <v>966</v>
      </c>
      <c r="C43" s="280">
        <v>5823</v>
      </c>
      <c r="D43" s="280" t="s">
        <v>989</v>
      </c>
      <c r="E43" s="280" t="s">
        <v>989</v>
      </c>
      <c r="F43" s="36">
        <v>47349.34</v>
      </c>
      <c r="G43" s="36">
        <v>61127.519999999997</v>
      </c>
      <c r="H43" s="36">
        <v>270017.84999999998</v>
      </c>
      <c r="J43" s="280">
        <v>560373.51</v>
      </c>
      <c r="K43" s="280">
        <v>58278.94</v>
      </c>
      <c r="P43" s="59">
        <v>133.51</v>
      </c>
      <c r="S43" s="280">
        <v>-500122.61</v>
      </c>
      <c r="T43" s="280">
        <v>1683339.65</v>
      </c>
      <c r="V43" s="33">
        <v>1035157.16</v>
      </c>
      <c r="W43" s="33">
        <v>75000</v>
      </c>
      <c r="X43" s="33">
        <v>144.66999999999999</v>
      </c>
      <c r="Y43" s="33">
        <v>505800</v>
      </c>
      <c r="AA43" s="37">
        <v>844851</v>
      </c>
      <c r="AD43" s="37">
        <v>726491.12</v>
      </c>
      <c r="AE43" s="37">
        <v>230963.1</v>
      </c>
    </row>
    <row r="44" spans="1:32" x14ac:dyDescent="0.2">
      <c r="A44" s="280" t="s">
        <v>964</v>
      </c>
      <c r="B44" s="280" t="s">
        <v>966</v>
      </c>
      <c r="C44" s="280">
        <v>2905</v>
      </c>
      <c r="D44" s="280" t="s">
        <v>990</v>
      </c>
      <c r="E44" s="280" t="s">
        <v>990</v>
      </c>
      <c r="F44" s="36">
        <v>737272.71</v>
      </c>
      <c r="G44" s="36">
        <v>6050</v>
      </c>
      <c r="H44" s="36">
        <v>200697.51</v>
      </c>
      <c r="J44" s="280">
        <v>494699.44</v>
      </c>
      <c r="K44" s="280">
        <v>20728.099999999999</v>
      </c>
      <c r="P44" s="59">
        <v>1744.35</v>
      </c>
      <c r="S44" s="280">
        <v>-951102.76</v>
      </c>
      <c r="T44" s="280">
        <v>2224890.19</v>
      </c>
      <c r="V44" s="33">
        <v>1062936.26</v>
      </c>
      <c r="W44" s="33">
        <v>44300</v>
      </c>
      <c r="X44" s="33">
        <v>1468.96</v>
      </c>
      <c r="Y44" s="33">
        <v>883055</v>
      </c>
      <c r="AA44" s="37">
        <v>1062199</v>
      </c>
      <c r="AB44" s="37">
        <v>9720</v>
      </c>
      <c r="AD44" s="37">
        <v>601466.19999999995</v>
      </c>
      <c r="AE44" s="37">
        <v>134459.04</v>
      </c>
    </row>
    <row r="45" spans="1:32" x14ac:dyDescent="0.2">
      <c r="A45" s="280" t="s">
        <v>964</v>
      </c>
      <c r="B45" s="280" t="s">
        <v>966</v>
      </c>
      <c r="C45" s="280">
        <v>2625</v>
      </c>
      <c r="D45" s="280" t="s">
        <v>991</v>
      </c>
      <c r="E45" s="280" t="s">
        <v>991</v>
      </c>
      <c r="F45" s="36">
        <v>247167.73</v>
      </c>
      <c r="G45" s="36">
        <v>30153.57</v>
      </c>
      <c r="H45" s="36">
        <v>69088.789999999994</v>
      </c>
      <c r="J45" s="280">
        <v>2105631.7400000002</v>
      </c>
      <c r="K45" s="280">
        <v>1083788.0900000001</v>
      </c>
      <c r="P45" s="59">
        <v>605.59</v>
      </c>
      <c r="S45" s="280">
        <v>2978829.56</v>
      </c>
      <c r="V45" s="33">
        <v>1619391.82</v>
      </c>
      <c r="W45" s="33">
        <v>72850</v>
      </c>
      <c r="X45" s="33">
        <v>444.62</v>
      </c>
      <c r="Y45" s="33">
        <v>1082400</v>
      </c>
      <c r="AA45" s="37">
        <v>1256912</v>
      </c>
      <c r="AB45" s="37">
        <v>9428</v>
      </c>
      <c r="AC45" s="37">
        <v>23352</v>
      </c>
      <c r="AD45" s="37">
        <v>507053.83</v>
      </c>
      <c r="AE45" s="37">
        <v>408645.84</v>
      </c>
      <c r="AF45" s="37">
        <v>13300</v>
      </c>
    </row>
    <row r="46" spans="1:32" x14ac:dyDescent="0.2">
      <c r="A46" s="280" t="s">
        <v>993</v>
      </c>
      <c r="B46" s="280" t="s">
        <v>994</v>
      </c>
      <c r="C46" s="280">
        <v>5998</v>
      </c>
      <c r="D46" s="280" t="s">
        <v>996</v>
      </c>
      <c r="E46" s="280" t="s">
        <v>996</v>
      </c>
      <c r="F46" s="36">
        <v>526588.74</v>
      </c>
      <c r="G46" s="36">
        <v>30000</v>
      </c>
      <c r="H46" s="36">
        <v>80551.460000000006</v>
      </c>
      <c r="J46" s="280">
        <v>1466823.84</v>
      </c>
      <c r="K46" s="280">
        <v>359508.03</v>
      </c>
      <c r="O46" s="59">
        <v>9225</v>
      </c>
      <c r="P46" s="59">
        <v>86.73</v>
      </c>
      <c r="S46" s="280">
        <v>1922310.49</v>
      </c>
      <c r="T46" s="280">
        <v>721555.06</v>
      </c>
      <c r="V46" s="33">
        <v>1399247.21</v>
      </c>
      <c r="W46" s="33">
        <v>15775</v>
      </c>
      <c r="X46" s="33">
        <v>956.41</v>
      </c>
      <c r="Y46" s="33">
        <v>1193889.8</v>
      </c>
      <c r="Z46" s="33">
        <v>100400</v>
      </c>
      <c r="AA46" s="37">
        <v>1891556.8</v>
      </c>
      <c r="AB46" s="37">
        <v>31740</v>
      </c>
      <c r="AD46" s="37">
        <v>690446.28</v>
      </c>
      <c r="AE46" s="37">
        <v>286230.55</v>
      </c>
    </row>
    <row r="47" spans="1:32" ht="15" customHeight="1" x14ac:dyDescent="0.2">
      <c r="A47" s="280" t="s">
        <v>993</v>
      </c>
      <c r="B47" s="280" t="s">
        <v>994</v>
      </c>
      <c r="C47" s="280">
        <v>5715</v>
      </c>
      <c r="D47" s="280" t="s">
        <v>997</v>
      </c>
      <c r="E47" s="280" t="s">
        <v>997</v>
      </c>
      <c r="F47" s="36">
        <v>788312.77</v>
      </c>
      <c r="G47" s="36">
        <v>0</v>
      </c>
      <c r="H47" s="36">
        <v>61092.14</v>
      </c>
      <c r="J47" s="280">
        <v>182132.58</v>
      </c>
      <c r="K47" s="280">
        <v>266934.09999999998</v>
      </c>
      <c r="O47" s="59">
        <v>175425</v>
      </c>
      <c r="P47" s="59">
        <v>60.64</v>
      </c>
      <c r="S47" s="280">
        <v>-365570.77</v>
      </c>
      <c r="T47" s="280">
        <v>1541680.81</v>
      </c>
      <c r="V47" s="33">
        <v>2042586.77</v>
      </c>
      <c r="W47" s="33">
        <v>28400</v>
      </c>
      <c r="X47" s="33">
        <v>803.45</v>
      </c>
      <c r="Y47" s="33">
        <v>1336025.01</v>
      </c>
      <c r="Z47" s="33">
        <v>96305</v>
      </c>
      <c r="AA47" s="37">
        <v>2388382.0099999998</v>
      </c>
      <c r="AB47" s="37">
        <v>40120</v>
      </c>
      <c r="AD47" s="37">
        <v>856896.57</v>
      </c>
      <c r="AE47" s="37">
        <v>271845.74</v>
      </c>
    </row>
    <row r="48" spans="1:32" x14ac:dyDescent="0.2">
      <c r="A48" s="280" t="s">
        <v>993</v>
      </c>
      <c r="B48" s="280" t="s">
        <v>994</v>
      </c>
      <c r="C48" s="280">
        <v>4035</v>
      </c>
      <c r="D48" s="280" t="s">
        <v>998</v>
      </c>
      <c r="E48" s="280" t="s">
        <v>998</v>
      </c>
      <c r="F48" s="36">
        <v>585126.41</v>
      </c>
      <c r="G48" s="36">
        <v>0</v>
      </c>
      <c r="H48" s="36">
        <v>43082.14</v>
      </c>
      <c r="J48" s="280">
        <v>1021541.75</v>
      </c>
      <c r="K48" s="280">
        <v>710332.21</v>
      </c>
      <c r="P48" s="59">
        <v>77.44</v>
      </c>
      <c r="S48" s="280">
        <v>-1197917.72</v>
      </c>
      <c r="T48" s="280">
        <v>3101072.39</v>
      </c>
      <c r="V48" s="33">
        <v>1909546.76</v>
      </c>
      <c r="X48" s="33">
        <v>950.81</v>
      </c>
      <c r="Y48" s="33">
        <v>2073695.3</v>
      </c>
      <c r="Z48" s="33">
        <v>108944</v>
      </c>
      <c r="AA48" s="37">
        <v>2802640.3</v>
      </c>
      <c r="AB48" s="37">
        <v>46654</v>
      </c>
      <c r="AD48" s="37">
        <v>537701.06999999995</v>
      </c>
      <c r="AE48" s="37">
        <v>249291.1</v>
      </c>
    </row>
    <row r="49" spans="1:32" x14ac:dyDescent="0.2">
      <c r="A49" s="280" t="s">
        <v>993</v>
      </c>
      <c r="B49" s="280" t="s">
        <v>994</v>
      </c>
      <c r="C49" s="280">
        <v>2694</v>
      </c>
      <c r="D49" s="280" t="s">
        <v>999</v>
      </c>
      <c r="E49" s="280" t="s">
        <v>999</v>
      </c>
      <c r="F49" s="36">
        <v>209469.57</v>
      </c>
      <c r="G49" s="36">
        <v>0</v>
      </c>
      <c r="H49" s="36">
        <v>73617.509999999995</v>
      </c>
      <c r="J49" s="280">
        <v>2124783.58</v>
      </c>
      <c r="K49" s="280">
        <v>235535.86</v>
      </c>
      <c r="O49" s="59">
        <v>45405</v>
      </c>
      <c r="P49" s="59">
        <v>58.36</v>
      </c>
      <c r="S49" s="280">
        <v>-18684.240000000002</v>
      </c>
      <c r="T49" s="280">
        <v>2713140.37</v>
      </c>
      <c r="V49" s="33">
        <v>1207153.67</v>
      </c>
      <c r="W49" s="33">
        <v>64900</v>
      </c>
      <c r="X49" s="33">
        <v>146.06</v>
      </c>
      <c r="Y49" s="33">
        <v>1119046.6000000001</v>
      </c>
      <c r="Z49" s="33">
        <v>81600</v>
      </c>
      <c r="AA49" s="37">
        <v>1768350.6</v>
      </c>
      <c r="AB49" s="37">
        <v>6550</v>
      </c>
      <c r="AD49" s="37">
        <v>493731</v>
      </c>
      <c r="AE49" s="37">
        <v>300727.7</v>
      </c>
    </row>
    <row r="50" spans="1:32" x14ac:dyDescent="0.2">
      <c r="A50" s="280" t="s">
        <v>993</v>
      </c>
      <c r="B50" s="280" t="s">
        <v>994</v>
      </c>
      <c r="C50" s="280">
        <v>4634</v>
      </c>
      <c r="D50" s="280" t="s">
        <v>1000</v>
      </c>
      <c r="E50" s="280" t="s">
        <v>1000</v>
      </c>
      <c r="F50" s="36">
        <v>724382.9</v>
      </c>
      <c r="G50" s="36">
        <v>0</v>
      </c>
      <c r="H50" s="36">
        <v>54563.41</v>
      </c>
      <c r="J50" s="280">
        <v>281184.09000000003</v>
      </c>
      <c r="K50" s="280">
        <v>402568.44</v>
      </c>
      <c r="M50" s="59">
        <v>18900</v>
      </c>
      <c r="O50" s="59">
        <v>290912</v>
      </c>
      <c r="P50" s="59">
        <v>2003.05</v>
      </c>
      <c r="S50" s="280">
        <v>-900852.76</v>
      </c>
      <c r="T50" s="280">
        <v>2152655.08</v>
      </c>
      <c r="V50" s="33">
        <v>1995818.34</v>
      </c>
      <c r="W50" s="33">
        <v>27750</v>
      </c>
      <c r="X50" s="33">
        <v>1317</v>
      </c>
      <c r="Y50" s="33">
        <v>1286855.3999999999</v>
      </c>
      <c r="Z50" s="33">
        <v>2549420</v>
      </c>
      <c r="AA50" s="37">
        <v>2437853.4</v>
      </c>
      <c r="AB50" s="37">
        <v>39919</v>
      </c>
      <c r="AD50" s="37">
        <v>3263464.59</v>
      </c>
      <c r="AE50" s="37">
        <v>220842.28</v>
      </c>
    </row>
    <row r="51" spans="1:32" x14ac:dyDescent="0.2">
      <c r="A51" s="280" t="s">
        <v>993</v>
      </c>
      <c r="B51" s="280" t="s">
        <v>994</v>
      </c>
      <c r="C51" s="280">
        <v>3717</v>
      </c>
      <c r="D51" s="280" t="s">
        <v>1001</v>
      </c>
      <c r="E51" s="280" t="s">
        <v>1001</v>
      </c>
      <c r="F51" s="36">
        <v>338836.3</v>
      </c>
      <c r="G51" s="36">
        <v>0</v>
      </c>
      <c r="H51" s="36">
        <v>32036.560000000001</v>
      </c>
      <c r="J51" s="280">
        <v>587623.64</v>
      </c>
      <c r="K51" s="280">
        <v>348594.8</v>
      </c>
      <c r="O51" s="59">
        <v>43500</v>
      </c>
      <c r="P51" s="59">
        <v>147.69</v>
      </c>
      <c r="S51" s="280">
        <v>-1486728.88</v>
      </c>
      <c r="T51" s="280">
        <v>2872107.81</v>
      </c>
      <c r="V51" s="33">
        <v>1398158.85</v>
      </c>
      <c r="X51" s="33">
        <v>593.70000000000005</v>
      </c>
      <c r="Y51" s="33">
        <v>1052888.2</v>
      </c>
      <c r="Z51" s="33">
        <v>74600</v>
      </c>
      <c r="AA51" s="37">
        <v>1817971.2</v>
      </c>
      <c r="AB51" s="37">
        <v>23680</v>
      </c>
      <c r="AD51" s="37">
        <v>520966.07</v>
      </c>
      <c r="AE51" s="37">
        <v>285558.8</v>
      </c>
    </row>
    <row r="52" spans="1:32" x14ac:dyDescent="0.2">
      <c r="A52" s="280" t="s">
        <v>1003</v>
      </c>
      <c r="B52" s="280" t="s">
        <v>1004</v>
      </c>
      <c r="C52" s="280">
        <v>4146</v>
      </c>
      <c r="D52" s="280" t="s">
        <v>1005</v>
      </c>
      <c r="E52" s="280" t="s">
        <v>1005</v>
      </c>
      <c r="F52" s="36">
        <v>366369.21</v>
      </c>
      <c r="G52" s="36">
        <v>20000</v>
      </c>
      <c r="H52" s="36">
        <v>15320.83</v>
      </c>
      <c r="J52" s="280">
        <v>527470.69999999995</v>
      </c>
      <c r="K52" s="280">
        <v>103237.18</v>
      </c>
      <c r="P52" s="59">
        <v>1721.5</v>
      </c>
      <c r="S52" s="280">
        <v>-1125704.79</v>
      </c>
      <c r="T52" s="280">
        <v>2033236.3</v>
      </c>
      <c r="V52" s="33">
        <v>1619822.53</v>
      </c>
      <c r="X52" s="33">
        <v>475.8</v>
      </c>
      <c r="Y52" s="33">
        <v>795900</v>
      </c>
      <c r="AA52" s="37">
        <v>1639396</v>
      </c>
      <c r="AD52" s="37">
        <v>515045.72</v>
      </c>
      <c r="AE52" s="37">
        <v>138611.70000000001</v>
      </c>
    </row>
    <row r="53" spans="1:32" x14ac:dyDescent="0.2">
      <c r="A53" s="280" t="s">
        <v>1003</v>
      </c>
      <c r="B53" s="280" t="s">
        <v>1004</v>
      </c>
      <c r="C53" s="280">
        <v>4321</v>
      </c>
      <c r="D53" s="280" t="s">
        <v>1006</v>
      </c>
      <c r="E53" s="280" t="s">
        <v>1006</v>
      </c>
      <c r="F53" s="36">
        <v>238776.09</v>
      </c>
      <c r="H53" s="36">
        <v>48690.63</v>
      </c>
      <c r="J53" s="280">
        <v>2217388.52</v>
      </c>
      <c r="K53" s="280">
        <v>669395.79</v>
      </c>
      <c r="P53" s="59">
        <v>788.42</v>
      </c>
      <c r="S53" s="280">
        <v>2865315.57</v>
      </c>
      <c r="T53" s="280">
        <v>575288.56999999995</v>
      </c>
      <c r="V53" s="33">
        <v>1611613.28</v>
      </c>
      <c r="X53" s="33">
        <v>633.07000000000005</v>
      </c>
      <c r="Y53" s="33">
        <v>585500</v>
      </c>
      <c r="AA53" s="37">
        <v>1333992</v>
      </c>
      <c r="AC53" s="37">
        <v>10640</v>
      </c>
      <c r="AD53" s="37">
        <v>806903.08</v>
      </c>
      <c r="AE53" s="37">
        <v>313352.8</v>
      </c>
    </row>
    <row r="54" spans="1:32" x14ac:dyDescent="0.2">
      <c r="A54" s="280" t="s">
        <v>1003</v>
      </c>
      <c r="B54" s="280" t="s">
        <v>1004</v>
      </c>
      <c r="C54" s="280">
        <v>4397</v>
      </c>
      <c r="D54" s="280" t="s">
        <v>1007</v>
      </c>
      <c r="E54" s="280" t="s">
        <v>1007</v>
      </c>
      <c r="F54" s="36">
        <v>619948.24</v>
      </c>
      <c r="G54" s="36">
        <v>0</v>
      </c>
      <c r="H54" s="36">
        <v>18366.73</v>
      </c>
      <c r="J54" s="280">
        <v>2650866.63</v>
      </c>
      <c r="K54" s="280">
        <v>202647.7</v>
      </c>
      <c r="P54" s="59">
        <v>1479.26</v>
      </c>
      <c r="S54" s="280">
        <v>2202184.7999999998</v>
      </c>
      <c r="T54" s="280">
        <v>1317062.58</v>
      </c>
      <c r="V54" s="33">
        <v>1250615.1000000001</v>
      </c>
      <c r="W54" s="33">
        <v>137000</v>
      </c>
      <c r="X54" s="33">
        <v>870.26</v>
      </c>
      <c r="Y54" s="33">
        <v>1018480</v>
      </c>
      <c r="AA54" s="37">
        <v>1686472</v>
      </c>
      <c r="AD54" s="37">
        <v>473602.4</v>
      </c>
      <c r="AE54" s="37">
        <v>275788.3</v>
      </c>
    </row>
    <row r="55" spans="1:32" x14ac:dyDescent="0.2">
      <c r="A55" s="280" t="s">
        <v>1003</v>
      </c>
      <c r="B55" s="280" t="s">
        <v>1004</v>
      </c>
      <c r="C55" s="280">
        <v>3526</v>
      </c>
      <c r="D55" s="280" t="s">
        <v>1008</v>
      </c>
      <c r="E55" s="280" t="s">
        <v>1008</v>
      </c>
      <c r="F55" s="36">
        <v>241601.56</v>
      </c>
      <c r="G55" s="36">
        <v>15000</v>
      </c>
      <c r="H55" s="36">
        <v>55301.83</v>
      </c>
      <c r="J55" s="280">
        <v>234184.4</v>
      </c>
      <c r="K55" s="280">
        <v>400224.04</v>
      </c>
      <c r="P55" s="59">
        <v>1639.44</v>
      </c>
      <c r="S55" s="280">
        <v>-1213971.79</v>
      </c>
      <c r="T55" s="280">
        <v>2202516.2599999998</v>
      </c>
      <c r="V55" s="33">
        <v>1419974.49</v>
      </c>
      <c r="X55" s="33">
        <v>292.02</v>
      </c>
      <c r="Y55" s="33">
        <v>550300</v>
      </c>
      <c r="AA55" s="37">
        <v>1165000</v>
      </c>
      <c r="AD55" s="37">
        <v>610091.09</v>
      </c>
      <c r="AE55" s="37">
        <v>239347.5</v>
      </c>
    </row>
    <row r="56" spans="1:32" x14ac:dyDescent="0.2">
      <c r="A56" s="280" t="s">
        <v>1003</v>
      </c>
      <c r="B56" s="280" t="s">
        <v>1004</v>
      </c>
      <c r="C56" s="280">
        <v>3611</v>
      </c>
      <c r="D56" s="280" t="s">
        <v>1009</v>
      </c>
      <c r="E56" s="280" t="s">
        <v>1009</v>
      </c>
      <c r="F56" s="36">
        <v>442460.18</v>
      </c>
      <c r="G56" s="36">
        <v>0</v>
      </c>
      <c r="H56" s="36">
        <v>20545.7</v>
      </c>
      <c r="J56" s="280">
        <v>507375.7</v>
      </c>
      <c r="K56" s="280">
        <v>125590.03</v>
      </c>
      <c r="P56" s="59">
        <v>51342.65</v>
      </c>
      <c r="S56" s="280">
        <v>-1102537.53</v>
      </c>
      <c r="T56" s="280">
        <v>2224684.62</v>
      </c>
      <c r="V56" s="33">
        <v>1303018.24</v>
      </c>
      <c r="X56" s="33">
        <v>488.18</v>
      </c>
      <c r="Y56" s="33">
        <v>359900</v>
      </c>
      <c r="AA56" s="37">
        <v>1034859</v>
      </c>
      <c r="AD56" s="37">
        <v>445884.65</v>
      </c>
      <c r="AE56" s="37">
        <v>260180.9</v>
      </c>
    </row>
    <row r="57" spans="1:32" x14ac:dyDescent="0.2">
      <c r="A57" s="280" t="s">
        <v>1011</v>
      </c>
      <c r="B57" s="280" t="s">
        <v>1013</v>
      </c>
      <c r="C57" s="280">
        <v>5502</v>
      </c>
      <c r="D57" s="280" t="s">
        <v>1015</v>
      </c>
      <c r="E57" s="280" t="s">
        <v>1015</v>
      </c>
      <c r="F57" s="36">
        <v>566996.61</v>
      </c>
      <c r="G57" s="36">
        <v>4500</v>
      </c>
      <c r="H57" s="36">
        <v>54296.57</v>
      </c>
      <c r="J57" s="280">
        <v>104291.72</v>
      </c>
      <c r="K57" s="280">
        <v>350353.51</v>
      </c>
      <c r="L57" s="59">
        <v>42957.14</v>
      </c>
      <c r="M57" s="59">
        <v>12820</v>
      </c>
      <c r="P57" s="59">
        <v>3615</v>
      </c>
      <c r="T57" s="280">
        <v>916898.58</v>
      </c>
      <c r="V57" s="33">
        <v>1629679.83</v>
      </c>
      <c r="X57" s="33">
        <v>910.49</v>
      </c>
      <c r="Y57" s="33">
        <v>1732920</v>
      </c>
      <c r="Z57" s="33">
        <v>9000</v>
      </c>
      <c r="AA57" s="37">
        <v>2515059.9300000002</v>
      </c>
      <c r="AC57" s="37">
        <v>131825.5</v>
      </c>
      <c r="AD57" s="37">
        <v>500417.96</v>
      </c>
      <c r="AE57" s="37">
        <v>121059.24</v>
      </c>
    </row>
    <row r="58" spans="1:32" x14ac:dyDescent="0.2">
      <c r="A58" s="280" t="s">
        <v>1011</v>
      </c>
      <c r="B58" s="280" t="s">
        <v>1013</v>
      </c>
      <c r="C58" s="280">
        <v>5423</v>
      </c>
      <c r="D58" s="280" t="s">
        <v>1016</v>
      </c>
      <c r="E58" s="280" t="s">
        <v>1016</v>
      </c>
      <c r="F58" s="36">
        <v>340707.37</v>
      </c>
      <c r="G58" s="36">
        <v>0</v>
      </c>
      <c r="H58" s="36">
        <v>83831.600000000006</v>
      </c>
      <c r="J58" s="280">
        <v>1389428.05</v>
      </c>
      <c r="K58" s="280">
        <v>524621.47</v>
      </c>
      <c r="L58" s="59">
        <v>1408.23</v>
      </c>
      <c r="M58" s="59">
        <v>17400</v>
      </c>
      <c r="P58" s="59">
        <v>32848.1</v>
      </c>
      <c r="T58" s="280">
        <v>2274291.7999999998</v>
      </c>
      <c r="V58" s="33">
        <v>1735919.56</v>
      </c>
      <c r="X58" s="33">
        <v>880.14</v>
      </c>
      <c r="Y58" s="33">
        <v>1143980</v>
      </c>
      <c r="Z58" s="33">
        <v>9000</v>
      </c>
      <c r="AA58" s="37">
        <v>2025080</v>
      </c>
      <c r="AC58" s="37">
        <v>77600</v>
      </c>
      <c r="AD58" s="37">
        <v>650365.16</v>
      </c>
      <c r="AE58" s="37">
        <v>124094.18</v>
      </c>
    </row>
    <row r="59" spans="1:32" x14ac:dyDescent="0.2">
      <c r="A59" s="280" t="s">
        <v>1011</v>
      </c>
      <c r="B59" s="280" t="s">
        <v>1013</v>
      </c>
      <c r="C59" s="280">
        <v>7718</v>
      </c>
      <c r="D59" s="280" t="s">
        <v>1017</v>
      </c>
      <c r="E59" s="280" t="s">
        <v>1017</v>
      </c>
      <c r="F59" s="36">
        <v>718873.87</v>
      </c>
      <c r="G59" s="36">
        <v>6840</v>
      </c>
      <c r="H59" s="36">
        <v>158938.21</v>
      </c>
      <c r="J59" s="280">
        <v>332870.21000000002</v>
      </c>
      <c r="K59" s="280">
        <v>540394.85</v>
      </c>
      <c r="P59" s="59">
        <v>18222.400000000001</v>
      </c>
      <c r="T59" s="280">
        <v>1171164.74</v>
      </c>
      <c r="V59" s="33">
        <v>1849692.2</v>
      </c>
      <c r="X59" s="33">
        <v>796.95</v>
      </c>
      <c r="Y59" s="33">
        <v>1530876</v>
      </c>
      <c r="Z59" s="33">
        <v>14500</v>
      </c>
      <c r="AA59" s="37">
        <v>1769225.71</v>
      </c>
      <c r="AC59" s="37">
        <v>78600</v>
      </c>
      <c r="AD59" s="37">
        <v>819413.61</v>
      </c>
      <c r="AE59" s="37">
        <v>126210.09</v>
      </c>
      <c r="AF59" s="37">
        <v>33885.74</v>
      </c>
    </row>
    <row r="60" spans="1:32" x14ac:dyDescent="0.2">
      <c r="A60" s="280" t="s">
        <v>1011</v>
      </c>
      <c r="B60" s="280" t="s">
        <v>1013</v>
      </c>
      <c r="C60" s="280">
        <v>3079</v>
      </c>
      <c r="D60" s="280" t="s">
        <v>1018</v>
      </c>
      <c r="E60" s="280" t="s">
        <v>1018</v>
      </c>
      <c r="F60" s="36">
        <v>33570.29</v>
      </c>
      <c r="G60" s="36">
        <v>51288.26</v>
      </c>
      <c r="H60" s="36">
        <v>59895.65</v>
      </c>
      <c r="J60" s="280">
        <v>749395.72</v>
      </c>
      <c r="K60" s="280">
        <v>502298.18</v>
      </c>
      <c r="O60" s="59">
        <v>399</v>
      </c>
      <c r="P60" s="59">
        <v>56715.99</v>
      </c>
      <c r="T60" s="280">
        <v>1325156.6499999999</v>
      </c>
      <c r="V60" s="33">
        <v>1341401.58</v>
      </c>
      <c r="X60" s="33">
        <v>200.82</v>
      </c>
      <c r="Y60" s="33">
        <v>1813170</v>
      </c>
      <c r="Z60" s="33">
        <v>7500</v>
      </c>
      <c r="AA60" s="37">
        <v>2385447</v>
      </c>
      <c r="AC60" s="37">
        <v>106795.5</v>
      </c>
      <c r="AD60" s="37">
        <v>573667.38</v>
      </c>
      <c r="AE60" s="37">
        <v>82186.06</v>
      </c>
    </row>
    <row r="61" spans="1:32" x14ac:dyDescent="0.2">
      <c r="A61" s="280" t="s">
        <v>1011</v>
      </c>
      <c r="B61" s="280" t="s">
        <v>1013</v>
      </c>
      <c r="C61" s="280">
        <v>2599</v>
      </c>
      <c r="D61" s="280" t="s">
        <v>1019</v>
      </c>
      <c r="E61" s="280" t="s">
        <v>1019</v>
      </c>
      <c r="F61" s="36">
        <v>277907.33</v>
      </c>
      <c r="G61" s="36">
        <v>10755.82</v>
      </c>
      <c r="H61" s="36">
        <v>35689.57</v>
      </c>
      <c r="J61" s="280">
        <v>309575</v>
      </c>
      <c r="K61" s="280">
        <v>294469.34999999998</v>
      </c>
      <c r="L61" s="59">
        <v>7500</v>
      </c>
      <c r="P61" s="59">
        <v>17751.189999999999</v>
      </c>
      <c r="S61" s="280">
        <v>-774026.73</v>
      </c>
      <c r="T61" s="280">
        <v>1419953.5</v>
      </c>
      <c r="V61" s="33">
        <v>1185384.1100000001</v>
      </c>
      <c r="X61" s="33">
        <v>398.08</v>
      </c>
      <c r="Y61" s="33">
        <v>1218000</v>
      </c>
      <c r="Z61" s="33">
        <v>4500</v>
      </c>
      <c r="AA61" s="37">
        <v>1666382</v>
      </c>
      <c r="AC61" s="37">
        <v>33144</v>
      </c>
      <c r="AD61" s="37">
        <v>401111.26</v>
      </c>
      <c r="AE61" s="37">
        <v>50425.82</v>
      </c>
    </row>
    <row r="62" spans="1:32" x14ac:dyDescent="0.2">
      <c r="A62" s="280" t="s">
        <v>1011</v>
      </c>
      <c r="B62" s="280" t="s">
        <v>1013</v>
      </c>
      <c r="C62" s="280">
        <v>1922</v>
      </c>
      <c r="D62" s="280" t="s">
        <v>1020</v>
      </c>
      <c r="E62" s="280" t="s">
        <v>1020</v>
      </c>
      <c r="F62" s="36">
        <v>239170.87</v>
      </c>
      <c r="G62" s="36">
        <v>0</v>
      </c>
      <c r="H62" s="36">
        <v>45438.8</v>
      </c>
      <c r="J62" s="280">
        <v>426359.54</v>
      </c>
      <c r="K62" s="280">
        <v>187946.47</v>
      </c>
      <c r="P62" s="59">
        <v>85692.35</v>
      </c>
      <c r="S62" s="280">
        <v>-1199018.43</v>
      </c>
      <c r="T62" s="280">
        <v>1982389.67</v>
      </c>
      <c r="V62" s="33">
        <v>1326020.96</v>
      </c>
      <c r="X62" s="33">
        <v>468.6</v>
      </c>
      <c r="Y62" s="33">
        <v>1089630</v>
      </c>
      <c r="Z62" s="33">
        <v>7500</v>
      </c>
      <c r="AA62" s="37">
        <v>1565762</v>
      </c>
      <c r="AC62" s="37">
        <v>87600</v>
      </c>
      <c r="AD62" s="37">
        <v>576107.9</v>
      </c>
      <c r="AE62" s="37">
        <v>164297.57</v>
      </c>
    </row>
    <row r="63" spans="1:32" x14ac:dyDescent="0.2">
      <c r="A63" s="280" t="s">
        <v>1011</v>
      </c>
      <c r="B63" s="280" t="s">
        <v>1013</v>
      </c>
      <c r="C63" s="280">
        <v>1327</v>
      </c>
      <c r="D63" s="280" t="s">
        <v>1021</v>
      </c>
      <c r="E63" s="280" t="s">
        <v>1021</v>
      </c>
      <c r="F63" s="36">
        <v>744772.77</v>
      </c>
      <c r="G63" s="36">
        <v>0</v>
      </c>
      <c r="H63" s="36">
        <v>103857.92</v>
      </c>
      <c r="J63" s="280">
        <v>1159580.08</v>
      </c>
      <c r="K63" s="280">
        <v>412450.03</v>
      </c>
      <c r="P63" s="59">
        <v>70554.73</v>
      </c>
      <c r="T63" s="280">
        <v>2013138.1</v>
      </c>
      <c r="V63" s="33">
        <v>1208660.1100000001</v>
      </c>
      <c r="X63" s="33">
        <v>535.85</v>
      </c>
      <c r="Y63" s="33">
        <v>1082215</v>
      </c>
      <c r="Z63" s="33">
        <v>4500</v>
      </c>
      <c r="AA63" s="37">
        <v>1448542</v>
      </c>
      <c r="AC63" s="37">
        <v>91822.5</v>
      </c>
      <c r="AD63" s="37">
        <v>347259.54</v>
      </c>
      <c r="AE63" s="37">
        <v>71318.95</v>
      </c>
    </row>
    <row r="64" spans="1:32" x14ac:dyDescent="0.2">
      <c r="A64" s="280" t="s">
        <v>1011</v>
      </c>
      <c r="B64" s="280" t="s">
        <v>1013</v>
      </c>
      <c r="C64" s="280">
        <v>2620</v>
      </c>
      <c r="D64" s="280" t="s">
        <v>1022</v>
      </c>
      <c r="E64" s="280" t="s">
        <v>1022</v>
      </c>
      <c r="F64" s="36">
        <v>445695.42</v>
      </c>
      <c r="G64" s="36">
        <v>18060</v>
      </c>
      <c r="H64" s="36">
        <v>128509.24</v>
      </c>
      <c r="J64" s="280">
        <v>555712.68000000005</v>
      </c>
      <c r="K64" s="280">
        <v>468508.32</v>
      </c>
      <c r="P64" s="59">
        <v>28654.62</v>
      </c>
      <c r="T64" s="280">
        <v>1292560.8799999999</v>
      </c>
      <c r="V64" s="33">
        <v>1286806.46</v>
      </c>
      <c r="X64" s="33">
        <v>386.51</v>
      </c>
      <c r="Y64" s="33">
        <v>1393775</v>
      </c>
      <c r="Z64" s="33">
        <v>4555</v>
      </c>
      <c r="AA64" s="37">
        <v>1872053.89</v>
      </c>
      <c r="AC64" s="37">
        <v>121417</v>
      </c>
      <c r="AD64" s="37">
        <v>368954.6</v>
      </c>
      <c r="AE64" s="37">
        <v>27827.32</v>
      </c>
    </row>
    <row r="65" spans="1:31" x14ac:dyDescent="0.2">
      <c r="A65" s="280" t="s">
        <v>1011</v>
      </c>
      <c r="B65" s="280" t="s">
        <v>1013</v>
      </c>
      <c r="C65" s="280">
        <v>3034</v>
      </c>
      <c r="D65" s="280" t="s">
        <v>1023</v>
      </c>
      <c r="E65" s="280" t="s">
        <v>1023</v>
      </c>
      <c r="F65" s="36">
        <v>221152.74</v>
      </c>
      <c r="G65" s="36">
        <v>49444.65</v>
      </c>
      <c r="H65" s="36">
        <v>59928.639999999999</v>
      </c>
      <c r="J65" s="280">
        <v>1075996.1299999999</v>
      </c>
      <c r="K65" s="280">
        <v>-11537.55</v>
      </c>
      <c r="L65" s="59">
        <v>6615.6</v>
      </c>
      <c r="M65" s="59">
        <v>13246.26</v>
      </c>
      <c r="O65" s="59">
        <v>65808</v>
      </c>
      <c r="P65" s="59">
        <v>11660.18</v>
      </c>
      <c r="S65" s="280">
        <v>885177.03</v>
      </c>
      <c r="T65" s="280">
        <v>457634.96</v>
      </c>
      <c r="V65" s="33">
        <v>841319.48</v>
      </c>
      <c r="X65" s="33">
        <v>257.82</v>
      </c>
      <c r="Y65" s="33">
        <v>717770</v>
      </c>
      <c r="Z65" s="33">
        <v>4500</v>
      </c>
      <c r="AA65" s="37">
        <v>1056812</v>
      </c>
      <c r="AC65" s="37">
        <v>103839.5</v>
      </c>
      <c r="AD65" s="37">
        <v>417777.95</v>
      </c>
      <c r="AE65" s="37">
        <v>30575.27</v>
      </c>
    </row>
    <row r="66" spans="1:31" x14ac:dyDescent="0.2">
      <c r="A66" s="280" t="s">
        <v>1011</v>
      </c>
      <c r="B66" s="280" t="s">
        <v>1013</v>
      </c>
      <c r="C66" s="280">
        <v>5087</v>
      </c>
      <c r="D66" s="280" t="s">
        <v>1024</v>
      </c>
      <c r="E66" s="280" t="s">
        <v>1024</v>
      </c>
      <c r="F66" s="36">
        <v>336782.9</v>
      </c>
      <c r="G66" s="36">
        <v>2070</v>
      </c>
      <c r="H66" s="36">
        <v>68693.72</v>
      </c>
      <c r="J66" s="280">
        <v>58346.34</v>
      </c>
      <c r="K66" s="280">
        <v>374580.12</v>
      </c>
      <c r="P66" s="59">
        <v>12219.94</v>
      </c>
      <c r="S66" s="280">
        <v>-436934.64</v>
      </c>
      <c r="T66" s="280">
        <v>1208029.25</v>
      </c>
      <c r="V66" s="33">
        <v>1445402.99</v>
      </c>
      <c r="X66" s="33">
        <v>665.75</v>
      </c>
      <c r="Y66" s="33">
        <v>1323080</v>
      </c>
      <c r="Z66" s="33">
        <v>6000</v>
      </c>
      <c r="AA66" s="37">
        <v>1975702</v>
      </c>
      <c r="AC66" s="37">
        <v>98700</v>
      </c>
      <c r="AD66" s="37">
        <v>469876.69</v>
      </c>
      <c r="AE66" s="37">
        <v>173711.52</v>
      </c>
    </row>
    <row r="67" spans="1:31" x14ac:dyDescent="0.2">
      <c r="A67" s="280" t="s">
        <v>1011</v>
      </c>
      <c r="B67" s="280" t="s">
        <v>1013</v>
      </c>
      <c r="C67" s="280">
        <v>4487</v>
      </c>
      <c r="D67" s="280" t="s">
        <v>1025</v>
      </c>
      <c r="E67" s="280" t="s">
        <v>1025</v>
      </c>
      <c r="F67" s="36">
        <v>623585.30000000005</v>
      </c>
      <c r="G67" s="36">
        <v>157807.06</v>
      </c>
      <c r="H67" s="36">
        <v>150982.78</v>
      </c>
      <c r="J67" s="280">
        <v>1296220.45</v>
      </c>
      <c r="K67" s="280">
        <v>706263.84</v>
      </c>
      <c r="L67" s="59">
        <v>14400</v>
      </c>
      <c r="P67" s="59">
        <v>18376.53</v>
      </c>
      <c r="S67" s="280">
        <v>-1961047.38</v>
      </c>
      <c r="T67" s="280">
        <v>4681579.5599999996</v>
      </c>
      <c r="V67" s="33">
        <v>1824521.44</v>
      </c>
      <c r="X67" s="33">
        <v>1202.04</v>
      </c>
      <c r="Y67" s="33">
        <v>1561540</v>
      </c>
      <c r="Z67" s="33">
        <v>9000</v>
      </c>
      <c r="AA67" s="37">
        <v>2308290</v>
      </c>
      <c r="AC67" s="37">
        <v>132516</v>
      </c>
      <c r="AD67" s="37">
        <v>636790.82999999996</v>
      </c>
      <c r="AE67" s="37">
        <v>137115.93</v>
      </c>
    </row>
    <row r="68" spans="1:31" x14ac:dyDescent="0.2">
      <c r="A68" s="280" t="s">
        <v>1011</v>
      </c>
      <c r="B68" s="280" t="s">
        <v>1013</v>
      </c>
      <c r="C68" s="280">
        <v>3627</v>
      </c>
      <c r="D68" s="280" t="s">
        <v>1026</v>
      </c>
      <c r="E68" s="280" t="s">
        <v>1026</v>
      </c>
      <c r="F68" s="36">
        <v>260194.34</v>
      </c>
      <c r="G68" s="36">
        <v>0</v>
      </c>
      <c r="H68" s="36">
        <v>150006.39999999999</v>
      </c>
      <c r="J68" s="280">
        <v>165314</v>
      </c>
      <c r="K68" s="280">
        <v>776293.86</v>
      </c>
      <c r="O68" s="59">
        <v>597</v>
      </c>
      <c r="P68" s="59">
        <v>257270.05</v>
      </c>
      <c r="T68" s="280">
        <v>978097.8</v>
      </c>
      <c r="V68" s="33">
        <v>1454915.64</v>
      </c>
      <c r="X68" s="33">
        <v>404.43</v>
      </c>
      <c r="Y68" s="33">
        <v>903060</v>
      </c>
      <c r="Z68" s="33">
        <v>4500</v>
      </c>
      <c r="AA68" s="37">
        <v>1489284</v>
      </c>
      <c r="AC68" s="37">
        <v>91767</v>
      </c>
      <c r="AD68" s="37">
        <v>617610.88</v>
      </c>
      <c r="AE68" s="37">
        <v>48374.44</v>
      </c>
    </row>
    <row r="69" spans="1:31" x14ac:dyDescent="0.2">
      <c r="A69" s="280" t="s">
        <v>1011</v>
      </c>
      <c r="B69" s="280" t="s">
        <v>1013</v>
      </c>
      <c r="C69" s="280">
        <v>3320</v>
      </c>
      <c r="D69" s="280" t="s">
        <v>1027</v>
      </c>
      <c r="E69" s="280" t="s">
        <v>1027</v>
      </c>
      <c r="F69" s="36">
        <v>199717.6</v>
      </c>
      <c r="H69" s="36">
        <v>75947.81</v>
      </c>
      <c r="J69" s="280">
        <v>363983.32</v>
      </c>
      <c r="K69" s="280">
        <v>435984.78</v>
      </c>
      <c r="P69" s="59">
        <v>50264.59</v>
      </c>
      <c r="T69" s="280">
        <v>925566.64</v>
      </c>
      <c r="V69" s="33">
        <v>1455755.22</v>
      </c>
      <c r="X69" s="33">
        <v>399.11</v>
      </c>
      <c r="Y69" s="33">
        <v>1863450</v>
      </c>
      <c r="Z69" s="33">
        <v>5500</v>
      </c>
      <c r="AA69" s="37">
        <v>2310404.35</v>
      </c>
      <c r="AC69" s="37">
        <v>118000</v>
      </c>
      <c r="AD69" s="37">
        <v>632046.14</v>
      </c>
      <c r="AE69" s="37">
        <v>164851.56</v>
      </c>
    </row>
    <row r="70" spans="1:31" x14ac:dyDescent="0.2">
      <c r="A70" s="281" t="s">
        <v>1011</v>
      </c>
      <c r="B70" s="281" t="s">
        <v>1013</v>
      </c>
      <c r="C70" s="281">
        <v>1136</v>
      </c>
      <c r="D70" s="281" t="s">
        <v>1460</v>
      </c>
      <c r="E70" s="280" t="s">
        <v>1690</v>
      </c>
      <c r="F70" s="36">
        <v>474575.3</v>
      </c>
      <c r="G70" s="36">
        <v>0</v>
      </c>
      <c r="H70" s="36">
        <v>87699.69</v>
      </c>
      <c r="J70" s="280">
        <v>5166666.6399999997</v>
      </c>
      <c r="K70" s="280">
        <v>786576.34</v>
      </c>
      <c r="T70" s="280">
        <v>6403982.4100000001</v>
      </c>
      <c r="V70" s="33">
        <v>1089966.54</v>
      </c>
      <c r="X70" s="33">
        <v>390.79</v>
      </c>
      <c r="Y70" s="33">
        <v>571976.39</v>
      </c>
      <c r="AA70" s="37">
        <v>748072.5</v>
      </c>
      <c r="AC70" s="37">
        <v>58764</v>
      </c>
      <c r="AD70" s="37">
        <v>293222.73</v>
      </c>
      <c r="AE70" s="37">
        <v>450738.93</v>
      </c>
    </row>
    <row r="71" spans="1:31" x14ac:dyDescent="0.2">
      <c r="A71" s="280" t="s">
        <v>1029</v>
      </c>
      <c r="B71" s="280" t="s">
        <v>1030</v>
      </c>
      <c r="C71" s="280">
        <v>6250</v>
      </c>
      <c r="D71" s="280" t="s">
        <v>1032</v>
      </c>
      <c r="E71" s="280" t="s">
        <v>1032</v>
      </c>
      <c r="F71" s="36">
        <v>482087.08</v>
      </c>
      <c r="G71" s="36">
        <v>0</v>
      </c>
      <c r="H71" s="36">
        <v>128138.89</v>
      </c>
      <c r="J71" s="280">
        <v>944320.76</v>
      </c>
      <c r="K71" s="280">
        <v>118943.38</v>
      </c>
      <c r="P71" s="59">
        <v>660.93</v>
      </c>
      <c r="S71" s="280">
        <v>-818246.62</v>
      </c>
      <c r="T71" s="280">
        <v>2227185.62</v>
      </c>
      <c r="U71" s="33">
        <v>293.95</v>
      </c>
      <c r="V71" s="33">
        <v>1979759.37</v>
      </c>
      <c r="X71" s="33">
        <v>640.28</v>
      </c>
      <c r="Y71" s="33">
        <v>1739660</v>
      </c>
      <c r="AA71" s="37">
        <v>2787809.5</v>
      </c>
      <c r="AB71" s="37">
        <v>8120</v>
      </c>
      <c r="AC71" s="37">
        <v>1200</v>
      </c>
      <c r="AD71" s="37">
        <v>558235.42000000004</v>
      </c>
      <c r="AE71" s="37">
        <v>101098.5</v>
      </c>
    </row>
    <row r="72" spans="1:31" x14ac:dyDescent="0.2">
      <c r="A72" s="280" t="s">
        <v>1029</v>
      </c>
      <c r="B72" s="280" t="s">
        <v>1030</v>
      </c>
      <c r="C72" s="280">
        <v>4055</v>
      </c>
      <c r="D72" s="280" t="s">
        <v>1033</v>
      </c>
      <c r="E72" s="280" t="s">
        <v>1033</v>
      </c>
      <c r="F72" s="36">
        <v>422536.25</v>
      </c>
      <c r="G72" s="36">
        <v>0</v>
      </c>
      <c r="H72" s="36">
        <v>278595.42</v>
      </c>
      <c r="J72" s="280">
        <v>439293.58</v>
      </c>
      <c r="K72" s="280">
        <v>114154.56</v>
      </c>
      <c r="P72" s="59">
        <v>1272.6500000000001</v>
      </c>
      <c r="S72" s="280">
        <v>-3099081.06</v>
      </c>
      <c r="T72" s="280">
        <v>4014093.13</v>
      </c>
      <c r="U72" s="33">
        <v>307.97000000000003</v>
      </c>
      <c r="V72" s="33">
        <v>1777421.39</v>
      </c>
      <c r="X72" s="33">
        <v>266.29000000000002</v>
      </c>
      <c r="Y72" s="33">
        <v>1825300</v>
      </c>
      <c r="AA72" s="37">
        <v>2697803.5</v>
      </c>
      <c r="AD72" s="37">
        <v>490928.66</v>
      </c>
      <c r="AE72" s="37">
        <v>76268.399999999994</v>
      </c>
    </row>
    <row r="73" spans="1:31" x14ac:dyDescent="0.2">
      <c r="A73" s="280" t="s">
        <v>1029</v>
      </c>
      <c r="B73" s="280" t="s">
        <v>1030</v>
      </c>
      <c r="C73" s="280">
        <v>4970</v>
      </c>
      <c r="D73" s="280" t="s">
        <v>1034</v>
      </c>
      <c r="E73" s="280" t="s">
        <v>1034</v>
      </c>
      <c r="F73" s="36">
        <v>418299.44</v>
      </c>
      <c r="G73" s="36">
        <v>0</v>
      </c>
      <c r="H73" s="36">
        <v>111095.49</v>
      </c>
      <c r="J73" s="280">
        <v>163286.68</v>
      </c>
      <c r="K73" s="280">
        <v>238062.34</v>
      </c>
      <c r="P73" s="59">
        <v>738.73</v>
      </c>
      <c r="Q73" s="280">
        <v>10000</v>
      </c>
      <c r="S73" s="280">
        <v>-1076102.1299999999</v>
      </c>
      <c r="T73" s="280">
        <v>2082417.38</v>
      </c>
      <c r="U73" s="33">
        <v>39.85</v>
      </c>
      <c r="V73" s="33">
        <v>1396059.11</v>
      </c>
      <c r="X73" s="33">
        <v>1161.21</v>
      </c>
      <c r="Y73" s="33">
        <v>1718401</v>
      </c>
      <c r="AA73" s="37">
        <v>2625706.5</v>
      </c>
      <c r="AB73" s="37">
        <v>30250</v>
      </c>
      <c r="AC73" s="37">
        <v>660</v>
      </c>
      <c r="AD73" s="37">
        <v>451534.5</v>
      </c>
      <c r="AE73" s="37">
        <v>93820.2</v>
      </c>
    </row>
    <row r="74" spans="1:31" x14ac:dyDescent="0.2">
      <c r="A74" s="280" t="s">
        <v>1029</v>
      </c>
      <c r="B74" s="280" t="s">
        <v>1030</v>
      </c>
      <c r="C74" s="280">
        <v>3955</v>
      </c>
      <c r="D74" s="280" t="s">
        <v>1035</v>
      </c>
      <c r="E74" s="280" t="s">
        <v>1035</v>
      </c>
      <c r="F74" s="36">
        <v>448282.74</v>
      </c>
      <c r="G74" s="36">
        <v>0</v>
      </c>
      <c r="H74" s="36">
        <v>26334.29</v>
      </c>
      <c r="J74" s="280">
        <v>4</v>
      </c>
      <c r="K74" s="280">
        <v>103620.94</v>
      </c>
      <c r="P74" s="59">
        <v>940.78</v>
      </c>
      <c r="S74" s="280">
        <v>-1467182.52</v>
      </c>
      <c r="T74" s="280">
        <v>2028298.74</v>
      </c>
      <c r="V74" s="33">
        <v>1161326.8700000001</v>
      </c>
      <c r="X74" s="33">
        <v>1093.83</v>
      </c>
      <c r="Y74" s="33">
        <v>1535270</v>
      </c>
      <c r="AA74" s="37">
        <v>2293665</v>
      </c>
      <c r="AB74" s="37">
        <v>7326</v>
      </c>
      <c r="AD74" s="37">
        <v>367012.39</v>
      </c>
      <c r="AE74" s="37">
        <v>13502.34</v>
      </c>
    </row>
    <row r="75" spans="1:31" x14ac:dyDescent="0.2">
      <c r="A75" s="280" t="s">
        <v>1029</v>
      </c>
      <c r="B75" s="280" t="s">
        <v>1030</v>
      </c>
      <c r="C75" s="280">
        <v>4239</v>
      </c>
      <c r="D75" s="280" t="s">
        <v>1036</v>
      </c>
      <c r="E75" s="280" t="s">
        <v>1036</v>
      </c>
      <c r="F75" s="36">
        <v>359050.23</v>
      </c>
      <c r="G75" s="36">
        <v>0</v>
      </c>
      <c r="H75" s="36">
        <v>77297.13</v>
      </c>
      <c r="J75" s="280">
        <v>82143.19</v>
      </c>
      <c r="K75" s="280">
        <v>89585.68</v>
      </c>
      <c r="P75" s="59">
        <v>2058.56</v>
      </c>
      <c r="S75" s="280">
        <v>-2275234.0099999998</v>
      </c>
      <c r="T75" s="280">
        <v>2569886.96</v>
      </c>
      <c r="V75" s="33">
        <v>1455061.2</v>
      </c>
      <c r="X75" s="33">
        <v>296.44</v>
      </c>
      <c r="Y75" s="33">
        <v>1337800</v>
      </c>
      <c r="AA75" s="37">
        <v>2081064.5</v>
      </c>
      <c r="AB75" s="37">
        <v>15140</v>
      </c>
      <c r="AD75" s="37">
        <v>314305.17</v>
      </c>
      <c r="AE75" s="37">
        <v>71283.25</v>
      </c>
    </row>
    <row r="76" spans="1:31" x14ac:dyDescent="0.2">
      <c r="A76" s="280" t="s">
        <v>1029</v>
      </c>
      <c r="B76" s="280" t="s">
        <v>1030</v>
      </c>
      <c r="C76" s="280">
        <v>1985</v>
      </c>
      <c r="D76" s="280" t="s">
        <v>1037</v>
      </c>
      <c r="E76" s="281" t="s">
        <v>1037</v>
      </c>
      <c r="F76" s="225">
        <v>328397.45</v>
      </c>
      <c r="G76" s="225">
        <v>0</v>
      </c>
      <c r="H76" s="225">
        <v>47193.97</v>
      </c>
      <c r="J76" s="280">
        <v>121133.81</v>
      </c>
      <c r="K76" s="280">
        <v>30907.82</v>
      </c>
      <c r="P76" s="59">
        <v>247.79</v>
      </c>
      <c r="S76" s="280">
        <v>-991819.01</v>
      </c>
      <c r="T76" s="280">
        <v>1423307.83</v>
      </c>
      <c r="V76" s="33">
        <v>1053610.8799999999</v>
      </c>
      <c r="X76" s="33">
        <v>789.29</v>
      </c>
      <c r="Y76" s="33">
        <v>1548820</v>
      </c>
      <c r="AA76" s="37">
        <v>2137405.5</v>
      </c>
      <c r="AD76" s="37">
        <v>270488.83</v>
      </c>
      <c r="AE76" s="37">
        <v>99429.4</v>
      </c>
    </row>
    <row r="77" spans="1:31" x14ac:dyDescent="0.2">
      <c r="A77" s="280" t="s">
        <v>1029</v>
      </c>
      <c r="B77" s="280" t="s">
        <v>1030</v>
      </c>
      <c r="C77" s="280">
        <v>1937</v>
      </c>
      <c r="D77" s="280" t="s">
        <v>1038</v>
      </c>
      <c r="E77" s="280" t="s">
        <v>1038</v>
      </c>
      <c r="F77" s="36">
        <v>58688.75</v>
      </c>
      <c r="G77" s="36">
        <v>0</v>
      </c>
      <c r="H77" s="36">
        <v>174167.59</v>
      </c>
      <c r="J77" s="280">
        <v>243898.09</v>
      </c>
      <c r="K77" s="280">
        <v>99718.55</v>
      </c>
      <c r="P77" s="59">
        <v>669.47</v>
      </c>
      <c r="S77" s="280">
        <v>-1402706.24</v>
      </c>
      <c r="T77" s="280">
        <v>2051654.89</v>
      </c>
      <c r="V77" s="33">
        <v>1273558.52</v>
      </c>
      <c r="X77" s="33">
        <v>430.09</v>
      </c>
      <c r="Y77" s="33">
        <v>1486580</v>
      </c>
      <c r="AA77" s="37">
        <v>2180594.5</v>
      </c>
      <c r="AB77" s="37">
        <v>11960</v>
      </c>
      <c r="AD77" s="37">
        <v>499489.25</v>
      </c>
      <c r="AE77" s="37">
        <v>141670</v>
      </c>
    </row>
    <row r="78" spans="1:31" x14ac:dyDescent="0.2">
      <c r="A78" s="280" t="s">
        <v>1040</v>
      </c>
      <c r="B78" s="280" t="s">
        <v>1041</v>
      </c>
      <c r="C78" s="280">
        <v>3712</v>
      </c>
      <c r="D78" s="280" t="s">
        <v>1043</v>
      </c>
      <c r="E78" s="280" t="s">
        <v>1043</v>
      </c>
      <c r="F78" s="36">
        <v>503256.49</v>
      </c>
      <c r="G78" s="36">
        <v>0</v>
      </c>
      <c r="H78" s="36">
        <v>93138.89</v>
      </c>
      <c r="J78" s="280">
        <v>909417.83</v>
      </c>
      <c r="K78" s="280">
        <v>83093.039999999994</v>
      </c>
      <c r="P78" s="59">
        <v>952.9</v>
      </c>
      <c r="S78" s="280">
        <v>-172720.4</v>
      </c>
      <c r="T78" s="280">
        <v>1625943.2</v>
      </c>
      <c r="V78" s="33">
        <v>1484501.3</v>
      </c>
      <c r="X78" s="33">
        <v>537.97</v>
      </c>
      <c r="Y78" s="33">
        <v>1153720</v>
      </c>
      <c r="AA78" s="37">
        <v>1783126</v>
      </c>
      <c r="AD78" s="37">
        <v>515918.83</v>
      </c>
      <c r="AE78" s="37">
        <v>204983.89</v>
      </c>
    </row>
    <row r="79" spans="1:31" x14ac:dyDescent="0.2">
      <c r="A79" s="280" t="s">
        <v>1040</v>
      </c>
      <c r="B79" s="280" t="s">
        <v>1041</v>
      </c>
      <c r="C79" s="280">
        <v>3845</v>
      </c>
      <c r="D79" s="280" t="s">
        <v>1044</v>
      </c>
      <c r="E79" s="280" t="s">
        <v>1044</v>
      </c>
      <c r="F79" s="36">
        <v>421239.67</v>
      </c>
      <c r="G79" s="36">
        <v>0</v>
      </c>
      <c r="H79" s="36">
        <v>100395.79</v>
      </c>
      <c r="J79" s="280">
        <v>466487.37</v>
      </c>
      <c r="K79" s="280">
        <v>85875</v>
      </c>
      <c r="P79" s="59">
        <v>918.54</v>
      </c>
      <c r="S79" s="280">
        <v>-913991.55</v>
      </c>
      <c r="T79" s="280">
        <v>1700209.39</v>
      </c>
      <c r="V79" s="33">
        <v>2006478.68</v>
      </c>
      <c r="X79" s="33">
        <v>304.67</v>
      </c>
      <c r="Y79" s="33">
        <v>801300</v>
      </c>
      <c r="Z79" s="33">
        <v>285</v>
      </c>
      <c r="AA79" s="37">
        <v>1646700.5</v>
      </c>
      <c r="AD79" s="37">
        <v>736639.9</v>
      </c>
      <c r="AE79" s="37">
        <v>138166.5</v>
      </c>
    </row>
    <row r="80" spans="1:31" x14ac:dyDescent="0.2">
      <c r="A80" s="280" t="s">
        <v>1040</v>
      </c>
      <c r="B80" s="280" t="s">
        <v>1041</v>
      </c>
      <c r="C80" s="280">
        <v>3190</v>
      </c>
      <c r="D80" s="280" t="s">
        <v>1045</v>
      </c>
      <c r="E80" s="280" t="s">
        <v>1045</v>
      </c>
      <c r="F80" s="36">
        <v>411042.31</v>
      </c>
      <c r="G80" s="36">
        <v>0</v>
      </c>
      <c r="H80" s="36">
        <v>68088.62</v>
      </c>
      <c r="J80" s="280">
        <v>500658.1</v>
      </c>
      <c r="K80" s="280">
        <v>106246.54</v>
      </c>
      <c r="P80" s="59">
        <v>695.4</v>
      </c>
      <c r="S80" s="280">
        <v>-547304.16</v>
      </c>
      <c r="T80" s="280">
        <v>1448416.88</v>
      </c>
      <c r="V80" s="33">
        <v>1357034.63</v>
      </c>
      <c r="X80" s="33">
        <v>394.62</v>
      </c>
      <c r="Y80" s="33">
        <v>1004600</v>
      </c>
      <c r="AA80" s="37">
        <v>1605714</v>
      </c>
      <c r="AB80" s="37">
        <v>11648</v>
      </c>
      <c r="AD80" s="37">
        <v>403690.32</v>
      </c>
      <c r="AE80" s="37">
        <v>156749.48000000001</v>
      </c>
    </row>
    <row r="81" spans="1:31" x14ac:dyDescent="0.2">
      <c r="A81" s="280" t="s">
        <v>1040</v>
      </c>
      <c r="B81" s="280" t="s">
        <v>1041</v>
      </c>
      <c r="C81" s="280">
        <v>1536</v>
      </c>
      <c r="D81" s="280" t="s">
        <v>1046</v>
      </c>
      <c r="E81" s="280" t="s">
        <v>1046</v>
      </c>
      <c r="F81" s="36">
        <v>425849.65</v>
      </c>
      <c r="G81" s="36">
        <v>0</v>
      </c>
      <c r="H81" s="36">
        <v>22703.99</v>
      </c>
      <c r="J81" s="280">
        <v>555277.31000000006</v>
      </c>
      <c r="K81" s="280">
        <v>496492.53</v>
      </c>
      <c r="P81" s="59">
        <v>353.21</v>
      </c>
      <c r="S81" s="280">
        <v>-727238.81</v>
      </c>
      <c r="T81" s="280">
        <v>2079850.72</v>
      </c>
      <c r="V81" s="33">
        <v>1450250.17</v>
      </c>
      <c r="X81" s="33">
        <v>346.92</v>
      </c>
      <c r="Y81" s="33">
        <v>1426090</v>
      </c>
      <c r="AA81" s="37">
        <v>2118222</v>
      </c>
      <c r="AD81" s="37">
        <v>398264.14</v>
      </c>
      <c r="AE81" s="37">
        <v>212842.59</v>
      </c>
    </row>
    <row r="82" spans="1:31" x14ac:dyDescent="0.2">
      <c r="A82" s="280" t="s">
        <v>1040</v>
      </c>
      <c r="B82" s="280" t="s">
        <v>1041</v>
      </c>
      <c r="C82" s="280">
        <v>4034</v>
      </c>
      <c r="D82" s="280" t="s">
        <v>1047</v>
      </c>
      <c r="E82" s="280" t="s">
        <v>1047</v>
      </c>
      <c r="F82" s="36">
        <v>310871.34999999998</v>
      </c>
      <c r="G82" s="36">
        <v>0</v>
      </c>
      <c r="H82" s="36">
        <v>32429</v>
      </c>
      <c r="J82" s="280">
        <v>504523.48</v>
      </c>
      <c r="K82" s="280">
        <v>136295.31</v>
      </c>
      <c r="P82" s="59">
        <v>243.36</v>
      </c>
      <c r="S82" s="280">
        <v>-675635.07</v>
      </c>
      <c r="T82" s="280">
        <v>1478004.6</v>
      </c>
      <c r="V82" s="33">
        <v>1545059.57</v>
      </c>
      <c r="X82" s="33">
        <v>294.44</v>
      </c>
      <c r="Y82" s="33">
        <v>768980</v>
      </c>
      <c r="AA82" s="37">
        <v>1400683</v>
      </c>
      <c r="AB82" s="37">
        <v>2990</v>
      </c>
      <c r="AD82" s="37">
        <v>588631.21</v>
      </c>
      <c r="AE82" s="37">
        <v>140523.54999999999</v>
      </c>
    </row>
    <row r="83" spans="1:31" x14ac:dyDescent="0.2">
      <c r="A83" s="280" t="s">
        <v>1040</v>
      </c>
      <c r="B83" s="280" t="s">
        <v>1041</v>
      </c>
      <c r="C83" s="280">
        <v>6213</v>
      </c>
      <c r="D83" s="280" t="s">
        <v>1048</v>
      </c>
      <c r="E83" s="280" t="s">
        <v>1048</v>
      </c>
      <c r="F83" s="36">
        <v>567972.89</v>
      </c>
      <c r="G83" s="36">
        <v>0</v>
      </c>
      <c r="H83" s="36">
        <v>102268.79</v>
      </c>
      <c r="I83" s="225"/>
      <c r="J83" s="281">
        <v>372777.72</v>
      </c>
      <c r="K83" s="281">
        <v>87346.43</v>
      </c>
      <c r="L83" s="254"/>
      <c r="P83" s="59">
        <v>1567.77</v>
      </c>
      <c r="S83" s="280">
        <v>-911526.19</v>
      </c>
      <c r="T83" s="280">
        <v>1774409.19</v>
      </c>
      <c r="V83" s="33">
        <v>2062229.57</v>
      </c>
      <c r="X83" s="33">
        <v>603.04999999999995</v>
      </c>
      <c r="Y83" s="33">
        <v>2358200</v>
      </c>
      <c r="AA83" s="37">
        <v>3227719.5</v>
      </c>
      <c r="AB83" s="37">
        <v>18000</v>
      </c>
      <c r="AD83" s="37">
        <v>750759.56</v>
      </c>
      <c r="AE83" s="37">
        <v>158638.5</v>
      </c>
    </row>
    <row r="84" spans="1:31" x14ac:dyDescent="0.2">
      <c r="A84" s="280" t="s">
        <v>1040</v>
      </c>
      <c r="B84" s="280" t="s">
        <v>1041</v>
      </c>
      <c r="C84" s="280">
        <v>4054</v>
      </c>
      <c r="D84" s="280" t="s">
        <v>1049</v>
      </c>
      <c r="E84" s="280" t="s">
        <v>1049</v>
      </c>
      <c r="F84" s="36">
        <v>427384.34</v>
      </c>
      <c r="G84" s="36">
        <v>0</v>
      </c>
      <c r="H84" s="36">
        <v>35546.300000000003</v>
      </c>
      <c r="J84" s="280">
        <v>603566.82999999996</v>
      </c>
      <c r="K84" s="280">
        <v>68351.89</v>
      </c>
      <c r="P84" s="59">
        <v>738.01</v>
      </c>
      <c r="S84" s="280">
        <v>-605842.42000000004</v>
      </c>
      <c r="T84" s="280">
        <v>1568940.19</v>
      </c>
      <c r="V84" s="33">
        <v>1399178.6</v>
      </c>
      <c r="X84" s="33">
        <v>487.3</v>
      </c>
      <c r="Y84" s="33">
        <v>699410</v>
      </c>
      <c r="AA84" s="37">
        <v>1098665</v>
      </c>
      <c r="AB84" s="37">
        <v>11500</v>
      </c>
      <c r="AD84" s="37">
        <v>682669.36</v>
      </c>
      <c r="AE84" s="37">
        <v>135227.96</v>
      </c>
    </row>
    <row r="85" spans="1:31" x14ac:dyDescent="0.2">
      <c r="A85" s="280" t="s">
        <v>1040</v>
      </c>
      <c r="B85" s="280" t="s">
        <v>1041</v>
      </c>
      <c r="C85" s="280">
        <v>3457</v>
      </c>
      <c r="D85" s="280" t="s">
        <v>1050</v>
      </c>
      <c r="E85" s="280" t="s">
        <v>1050</v>
      </c>
      <c r="F85" s="36">
        <v>678007.62</v>
      </c>
      <c r="G85" s="36">
        <v>0</v>
      </c>
      <c r="H85" s="36">
        <v>18362.64</v>
      </c>
      <c r="J85" s="280">
        <v>686208.63</v>
      </c>
      <c r="K85" s="280">
        <v>128415.15</v>
      </c>
      <c r="P85" s="59">
        <v>1276.68</v>
      </c>
      <c r="S85" s="280">
        <v>-275636.25</v>
      </c>
      <c r="T85" s="280">
        <v>1499346.49</v>
      </c>
      <c r="V85" s="33">
        <v>1776345.48</v>
      </c>
      <c r="X85" s="33">
        <v>550.69000000000005</v>
      </c>
      <c r="Y85" s="33">
        <v>768500</v>
      </c>
      <c r="AA85" s="37">
        <v>1335036</v>
      </c>
      <c r="AD85" s="37">
        <v>683314.77</v>
      </c>
      <c r="AE85" s="37">
        <v>241038.28</v>
      </c>
    </row>
    <row r="86" spans="1:31" x14ac:dyDescent="0.2">
      <c r="A86" s="280" t="s">
        <v>1040</v>
      </c>
      <c r="B86" s="280" t="s">
        <v>1041</v>
      </c>
      <c r="C86" s="280">
        <v>1347</v>
      </c>
      <c r="D86" s="280" t="s">
        <v>1051</v>
      </c>
      <c r="E86" s="280" t="s">
        <v>1051</v>
      </c>
      <c r="F86" s="36">
        <v>301057.53999999998</v>
      </c>
      <c r="G86" s="36">
        <v>0</v>
      </c>
      <c r="H86" s="36">
        <v>73738.48</v>
      </c>
      <c r="J86" s="280">
        <v>592030.80000000005</v>
      </c>
      <c r="K86" s="280">
        <v>76319.23</v>
      </c>
      <c r="P86" s="59">
        <v>389.48</v>
      </c>
      <c r="S86" s="280">
        <v>-1398864.88</v>
      </c>
      <c r="T86" s="280">
        <v>2293429.0699999998</v>
      </c>
      <c r="V86" s="33">
        <v>912703.46</v>
      </c>
      <c r="X86" s="33">
        <v>1041.0899999999999</v>
      </c>
      <c r="Y86" s="33">
        <v>1268800</v>
      </c>
      <c r="AA86" s="37">
        <v>1625947.09</v>
      </c>
      <c r="AD86" s="37">
        <v>299484.05</v>
      </c>
      <c r="AE86" s="37">
        <v>108921.03</v>
      </c>
    </row>
    <row r="87" spans="1:31" x14ac:dyDescent="0.2">
      <c r="A87" s="280" t="s">
        <v>1053</v>
      </c>
      <c r="B87" s="280" t="s">
        <v>1054</v>
      </c>
      <c r="C87" s="280">
        <v>2097</v>
      </c>
      <c r="D87" s="280" t="s">
        <v>1056</v>
      </c>
      <c r="E87" s="280" t="s">
        <v>1056</v>
      </c>
      <c r="F87" s="36">
        <v>523083.19</v>
      </c>
      <c r="G87" s="36">
        <v>0</v>
      </c>
      <c r="H87" s="36">
        <v>34805.79</v>
      </c>
      <c r="J87" s="280">
        <v>739909.44</v>
      </c>
      <c r="K87" s="280">
        <v>100942.01</v>
      </c>
      <c r="M87" s="59">
        <v>-25000</v>
      </c>
      <c r="O87" s="59">
        <v>98000</v>
      </c>
      <c r="S87" s="280">
        <v>-274917.81</v>
      </c>
      <c r="T87" s="280">
        <v>1525529.54</v>
      </c>
      <c r="V87" s="33">
        <v>724220.38</v>
      </c>
      <c r="X87" s="33">
        <v>688.85</v>
      </c>
      <c r="Y87" s="33">
        <v>651220</v>
      </c>
      <c r="Z87" s="33">
        <v>4828.74</v>
      </c>
      <c r="AA87" s="37">
        <v>853324</v>
      </c>
      <c r="AC87" s="37">
        <v>25202</v>
      </c>
      <c r="AD87" s="37">
        <v>339874.27</v>
      </c>
      <c r="AE87" s="37">
        <v>87429</v>
      </c>
    </row>
    <row r="88" spans="1:31" x14ac:dyDescent="0.2">
      <c r="A88" s="280" t="s">
        <v>1053</v>
      </c>
      <c r="B88" s="280" t="s">
        <v>1054</v>
      </c>
      <c r="C88" s="280">
        <v>1298</v>
      </c>
      <c r="D88" s="280" t="s">
        <v>1057</v>
      </c>
      <c r="E88" s="280" t="s">
        <v>1057</v>
      </c>
      <c r="F88" s="36">
        <v>303044.3</v>
      </c>
      <c r="G88" s="36">
        <v>0</v>
      </c>
      <c r="H88" s="36">
        <v>50806.17</v>
      </c>
      <c r="J88" s="280">
        <v>669369.14</v>
      </c>
      <c r="K88" s="280">
        <v>122502.87</v>
      </c>
      <c r="S88" s="280">
        <v>-338973.46</v>
      </c>
      <c r="T88" s="280">
        <v>1451545.03</v>
      </c>
      <c r="V88" s="33">
        <v>597144.82999999996</v>
      </c>
      <c r="X88" s="33">
        <v>441.81</v>
      </c>
      <c r="Y88" s="33">
        <v>789489</v>
      </c>
      <c r="AA88" s="37">
        <v>997987</v>
      </c>
      <c r="AC88" s="37">
        <v>17880</v>
      </c>
      <c r="AD88" s="37">
        <v>254187.49</v>
      </c>
      <c r="AE88" s="37">
        <v>83870.240000000005</v>
      </c>
    </row>
    <row r="89" spans="1:31" x14ac:dyDescent="0.2">
      <c r="A89" s="280" t="s">
        <v>1053</v>
      </c>
      <c r="B89" s="280" t="s">
        <v>1054</v>
      </c>
      <c r="C89" s="280">
        <v>2787</v>
      </c>
      <c r="D89" s="280" t="s">
        <v>1058</v>
      </c>
      <c r="E89" s="280" t="s">
        <v>1058</v>
      </c>
      <c r="F89" s="36">
        <v>447544.35</v>
      </c>
      <c r="G89" s="36">
        <v>0</v>
      </c>
      <c r="H89" s="36">
        <v>37131.56</v>
      </c>
      <c r="J89" s="280">
        <v>2462993.4</v>
      </c>
      <c r="K89" s="280">
        <v>18960.78</v>
      </c>
      <c r="P89" s="59">
        <v>-1975.12</v>
      </c>
      <c r="R89" s="280">
        <v>2725092.07</v>
      </c>
      <c r="T89" s="280">
        <v>328050.34000000003</v>
      </c>
      <c r="V89" s="33">
        <v>719517.37</v>
      </c>
      <c r="X89" s="33">
        <v>937.1</v>
      </c>
      <c r="Y89" s="33">
        <v>1023730</v>
      </c>
      <c r="AA89" s="37">
        <v>1131956</v>
      </c>
      <c r="AC89" s="37">
        <v>17812</v>
      </c>
      <c r="AD89" s="37">
        <v>520870.27</v>
      </c>
      <c r="AE89" s="37">
        <v>158083.4</v>
      </c>
    </row>
    <row r="90" spans="1:31" x14ac:dyDescent="0.2">
      <c r="A90" s="280" t="s">
        <v>1053</v>
      </c>
      <c r="B90" s="280" t="s">
        <v>1054</v>
      </c>
      <c r="C90" s="280">
        <v>1798</v>
      </c>
      <c r="D90" s="280" t="s">
        <v>1059</v>
      </c>
      <c r="E90" s="280" t="s">
        <v>1059</v>
      </c>
      <c r="F90" s="36">
        <v>401587.82</v>
      </c>
      <c r="G90" s="36">
        <v>0</v>
      </c>
      <c r="H90" s="36">
        <v>18303.91</v>
      </c>
      <c r="J90" s="280">
        <v>189674.41</v>
      </c>
      <c r="K90" s="280">
        <v>83888.59</v>
      </c>
      <c r="O90" s="59">
        <v>66750</v>
      </c>
      <c r="S90" s="280">
        <v>-1263657.24</v>
      </c>
      <c r="T90" s="280">
        <v>1852229.71</v>
      </c>
      <c r="V90" s="33">
        <v>586522.29</v>
      </c>
      <c r="X90" s="33">
        <v>603</v>
      </c>
      <c r="Y90" s="33">
        <v>1319390</v>
      </c>
      <c r="Z90" s="33">
        <v>15205.03</v>
      </c>
      <c r="AA90" s="37">
        <v>1493060</v>
      </c>
      <c r="AC90" s="37">
        <v>19480</v>
      </c>
      <c r="AD90" s="37">
        <v>339005.47</v>
      </c>
      <c r="AE90" s="37">
        <v>32042.59</v>
      </c>
    </row>
    <row r="91" spans="1:31" x14ac:dyDescent="0.2">
      <c r="A91" s="280" t="s">
        <v>1061</v>
      </c>
      <c r="B91" s="280" t="s">
        <v>1062</v>
      </c>
      <c r="C91" s="280">
        <v>5840</v>
      </c>
      <c r="D91" s="280" t="s">
        <v>1064</v>
      </c>
      <c r="E91" s="280" t="s">
        <v>1064</v>
      </c>
      <c r="F91" s="36">
        <v>259025.3</v>
      </c>
      <c r="G91" s="36">
        <v>0</v>
      </c>
      <c r="H91" s="36">
        <v>115762.38</v>
      </c>
      <c r="J91" s="280">
        <v>454236.26</v>
      </c>
      <c r="K91" s="280">
        <v>27034.02</v>
      </c>
      <c r="P91" s="59">
        <v>187.15</v>
      </c>
      <c r="S91" s="280">
        <v>-1557077.52</v>
      </c>
      <c r="T91" s="280">
        <v>2483113.87</v>
      </c>
      <c r="V91" s="33">
        <v>1187587.94</v>
      </c>
      <c r="W91" s="33">
        <v>145950</v>
      </c>
      <c r="X91" s="33">
        <v>870.72</v>
      </c>
      <c r="Y91" s="33">
        <v>1309400</v>
      </c>
      <c r="Z91" s="33">
        <v>15000</v>
      </c>
      <c r="AA91" s="37">
        <v>1586271</v>
      </c>
      <c r="AC91" s="37">
        <v>33272</v>
      </c>
      <c r="AD91" s="37">
        <v>1030952.93</v>
      </c>
      <c r="AE91" s="37">
        <v>78478.27</v>
      </c>
    </row>
    <row r="92" spans="1:31" x14ac:dyDescent="0.2">
      <c r="A92" s="280" t="s">
        <v>1061</v>
      </c>
      <c r="B92" s="280" t="s">
        <v>1062</v>
      </c>
      <c r="C92" s="280">
        <v>2523</v>
      </c>
      <c r="D92" s="280" t="s">
        <v>1065</v>
      </c>
      <c r="E92" s="280" t="s">
        <v>1065</v>
      </c>
      <c r="F92" s="36">
        <v>93717.47</v>
      </c>
      <c r="G92" s="36">
        <v>0</v>
      </c>
      <c r="H92" s="36">
        <v>77648.69</v>
      </c>
      <c r="J92" s="280">
        <v>192157.9</v>
      </c>
      <c r="K92" s="280">
        <v>63649.41</v>
      </c>
      <c r="M92" s="254"/>
      <c r="N92" s="254"/>
      <c r="O92" s="254"/>
      <c r="P92" s="254">
        <v>74634.7</v>
      </c>
      <c r="S92" s="280">
        <v>-1540780.3</v>
      </c>
      <c r="T92" s="280">
        <v>1997915.47</v>
      </c>
      <c r="V92" s="33">
        <v>654532</v>
      </c>
      <c r="W92" s="33">
        <v>121500</v>
      </c>
      <c r="X92" s="33">
        <v>184.43</v>
      </c>
      <c r="Y92" s="33">
        <v>564510</v>
      </c>
      <c r="Z92" s="33">
        <v>15500</v>
      </c>
      <c r="AA92" s="37">
        <v>758157</v>
      </c>
      <c r="AC92" s="37">
        <v>21900</v>
      </c>
      <c r="AD92" s="37">
        <v>584997.4</v>
      </c>
      <c r="AE92" s="37">
        <v>95768.43</v>
      </c>
    </row>
    <row r="93" spans="1:31" x14ac:dyDescent="0.2">
      <c r="A93" s="280" t="s">
        <v>1061</v>
      </c>
      <c r="B93" s="280" t="s">
        <v>1062</v>
      </c>
      <c r="C93" s="280">
        <v>3532</v>
      </c>
      <c r="D93" s="280" t="s">
        <v>1066</v>
      </c>
      <c r="E93" s="280" t="s">
        <v>1066</v>
      </c>
      <c r="F93" s="36">
        <v>149809.26</v>
      </c>
      <c r="G93" s="36">
        <v>0</v>
      </c>
      <c r="H93" s="36">
        <v>90428.78</v>
      </c>
      <c r="J93" s="280">
        <v>301429.11</v>
      </c>
      <c r="K93" s="280">
        <v>27635.35</v>
      </c>
      <c r="P93" s="59">
        <v>598.13</v>
      </c>
      <c r="S93" s="280">
        <v>-1701933.48</v>
      </c>
      <c r="T93" s="280">
        <v>2356721.7400000002</v>
      </c>
      <c r="V93" s="33">
        <v>1027213.43</v>
      </c>
      <c r="W93" s="33">
        <v>64900</v>
      </c>
      <c r="X93" s="33">
        <v>474.08</v>
      </c>
      <c r="Y93" s="33">
        <v>787900</v>
      </c>
      <c r="Z93" s="33">
        <v>15000</v>
      </c>
      <c r="AA93" s="37">
        <v>1049729</v>
      </c>
      <c r="AC93" s="37">
        <v>32254</v>
      </c>
      <c r="AD93" s="37">
        <v>779934.36</v>
      </c>
      <c r="AE93" s="37">
        <v>119654.04</v>
      </c>
    </row>
    <row r="94" spans="1:31" x14ac:dyDescent="0.2">
      <c r="A94" s="280" t="s">
        <v>1061</v>
      </c>
      <c r="B94" s="280" t="s">
        <v>1062</v>
      </c>
      <c r="C94" s="280">
        <v>6043</v>
      </c>
      <c r="D94" s="280" t="s">
        <v>1067</v>
      </c>
      <c r="E94" s="280" t="s">
        <v>1067</v>
      </c>
      <c r="F94" s="36">
        <v>208289.27</v>
      </c>
      <c r="G94" s="36">
        <v>15000</v>
      </c>
      <c r="H94" s="36">
        <v>111990.71</v>
      </c>
      <c r="J94" s="280">
        <v>100177.72</v>
      </c>
      <c r="K94" s="280">
        <v>4023.06</v>
      </c>
      <c r="P94" s="59">
        <v>7383.52</v>
      </c>
      <c r="S94" s="280">
        <v>-324571.21999999997</v>
      </c>
      <c r="T94" s="280">
        <v>679279.9</v>
      </c>
      <c r="V94" s="33">
        <v>1206459.93</v>
      </c>
      <c r="W94" s="33">
        <v>120000</v>
      </c>
      <c r="X94" s="33">
        <v>517.66</v>
      </c>
      <c r="Y94" s="33">
        <v>862500</v>
      </c>
      <c r="Z94" s="33">
        <v>30000</v>
      </c>
      <c r="AA94" s="37">
        <v>1226526</v>
      </c>
      <c r="AC94" s="37">
        <v>28960</v>
      </c>
      <c r="AD94" s="37">
        <v>840928.29</v>
      </c>
      <c r="AE94" s="37">
        <v>45674.74</v>
      </c>
    </row>
    <row r="95" spans="1:31" x14ac:dyDescent="0.2">
      <c r="A95" s="280" t="s">
        <v>1061</v>
      </c>
      <c r="B95" s="280" t="s">
        <v>1062</v>
      </c>
      <c r="C95" s="280">
        <v>3905</v>
      </c>
      <c r="D95" s="280" t="s">
        <v>1068</v>
      </c>
      <c r="E95" s="280" t="s">
        <v>1068</v>
      </c>
      <c r="F95" s="36">
        <v>194595.01</v>
      </c>
      <c r="G95" s="36">
        <v>0</v>
      </c>
      <c r="H95" s="36">
        <v>167974.67</v>
      </c>
      <c r="J95" s="280">
        <v>669292.68999999994</v>
      </c>
      <c r="K95" s="280">
        <v>72287.48</v>
      </c>
      <c r="P95" s="59">
        <v>163.24</v>
      </c>
      <c r="S95" s="280">
        <v>-1988583.28</v>
      </c>
      <c r="T95" s="280">
        <v>3020527.22</v>
      </c>
      <c r="V95" s="33">
        <v>955608.72</v>
      </c>
      <c r="W95" s="33">
        <v>121071</v>
      </c>
      <c r="X95" s="33">
        <v>435.56</v>
      </c>
      <c r="Y95" s="33">
        <v>708600</v>
      </c>
      <c r="Z95" s="33">
        <v>20000</v>
      </c>
      <c r="AA95" s="37">
        <v>951838</v>
      </c>
      <c r="AC95" s="37">
        <v>32452</v>
      </c>
      <c r="AD95" s="37">
        <v>639282.93000000005</v>
      </c>
      <c r="AE95" s="37">
        <v>110099.68</v>
      </c>
    </row>
    <row r="96" spans="1:31" x14ac:dyDescent="0.2">
      <c r="A96" s="280" t="s">
        <v>1061</v>
      </c>
      <c r="B96" s="280" t="s">
        <v>1062</v>
      </c>
      <c r="C96" s="280">
        <v>4288</v>
      </c>
      <c r="D96" s="280" t="s">
        <v>1069</v>
      </c>
      <c r="E96" s="280" t="s">
        <v>1069</v>
      </c>
      <c r="F96" s="36">
        <v>99260.09</v>
      </c>
      <c r="G96" s="36">
        <v>0</v>
      </c>
      <c r="H96" s="36">
        <v>22525.22</v>
      </c>
      <c r="J96" s="280">
        <v>4</v>
      </c>
      <c r="K96" s="280">
        <v>87062.42</v>
      </c>
      <c r="M96" s="59">
        <v>787.5</v>
      </c>
      <c r="P96" s="59">
        <v>1184.68</v>
      </c>
      <c r="S96" s="280">
        <v>-14923.29</v>
      </c>
      <c r="T96" s="280">
        <v>266818</v>
      </c>
      <c r="V96" s="33">
        <v>1034299.05</v>
      </c>
      <c r="W96" s="33">
        <v>50000</v>
      </c>
      <c r="X96" s="33">
        <v>255.39</v>
      </c>
      <c r="Y96" s="33">
        <v>725523</v>
      </c>
      <c r="Z96" s="33">
        <v>15000</v>
      </c>
      <c r="AA96" s="37">
        <v>914536</v>
      </c>
      <c r="AC96" s="37">
        <v>11997</v>
      </c>
      <c r="AD96" s="37">
        <v>903480.19</v>
      </c>
      <c r="AE96" s="37">
        <v>40079.410000000003</v>
      </c>
    </row>
    <row r="97" spans="1:32" x14ac:dyDescent="0.2">
      <c r="A97" s="280" t="s">
        <v>1061</v>
      </c>
      <c r="B97" s="280" t="s">
        <v>1062</v>
      </c>
      <c r="C97" s="280">
        <v>3437</v>
      </c>
      <c r="D97" s="280" t="s">
        <v>1070</v>
      </c>
      <c r="E97" s="280" t="s">
        <v>1070</v>
      </c>
      <c r="F97" s="36">
        <v>197726.78</v>
      </c>
      <c r="G97" s="36">
        <v>0</v>
      </c>
      <c r="H97" s="36">
        <v>124108.42</v>
      </c>
      <c r="J97" s="280">
        <v>5</v>
      </c>
      <c r="K97" s="280">
        <v>26724.84</v>
      </c>
      <c r="P97" s="59">
        <v>2298.54</v>
      </c>
      <c r="S97" s="280">
        <v>-1632092.78</v>
      </c>
      <c r="T97" s="280">
        <v>1863128.3</v>
      </c>
      <c r="V97" s="33">
        <v>733381.22</v>
      </c>
      <c r="W97" s="33">
        <v>175560</v>
      </c>
      <c r="X97" s="33">
        <v>366.98</v>
      </c>
      <c r="Y97" s="33">
        <v>1066700</v>
      </c>
      <c r="Z97" s="33">
        <v>30000</v>
      </c>
      <c r="AA97" s="37">
        <v>1257398</v>
      </c>
      <c r="AC97" s="37">
        <v>24762</v>
      </c>
      <c r="AD97" s="37">
        <v>549131.6</v>
      </c>
      <c r="AE97" s="37">
        <v>59485.62</v>
      </c>
    </row>
    <row r="98" spans="1:32" x14ac:dyDescent="0.2">
      <c r="A98" s="280" t="s">
        <v>1061</v>
      </c>
      <c r="B98" s="280" t="s">
        <v>1062</v>
      </c>
      <c r="C98" s="280">
        <v>6940</v>
      </c>
      <c r="D98" s="280" t="s">
        <v>1071</v>
      </c>
      <c r="E98" s="280" t="s">
        <v>1071</v>
      </c>
      <c r="F98" s="36">
        <v>81985.13</v>
      </c>
      <c r="G98" s="36">
        <v>85030</v>
      </c>
      <c r="H98" s="36">
        <v>130793.69</v>
      </c>
      <c r="J98" s="280">
        <v>883790.18</v>
      </c>
      <c r="K98" s="280">
        <v>46436.9</v>
      </c>
      <c r="P98" s="59">
        <v>3828.46</v>
      </c>
      <c r="S98" s="280">
        <v>18475.669999999998</v>
      </c>
      <c r="T98" s="280">
        <v>1170515.6499999999</v>
      </c>
      <c r="V98" s="33">
        <v>1225085.29</v>
      </c>
      <c r="W98" s="33">
        <v>264251</v>
      </c>
      <c r="X98" s="33">
        <v>356.38</v>
      </c>
      <c r="Y98" s="33">
        <v>494300</v>
      </c>
      <c r="Z98" s="33">
        <v>10000</v>
      </c>
      <c r="AA98" s="37">
        <v>802017</v>
      </c>
      <c r="AC98" s="37">
        <v>18426</v>
      </c>
      <c r="AD98" s="37">
        <v>1048569.65</v>
      </c>
      <c r="AE98" s="37">
        <v>89763.9</v>
      </c>
    </row>
    <row r="99" spans="1:32" x14ac:dyDescent="0.2">
      <c r="A99" s="280" t="s">
        <v>1061</v>
      </c>
      <c r="B99" s="280" t="s">
        <v>1062</v>
      </c>
      <c r="C99" s="280">
        <v>3709</v>
      </c>
      <c r="D99" s="280" t="s">
        <v>1072</v>
      </c>
      <c r="E99" s="280" t="s">
        <v>1072</v>
      </c>
      <c r="F99" s="36">
        <v>159143.78</v>
      </c>
      <c r="G99" s="36">
        <v>0</v>
      </c>
      <c r="H99" s="36">
        <v>38002.03</v>
      </c>
      <c r="J99" s="280">
        <v>190805.99</v>
      </c>
      <c r="K99" s="280">
        <v>6642.32</v>
      </c>
      <c r="P99" s="59">
        <v>21.59</v>
      </c>
      <c r="S99" s="280">
        <v>-1709469.43</v>
      </c>
      <c r="T99" s="280">
        <v>2174004.7799999998</v>
      </c>
      <c r="V99" s="33">
        <v>891272.67</v>
      </c>
      <c r="X99" s="33">
        <v>341.04</v>
      </c>
      <c r="Y99" s="33">
        <v>590100</v>
      </c>
      <c r="AA99" s="37">
        <v>782825</v>
      </c>
      <c r="AC99" s="37">
        <v>15750</v>
      </c>
      <c r="AD99" s="37">
        <v>642369.49</v>
      </c>
      <c r="AE99" s="37">
        <v>110732.04</v>
      </c>
    </row>
    <row r="100" spans="1:32" x14ac:dyDescent="0.2">
      <c r="A100" s="280" t="s">
        <v>1061</v>
      </c>
      <c r="B100" s="280" t="s">
        <v>1062</v>
      </c>
      <c r="C100" s="280">
        <v>6836</v>
      </c>
      <c r="D100" s="280" t="s">
        <v>1073</v>
      </c>
      <c r="E100" s="280" t="s">
        <v>1073</v>
      </c>
      <c r="F100" s="36">
        <v>204704.09</v>
      </c>
      <c r="G100" s="36">
        <v>0</v>
      </c>
      <c r="H100" s="36">
        <v>46022.57</v>
      </c>
      <c r="J100" s="280">
        <v>334015.57</v>
      </c>
      <c r="K100" s="280">
        <v>11587.96</v>
      </c>
      <c r="P100" s="59">
        <v>103</v>
      </c>
      <c r="S100" s="280">
        <v>-1023235.71</v>
      </c>
      <c r="T100" s="280">
        <v>1708771</v>
      </c>
      <c r="V100" s="33">
        <v>1236322.06</v>
      </c>
      <c r="W100" s="33">
        <v>149000</v>
      </c>
      <c r="X100" s="33">
        <v>549.39</v>
      </c>
      <c r="Y100" s="33">
        <v>1187300</v>
      </c>
      <c r="Z100" s="33">
        <v>15000</v>
      </c>
      <c r="AA100" s="37">
        <v>1485578</v>
      </c>
      <c r="AC100" s="37">
        <v>27870</v>
      </c>
      <c r="AD100" s="37">
        <v>1092148.1000000001</v>
      </c>
      <c r="AE100" s="37">
        <v>71883.45</v>
      </c>
    </row>
    <row r="101" spans="1:32" x14ac:dyDescent="0.2">
      <c r="A101" s="280" t="s">
        <v>1061</v>
      </c>
      <c r="B101" s="280" t="s">
        <v>1062</v>
      </c>
      <c r="C101" s="280">
        <v>5080</v>
      </c>
      <c r="D101" s="280" t="s">
        <v>1074</v>
      </c>
      <c r="E101" s="280" t="s">
        <v>1074</v>
      </c>
      <c r="F101" s="36">
        <v>163291.01</v>
      </c>
      <c r="G101" s="36">
        <v>0</v>
      </c>
      <c r="H101" s="36">
        <v>231459.17</v>
      </c>
      <c r="J101" s="280">
        <v>395787.13</v>
      </c>
      <c r="K101" s="280">
        <v>19373.82</v>
      </c>
      <c r="P101" s="59">
        <v>827.52</v>
      </c>
      <c r="S101" s="280">
        <v>-1391961.23</v>
      </c>
      <c r="T101" s="280">
        <v>2266060.31</v>
      </c>
      <c r="V101" s="33">
        <v>1098478.3999999999</v>
      </c>
      <c r="W101" s="33">
        <v>300</v>
      </c>
      <c r="X101" s="33">
        <v>682.66</v>
      </c>
      <c r="Y101" s="33">
        <v>1241100</v>
      </c>
      <c r="Z101" s="33">
        <v>30000</v>
      </c>
      <c r="AA101" s="37">
        <v>1464099</v>
      </c>
      <c r="AC101" s="37">
        <v>19460</v>
      </c>
      <c r="AD101" s="37">
        <v>856253.59</v>
      </c>
      <c r="AE101" s="37">
        <v>95763.94</v>
      </c>
    </row>
    <row r="102" spans="1:32" s="226" customFormat="1" x14ac:dyDescent="0.2">
      <c r="A102" s="280" t="s">
        <v>1061</v>
      </c>
      <c r="B102" s="280" t="s">
        <v>1062</v>
      </c>
      <c r="C102" s="280">
        <v>3095</v>
      </c>
      <c r="D102" s="280" t="s">
        <v>1075</v>
      </c>
      <c r="E102" s="280" t="s">
        <v>1075</v>
      </c>
      <c r="F102" s="36">
        <v>32689.85</v>
      </c>
      <c r="G102" s="36">
        <v>0</v>
      </c>
      <c r="H102" s="36">
        <v>90965.119999999995</v>
      </c>
      <c r="I102" s="36"/>
      <c r="J102" s="280">
        <v>50664.1</v>
      </c>
      <c r="K102" s="280">
        <v>38186.03</v>
      </c>
      <c r="L102" s="59"/>
      <c r="M102" s="128"/>
      <c r="N102" s="128"/>
      <c r="O102" s="128"/>
      <c r="P102" s="128">
        <v>629.63</v>
      </c>
      <c r="S102" s="226">
        <v>-633974.31999999995</v>
      </c>
      <c r="T102" s="226">
        <v>855883.42</v>
      </c>
      <c r="U102" s="129"/>
      <c r="V102" s="129">
        <v>748666.26</v>
      </c>
      <c r="W102" s="129">
        <v>80000</v>
      </c>
      <c r="X102" s="129">
        <v>313.07</v>
      </c>
      <c r="Y102" s="129">
        <v>1104800</v>
      </c>
      <c r="Z102" s="129">
        <v>15000</v>
      </c>
      <c r="AA102" s="224">
        <v>1315490.96</v>
      </c>
      <c r="AB102" s="224"/>
      <c r="AC102" s="224">
        <v>24484.01</v>
      </c>
      <c r="AD102" s="224">
        <v>592810.44999999995</v>
      </c>
      <c r="AE102" s="224">
        <v>26027.54</v>
      </c>
      <c r="AF102" s="224"/>
    </row>
    <row r="103" spans="1:32" x14ac:dyDescent="0.2">
      <c r="A103" s="280" t="s">
        <v>1061</v>
      </c>
      <c r="B103" s="280" t="s">
        <v>1062</v>
      </c>
      <c r="C103" s="280">
        <v>3465</v>
      </c>
      <c r="D103" s="280" t="s">
        <v>1076</v>
      </c>
      <c r="E103" s="280" t="s">
        <v>1076</v>
      </c>
      <c r="F103" s="36">
        <v>13732.43</v>
      </c>
      <c r="G103" s="36">
        <v>0</v>
      </c>
      <c r="H103" s="36">
        <v>96420.41</v>
      </c>
      <c r="J103" s="280">
        <v>1625023.55</v>
      </c>
      <c r="K103" s="280">
        <v>13796.05</v>
      </c>
      <c r="P103" s="59">
        <v>623.9</v>
      </c>
      <c r="S103" s="280">
        <v>-1122776.49</v>
      </c>
      <c r="T103" s="280">
        <v>2982456.62</v>
      </c>
      <c r="V103" s="33">
        <v>795384.67</v>
      </c>
      <c r="W103" s="33">
        <v>28300</v>
      </c>
      <c r="X103" s="33">
        <v>167.13</v>
      </c>
      <c r="Y103" s="33">
        <v>628200</v>
      </c>
      <c r="AA103" s="37">
        <v>801909</v>
      </c>
      <c r="AB103" s="37">
        <v>15000</v>
      </c>
      <c r="AC103" s="37">
        <v>15689</v>
      </c>
      <c r="AD103" s="37">
        <v>643280.31000000006</v>
      </c>
      <c r="AE103" s="37">
        <v>87505.08</v>
      </c>
    </row>
    <row r="104" spans="1:32" x14ac:dyDescent="0.2">
      <c r="A104" s="280" t="s">
        <v>1061</v>
      </c>
      <c r="B104" s="280" t="s">
        <v>1062</v>
      </c>
      <c r="C104" s="280">
        <v>4221</v>
      </c>
      <c r="D104" s="280" t="s">
        <v>1077</v>
      </c>
      <c r="E104" s="280" t="s">
        <v>1077</v>
      </c>
      <c r="F104" s="36">
        <v>610879.35</v>
      </c>
      <c r="G104" s="36">
        <v>0</v>
      </c>
      <c r="H104" s="36">
        <v>202200.7</v>
      </c>
      <c r="J104" s="280">
        <v>316897.56</v>
      </c>
      <c r="K104" s="280">
        <v>84846.36</v>
      </c>
      <c r="M104" s="59">
        <v>7762.5</v>
      </c>
      <c r="P104" s="59">
        <v>374.52</v>
      </c>
      <c r="S104" s="280">
        <v>-2697394.26</v>
      </c>
      <c r="T104" s="280">
        <v>4193008</v>
      </c>
      <c r="V104" s="33">
        <v>1303928.83</v>
      </c>
      <c r="W104" s="33">
        <v>168722</v>
      </c>
      <c r="X104" s="33">
        <v>768.92</v>
      </c>
      <c r="Y104" s="33">
        <v>595060</v>
      </c>
      <c r="Z104" s="33">
        <v>16500</v>
      </c>
      <c r="AA104" s="37">
        <v>813540</v>
      </c>
      <c r="AC104" s="37">
        <v>32872</v>
      </c>
      <c r="AD104" s="37">
        <v>1319502.94</v>
      </c>
      <c r="AE104" s="37">
        <v>207991.6</v>
      </c>
    </row>
    <row r="105" spans="1:32" x14ac:dyDescent="0.2">
      <c r="A105" s="280" t="s">
        <v>1061</v>
      </c>
      <c r="B105" s="280" t="s">
        <v>1062</v>
      </c>
      <c r="C105" s="280">
        <v>5006</v>
      </c>
      <c r="D105" s="280" t="s">
        <v>1078</v>
      </c>
      <c r="E105" s="280" t="s">
        <v>1078</v>
      </c>
      <c r="F105" s="36">
        <v>506539.11</v>
      </c>
      <c r="G105" s="36">
        <v>0</v>
      </c>
      <c r="H105" s="36">
        <v>59910.87</v>
      </c>
      <c r="J105" s="280">
        <v>758233.31</v>
      </c>
      <c r="K105" s="280">
        <v>23119.71</v>
      </c>
      <c r="P105" s="59">
        <v>102540.68</v>
      </c>
      <c r="S105" s="280">
        <v>-3178262.07</v>
      </c>
      <c r="T105" s="280">
        <v>4349913</v>
      </c>
      <c r="V105" s="33">
        <v>1287576.47</v>
      </c>
      <c r="W105" s="33">
        <v>110950</v>
      </c>
      <c r="X105" s="33">
        <v>743.53</v>
      </c>
      <c r="Y105" s="33">
        <v>547870</v>
      </c>
      <c r="Z105" s="33">
        <v>15000</v>
      </c>
      <c r="AA105" s="37">
        <v>881136</v>
      </c>
      <c r="AC105" s="37">
        <v>8460</v>
      </c>
      <c r="AD105" s="37">
        <v>910328.43</v>
      </c>
      <c r="AE105" s="37">
        <v>88604.18</v>
      </c>
    </row>
    <row r="106" spans="1:32" x14ac:dyDescent="0.2">
      <c r="A106" s="280" t="s">
        <v>1061</v>
      </c>
      <c r="B106" s="280" t="s">
        <v>1062</v>
      </c>
      <c r="C106" s="280">
        <v>4619</v>
      </c>
      <c r="D106" s="280" t="s">
        <v>1079</v>
      </c>
      <c r="E106" s="280" t="s">
        <v>1079</v>
      </c>
      <c r="F106" s="36">
        <v>489885.48</v>
      </c>
      <c r="G106" s="36">
        <v>0</v>
      </c>
      <c r="H106" s="36">
        <v>92312.76</v>
      </c>
      <c r="J106" s="280">
        <v>387161.05</v>
      </c>
      <c r="K106" s="280">
        <v>69957.08</v>
      </c>
      <c r="P106" s="59">
        <v>935.62</v>
      </c>
      <c r="S106" s="280">
        <v>-822522.45</v>
      </c>
      <c r="T106" s="280">
        <v>1615889.77</v>
      </c>
      <c r="V106" s="33">
        <v>1053843.6499999999</v>
      </c>
      <c r="W106" s="33">
        <v>292405</v>
      </c>
      <c r="X106" s="33">
        <v>634.67999999999995</v>
      </c>
      <c r="Y106" s="33">
        <v>457500</v>
      </c>
      <c r="Z106" s="33">
        <v>15000</v>
      </c>
      <c r="AA106" s="37">
        <v>704032</v>
      </c>
      <c r="AC106" s="37">
        <v>23885</v>
      </c>
      <c r="AD106" s="37">
        <v>799135.81</v>
      </c>
      <c r="AE106" s="37">
        <v>47317.09</v>
      </c>
    </row>
    <row r="107" spans="1:32" x14ac:dyDescent="0.2">
      <c r="A107" s="280" t="s">
        <v>1061</v>
      </c>
      <c r="B107" s="280" t="s">
        <v>1062</v>
      </c>
      <c r="C107" s="280">
        <v>2910</v>
      </c>
      <c r="D107" s="280" t="s">
        <v>1080</v>
      </c>
      <c r="E107" s="280" t="s">
        <v>1080</v>
      </c>
      <c r="F107" s="36">
        <v>307230.03999999998</v>
      </c>
      <c r="G107" s="36">
        <v>0</v>
      </c>
      <c r="H107" s="36">
        <v>49927.48</v>
      </c>
      <c r="J107" s="280">
        <v>487092.66</v>
      </c>
      <c r="K107" s="280">
        <v>78422.2</v>
      </c>
      <c r="S107" s="280">
        <v>-1436436</v>
      </c>
      <c r="T107" s="280">
        <v>2389700.83</v>
      </c>
      <c r="V107" s="33">
        <v>802422.39</v>
      </c>
      <c r="W107" s="33">
        <v>50000</v>
      </c>
      <c r="X107" s="33">
        <v>797.43</v>
      </c>
      <c r="Y107" s="33">
        <v>1008400</v>
      </c>
      <c r="Z107" s="33">
        <v>30000</v>
      </c>
      <c r="AA107" s="37">
        <v>1219786</v>
      </c>
      <c r="AC107" s="37">
        <v>32382</v>
      </c>
      <c r="AD107" s="37">
        <v>549826.82999999996</v>
      </c>
      <c r="AE107" s="37">
        <v>120217.44</v>
      </c>
    </row>
    <row r="108" spans="1:32" x14ac:dyDescent="0.2">
      <c r="A108" s="280" t="s">
        <v>1061</v>
      </c>
      <c r="B108" s="280" t="s">
        <v>1062</v>
      </c>
      <c r="C108" s="280">
        <v>3086</v>
      </c>
      <c r="D108" s="280" t="s">
        <v>1081</v>
      </c>
      <c r="E108" s="280" t="s">
        <v>1081</v>
      </c>
      <c r="F108" s="36">
        <v>295909.03000000003</v>
      </c>
      <c r="G108" s="36">
        <v>0</v>
      </c>
      <c r="H108" s="36">
        <v>154372.4</v>
      </c>
      <c r="J108" s="280">
        <v>485181.77</v>
      </c>
      <c r="K108" s="280">
        <v>4449.8500000000004</v>
      </c>
      <c r="P108" s="59">
        <v>380.96</v>
      </c>
      <c r="S108" s="280">
        <v>-4588031.5</v>
      </c>
      <c r="T108" s="280">
        <v>5385590.1100000003</v>
      </c>
      <c r="V108" s="33">
        <v>698791.36</v>
      </c>
      <c r="W108" s="33">
        <v>227750</v>
      </c>
      <c r="X108" s="33">
        <v>264.43</v>
      </c>
      <c r="Y108" s="33">
        <v>234000</v>
      </c>
      <c r="AA108" s="37">
        <v>416852</v>
      </c>
      <c r="AC108" s="37">
        <v>32190</v>
      </c>
      <c r="AD108" s="37">
        <v>474666.21</v>
      </c>
      <c r="AE108" s="37">
        <v>95124.1</v>
      </c>
    </row>
    <row r="109" spans="1:32" x14ac:dyDescent="0.2">
      <c r="A109" s="280" t="s">
        <v>1083</v>
      </c>
      <c r="B109" s="280" t="s">
        <v>1084</v>
      </c>
      <c r="C109" s="280">
        <v>2784</v>
      </c>
      <c r="D109" s="280" t="s">
        <v>1086</v>
      </c>
      <c r="E109" s="280" t="s">
        <v>1086</v>
      </c>
      <c r="F109" s="36">
        <v>170448.54</v>
      </c>
      <c r="G109" s="36">
        <v>0</v>
      </c>
      <c r="H109" s="36">
        <v>44680.24</v>
      </c>
      <c r="J109" s="280">
        <v>372699.75</v>
      </c>
      <c r="K109" s="280">
        <v>121682.82</v>
      </c>
      <c r="P109" s="59">
        <v>520.21</v>
      </c>
      <c r="S109" s="280">
        <v>-1025353.09</v>
      </c>
      <c r="T109" s="280">
        <v>1851650.31</v>
      </c>
      <c r="V109" s="33">
        <v>755588.67</v>
      </c>
      <c r="X109" s="33">
        <v>387.03</v>
      </c>
      <c r="Y109" s="33">
        <v>858910</v>
      </c>
      <c r="Z109" s="33">
        <v>115355</v>
      </c>
      <c r="AA109" s="37">
        <v>1249295</v>
      </c>
      <c r="AD109" s="37">
        <v>483735.96</v>
      </c>
      <c r="AE109" s="37">
        <v>114515.82</v>
      </c>
    </row>
    <row r="110" spans="1:32" x14ac:dyDescent="0.2">
      <c r="A110" s="280" t="s">
        <v>1083</v>
      </c>
      <c r="B110" s="280" t="s">
        <v>1084</v>
      </c>
      <c r="C110" s="280">
        <v>3919</v>
      </c>
      <c r="D110" s="280" t="s">
        <v>1087</v>
      </c>
      <c r="E110" s="280" t="s">
        <v>1087</v>
      </c>
      <c r="F110" s="36">
        <v>190542.41</v>
      </c>
      <c r="G110" s="36">
        <v>0</v>
      </c>
      <c r="H110" s="36">
        <v>32535.03</v>
      </c>
      <c r="J110" s="280">
        <v>827242.38</v>
      </c>
      <c r="K110" s="280">
        <v>108548</v>
      </c>
      <c r="P110" s="59">
        <v>12452.98</v>
      </c>
      <c r="S110" s="280">
        <v>-101733.18</v>
      </c>
      <c r="T110" s="280">
        <v>1448584.45</v>
      </c>
      <c r="V110" s="33">
        <v>1009596.03</v>
      </c>
      <c r="X110" s="33">
        <v>373.44</v>
      </c>
      <c r="Y110" s="33">
        <v>1087160</v>
      </c>
      <c r="Z110" s="33">
        <v>101177</v>
      </c>
      <c r="AA110" s="37">
        <v>1686275</v>
      </c>
      <c r="AD110" s="37">
        <v>541146.1</v>
      </c>
      <c r="AE110" s="37">
        <v>171321.8</v>
      </c>
    </row>
    <row r="111" spans="1:32" x14ac:dyDescent="0.2">
      <c r="A111" s="280" t="s">
        <v>1083</v>
      </c>
      <c r="B111" s="280" t="s">
        <v>1084</v>
      </c>
      <c r="C111" s="280">
        <v>4437</v>
      </c>
      <c r="D111" s="280" t="s">
        <v>1088</v>
      </c>
      <c r="E111" s="280" t="s">
        <v>1088</v>
      </c>
      <c r="F111" s="36">
        <v>100096.08</v>
      </c>
      <c r="G111" s="36">
        <v>0</v>
      </c>
      <c r="H111" s="36">
        <v>31971.61</v>
      </c>
      <c r="J111" s="280">
        <v>267913.3</v>
      </c>
      <c r="K111" s="280">
        <v>104744.9</v>
      </c>
      <c r="P111" s="59">
        <v>72</v>
      </c>
      <c r="S111" s="280">
        <v>-1532961.21</v>
      </c>
      <c r="T111" s="280">
        <v>2294612.94</v>
      </c>
      <c r="V111" s="33">
        <v>950337.61</v>
      </c>
      <c r="W111" s="33">
        <v>23000</v>
      </c>
      <c r="X111" s="33">
        <v>1078.71</v>
      </c>
      <c r="Y111" s="33">
        <v>1325690</v>
      </c>
      <c r="Z111" s="33">
        <v>86228</v>
      </c>
      <c r="AA111" s="37">
        <v>1868609</v>
      </c>
      <c r="AD111" s="37">
        <v>562093.25</v>
      </c>
      <c r="AE111" s="37">
        <v>212629.91</v>
      </c>
    </row>
    <row r="112" spans="1:32" x14ac:dyDescent="0.2">
      <c r="A112" s="280" t="s">
        <v>1083</v>
      </c>
      <c r="B112" s="280" t="s">
        <v>1084</v>
      </c>
      <c r="C112" s="280">
        <v>1951</v>
      </c>
      <c r="D112" s="280" t="s">
        <v>1089</v>
      </c>
      <c r="E112" s="280" t="s">
        <v>1089</v>
      </c>
      <c r="F112" s="36">
        <v>165350.59</v>
      </c>
      <c r="G112" s="36">
        <v>0</v>
      </c>
      <c r="H112" s="36">
        <v>56618.69</v>
      </c>
      <c r="J112" s="280">
        <v>268421.34999999998</v>
      </c>
      <c r="K112" s="280">
        <v>90943.44</v>
      </c>
      <c r="P112" s="59">
        <v>2004.21</v>
      </c>
      <c r="S112" s="280">
        <v>-1025953.57</v>
      </c>
      <c r="T112" s="280">
        <v>1767292.42</v>
      </c>
      <c r="V112" s="33">
        <v>718685.01</v>
      </c>
      <c r="W112" s="33">
        <v>65000</v>
      </c>
      <c r="X112" s="33">
        <v>1052.96</v>
      </c>
      <c r="Y112" s="33">
        <v>952980</v>
      </c>
      <c r="Z112" s="33">
        <v>20261</v>
      </c>
      <c r="AA112" s="37">
        <v>1223823</v>
      </c>
      <c r="AD112" s="37">
        <v>594212.01</v>
      </c>
      <c r="AE112" s="37">
        <v>101952.95</v>
      </c>
    </row>
    <row r="113" spans="1:32" x14ac:dyDescent="0.2">
      <c r="A113" s="280" t="s">
        <v>1083</v>
      </c>
      <c r="B113" s="280" t="s">
        <v>1084</v>
      </c>
      <c r="C113" s="280">
        <v>4335</v>
      </c>
      <c r="D113" s="280" t="s">
        <v>1090</v>
      </c>
      <c r="E113" s="280" t="s">
        <v>1090</v>
      </c>
      <c r="F113" s="36">
        <v>134879.13</v>
      </c>
      <c r="G113" s="36">
        <v>56000</v>
      </c>
      <c r="H113" s="36">
        <v>9921.6200000000008</v>
      </c>
      <c r="J113" s="280">
        <v>799130.6</v>
      </c>
      <c r="K113" s="280">
        <v>96094.31</v>
      </c>
      <c r="P113" s="59">
        <v>441.26</v>
      </c>
      <c r="S113" s="280">
        <v>-432988</v>
      </c>
      <c r="T113" s="280">
        <v>1775492.61</v>
      </c>
      <c r="V113" s="33">
        <v>1127196.27</v>
      </c>
      <c r="X113" s="33">
        <v>557.79</v>
      </c>
      <c r="Y113" s="33">
        <v>728260</v>
      </c>
      <c r="Z113" s="33">
        <v>130586</v>
      </c>
      <c r="AA113" s="37">
        <v>1307588</v>
      </c>
      <c r="AD113" s="37">
        <v>790615.9</v>
      </c>
      <c r="AE113" s="37">
        <v>135316.37</v>
      </c>
    </row>
    <row r="114" spans="1:32" x14ac:dyDescent="0.2">
      <c r="A114" s="280" t="s">
        <v>1083</v>
      </c>
      <c r="B114" s="280" t="s">
        <v>1084</v>
      </c>
      <c r="C114" s="280">
        <v>2998</v>
      </c>
      <c r="D114" s="280" t="s">
        <v>1091</v>
      </c>
      <c r="E114" s="280" t="s">
        <v>1091</v>
      </c>
      <c r="F114" s="36">
        <v>259194.95</v>
      </c>
      <c r="G114" s="36">
        <v>0</v>
      </c>
      <c r="H114" s="36">
        <v>20005.400000000001</v>
      </c>
      <c r="J114" s="280">
        <v>205685.89</v>
      </c>
      <c r="K114" s="280">
        <v>116647.58</v>
      </c>
      <c r="P114" s="59">
        <v>2390.37</v>
      </c>
      <c r="S114" s="280">
        <v>-1629346.87</v>
      </c>
      <c r="T114" s="280">
        <v>2441491.2400000002</v>
      </c>
      <c r="V114" s="33">
        <v>905770.06</v>
      </c>
      <c r="W114" s="33">
        <v>71600</v>
      </c>
      <c r="X114" s="33">
        <v>540.66999999999996</v>
      </c>
      <c r="Y114" s="33">
        <v>650670</v>
      </c>
      <c r="Z114" s="33">
        <v>59950</v>
      </c>
      <c r="AA114" s="37">
        <v>1026639</v>
      </c>
      <c r="AD114" s="37">
        <v>677782.83</v>
      </c>
      <c r="AE114" s="37">
        <v>197109.82</v>
      </c>
    </row>
    <row r="115" spans="1:32" x14ac:dyDescent="0.2">
      <c r="A115" s="280" t="s">
        <v>1093</v>
      </c>
      <c r="B115" s="280" t="s">
        <v>1094</v>
      </c>
      <c r="C115" s="280">
        <v>4456</v>
      </c>
      <c r="D115" s="280" t="s">
        <v>1096</v>
      </c>
      <c r="E115" s="280" t="s">
        <v>1096</v>
      </c>
      <c r="F115" s="36">
        <v>471763.8</v>
      </c>
      <c r="G115" s="36">
        <v>0</v>
      </c>
      <c r="H115" s="36">
        <v>36503.160000000003</v>
      </c>
      <c r="J115" s="280">
        <v>202118</v>
      </c>
      <c r="K115" s="280">
        <v>44811.94</v>
      </c>
      <c r="P115" s="59">
        <v>970.65</v>
      </c>
      <c r="S115" s="280">
        <v>-1037062.48</v>
      </c>
      <c r="T115" s="280">
        <v>1753510.53</v>
      </c>
      <c r="V115" s="33">
        <v>1390986.26</v>
      </c>
      <c r="W115" s="33">
        <v>191950</v>
      </c>
      <c r="X115" s="33">
        <v>666.5</v>
      </c>
      <c r="Y115" s="33">
        <v>1476440</v>
      </c>
      <c r="Z115" s="33">
        <v>672</v>
      </c>
      <c r="AA115" s="37">
        <v>2267861</v>
      </c>
      <c r="AB115" s="37">
        <v>19044</v>
      </c>
      <c r="AD115" s="37">
        <v>652361</v>
      </c>
      <c r="AE115" s="37">
        <v>83670.559999999998</v>
      </c>
    </row>
    <row r="116" spans="1:32" x14ac:dyDescent="0.2">
      <c r="A116" s="280" t="s">
        <v>1093</v>
      </c>
      <c r="B116" s="280" t="s">
        <v>1094</v>
      </c>
      <c r="C116" s="280">
        <v>5370</v>
      </c>
      <c r="D116" s="280" t="s">
        <v>1097</v>
      </c>
      <c r="E116" s="280" t="s">
        <v>1097</v>
      </c>
      <c r="F116" s="36">
        <v>759580.31</v>
      </c>
      <c r="G116" s="36">
        <v>0</v>
      </c>
      <c r="H116" s="36">
        <v>18372.240000000002</v>
      </c>
      <c r="J116" s="280">
        <v>382172.45</v>
      </c>
      <c r="K116" s="280">
        <v>83113.48</v>
      </c>
      <c r="P116" s="59">
        <v>793.43</v>
      </c>
      <c r="S116" s="280">
        <v>-1365692.75</v>
      </c>
      <c r="T116" s="280">
        <v>2570940.36</v>
      </c>
      <c r="V116" s="33">
        <v>1658109.12</v>
      </c>
      <c r="W116" s="33">
        <v>309925</v>
      </c>
      <c r="X116" s="33">
        <v>869.66</v>
      </c>
      <c r="Y116" s="33">
        <v>1252291.45</v>
      </c>
      <c r="Z116" s="33">
        <v>1432</v>
      </c>
      <c r="AA116" s="37">
        <v>2218387.4500000002</v>
      </c>
      <c r="AD116" s="37">
        <v>771884.93</v>
      </c>
      <c r="AE116" s="37">
        <v>195157.41</v>
      </c>
    </row>
    <row r="117" spans="1:32" x14ac:dyDescent="0.2">
      <c r="A117" s="280" t="s">
        <v>1093</v>
      </c>
      <c r="B117" s="280" t="s">
        <v>1094</v>
      </c>
      <c r="C117" s="280">
        <v>5199</v>
      </c>
      <c r="D117" s="280" t="s">
        <v>1098</v>
      </c>
      <c r="E117" s="280" t="s">
        <v>1098</v>
      </c>
      <c r="F117" s="36">
        <v>906213.24</v>
      </c>
      <c r="G117" s="36">
        <v>0</v>
      </c>
      <c r="H117" s="36">
        <v>24638.14</v>
      </c>
      <c r="J117" s="280">
        <v>1180858.94</v>
      </c>
      <c r="K117" s="280">
        <v>227216.11</v>
      </c>
      <c r="P117" s="59">
        <v>221.64</v>
      </c>
      <c r="S117" s="280">
        <v>84482.37</v>
      </c>
      <c r="T117" s="280">
        <v>2193906.69</v>
      </c>
      <c r="V117" s="33">
        <v>1447690.08</v>
      </c>
      <c r="W117" s="33">
        <v>300314</v>
      </c>
      <c r="X117" s="33">
        <v>1086.3499999999999</v>
      </c>
      <c r="Y117" s="33">
        <v>1479757.42</v>
      </c>
      <c r="Z117" s="33">
        <v>1350</v>
      </c>
      <c r="AA117" s="37">
        <v>2241192.42</v>
      </c>
      <c r="AD117" s="37">
        <v>589489.94999999995</v>
      </c>
      <c r="AE117" s="37">
        <v>339199.75</v>
      </c>
    </row>
    <row r="118" spans="1:32" x14ac:dyDescent="0.2">
      <c r="A118" s="280" t="s">
        <v>1093</v>
      </c>
      <c r="B118" s="280" t="s">
        <v>1094</v>
      </c>
      <c r="C118" s="280">
        <v>3155</v>
      </c>
      <c r="D118" s="280" t="s">
        <v>1099</v>
      </c>
      <c r="E118" s="280" t="s">
        <v>1099</v>
      </c>
      <c r="F118" s="36">
        <v>774681.97</v>
      </c>
      <c r="G118" s="36">
        <v>0</v>
      </c>
      <c r="H118" s="36">
        <v>42363</v>
      </c>
      <c r="J118" s="280">
        <v>621380.01</v>
      </c>
      <c r="K118" s="280">
        <v>25453.65</v>
      </c>
      <c r="M118" s="59">
        <v>7762.5</v>
      </c>
      <c r="P118" s="59">
        <v>1041.54</v>
      </c>
      <c r="S118" s="280">
        <v>-777659.71</v>
      </c>
      <c r="T118" s="280">
        <v>2140701.11</v>
      </c>
      <c r="V118" s="33">
        <v>1360286.28</v>
      </c>
      <c r="W118" s="33">
        <v>100400</v>
      </c>
      <c r="X118" s="33">
        <v>1083.44</v>
      </c>
      <c r="Y118" s="33">
        <v>1228500</v>
      </c>
      <c r="AA118" s="37">
        <v>1955299</v>
      </c>
      <c r="AB118" s="37">
        <v>4170</v>
      </c>
      <c r="AD118" s="37">
        <v>511828.39</v>
      </c>
      <c r="AE118" s="37">
        <v>126939.14</v>
      </c>
    </row>
    <row r="119" spans="1:32" x14ac:dyDescent="0.2">
      <c r="A119" s="280" t="s">
        <v>1093</v>
      </c>
      <c r="B119" s="280" t="s">
        <v>1094</v>
      </c>
      <c r="C119" s="280">
        <v>5515</v>
      </c>
      <c r="D119" s="280" t="s">
        <v>1100</v>
      </c>
      <c r="E119" s="280" t="s">
        <v>1100</v>
      </c>
      <c r="F119" s="36">
        <v>930377.46</v>
      </c>
      <c r="G119" s="36">
        <v>63600</v>
      </c>
      <c r="H119" s="36">
        <v>3639.56</v>
      </c>
      <c r="J119" s="280">
        <v>701520.8</v>
      </c>
      <c r="K119" s="280">
        <v>87020.43</v>
      </c>
      <c r="P119" s="59">
        <v>1524.96</v>
      </c>
      <c r="S119" s="280">
        <v>-1305167.46</v>
      </c>
      <c r="T119" s="280">
        <v>2916966.34</v>
      </c>
      <c r="V119" s="33">
        <v>1499991.8</v>
      </c>
      <c r="W119" s="33">
        <v>368606</v>
      </c>
      <c r="X119" s="33">
        <v>1368.6</v>
      </c>
      <c r="Y119" s="33">
        <v>1389385.97</v>
      </c>
      <c r="AA119" s="37">
        <v>2155769.9700000002</v>
      </c>
      <c r="AD119" s="37">
        <v>725117.39</v>
      </c>
      <c r="AE119" s="37">
        <v>205630.6</v>
      </c>
    </row>
    <row r="120" spans="1:32" x14ac:dyDescent="0.2">
      <c r="A120" s="280" t="s">
        <v>1093</v>
      </c>
      <c r="B120" s="280" t="s">
        <v>1094</v>
      </c>
      <c r="C120" s="280">
        <v>4200</v>
      </c>
      <c r="D120" s="280" t="s">
        <v>1101</v>
      </c>
      <c r="E120" s="280" t="s">
        <v>1101</v>
      </c>
      <c r="F120" s="36">
        <v>994598.92</v>
      </c>
      <c r="G120" s="36">
        <v>0</v>
      </c>
      <c r="H120" s="36">
        <v>44727.63</v>
      </c>
      <c r="J120" s="280">
        <v>2565220.9700000002</v>
      </c>
      <c r="K120" s="280">
        <v>95288.21</v>
      </c>
      <c r="M120" s="59">
        <v>2153.7600000000002</v>
      </c>
      <c r="P120" s="59">
        <v>4232.72</v>
      </c>
      <c r="S120" s="280">
        <v>2443148.63</v>
      </c>
      <c r="T120" s="280">
        <v>1273796.02</v>
      </c>
      <c r="V120" s="33">
        <v>1315610.6399999999</v>
      </c>
      <c r="W120" s="33">
        <v>146000</v>
      </c>
      <c r="X120" s="33">
        <v>1719.3</v>
      </c>
      <c r="Y120" s="33">
        <v>1231722.8999999999</v>
      </c>
      <c r="Z120" s="33">
        <v>453</v>
      </c>
      <c r="AA120" s="37">
        <v>1922921.9</v>
      </c>
      <c r="AB120" s="37">
        <v>14000</v>
      </c>
      <c r="AD120" s="37">
        <v>570456.49</v>
      </c>
      <c r="AE120" s="37">
        <v>211622.85</v>
      </c>
    </row>
    <row r="121" spans="1:32" x14ac:dyDescent="0.2">
      <c r="A121" s="280" t="s">
        <v>1093</v>
      </c>
      <c r="B121" s="280" t="s">
        <v>1094</v>
      </c>
      <c r="C121" s="280">
        <v>7007</v>
      </c>
      <c r="D121" s="280" t="s">
        <v>1102</v>
      </c>
      <c r="E121" s="280" t="s">
        <v>1102</v>
      </c>
      <c r="F121" s="36">
        <v>666341.6</v>
      </c>
      <c r="G121" s="36">
        <v>0</v>
      </c>
      <c r="H121" s="36">
        <v>27173.33</v>
      </c>
      <c r="J121" s="280">
        <v>1210596.8600000001</v>
      </c>
      <c r="K121" s="280">
        <v>179732.07</v>
      </c>
      <c r="M121" s="59">
        <v>7762.5</v>
      </c>
      <c r="P121" s="59">
        <v>195.14</v>
      </c>
      <c r="S121" s="280">
        <v>468034.18</v>
      </c>
      <c r="T121" s="280">
        <v>1503797.2</v>
      </c>
      <c r="V121" s="33">
        <v>2297071.5499999998</v>
      </c>
      <c r="X121" s="33">
        <v>799.83</v>
      </c>
      <c r="Y121" s="33">
        <v>1383960</v>
      </c>
      <c r="Z121" s="33">
        <v>81</v>
      </c>
      <c r="AA121" s="37">
        <v>2806087</v>
      </c>
      <c r="AD121" s="37">
        <v>622389.71</v>
      </c>
      <c r="AE121" s="37">
        <v>149380.82999999999</v>
      </c>
    </row>
    <row r="122" spans="1:32" x14ac:dyDescent="0.2">
      <c r="A122" s="280" t="s">
        <v>1093</v>
      </c>
      <c r="B122" s="280" t="s">
        <v>1094</v>
      </c>
      <c r="C122" s="280">
        <v>4278</v>
      </c>
      <c r="D122" s="280" t="s">
        <v>1103</v>
      </c>
      <c r="E122" s="280" t="s">
        <v>1103</v>
      </c>
      <c r="F122" s="36">
        <v>791204.87</v>
      </c>
      <c r="G122" s="36">
        <v>0</v>
      </c>
      <c r="H122" s="36">
        <v>35155.4</v>
      </c>
      <c r="J122" s="280">
        <v>572089.12</v>
      </c>
      <c r="K122" s="280">
        <v>40205.9</v>
      </c>
      <c r="M122" s="59">
        <v>9595.5</v>
      </c>
      <c r="P122" s="59">
        <v>2023.42</v>
      </c>
      <c r="S122" s="280">
        <v>-195868.01</v>
      </c>
      <c r="T122" s="280">
        <v>1567499.51</v>
      </c>
      <c r="V122" s="33">
        <v>1214875.22</v>
      </c>
      <c r="W122" s="33">
        <v>171590</v>
      </c>
      <c r="X122" s="33">
        <v>1136.6300000000001</v>
      </c>
      <c r="Y122" s="33">
        <v>1338680</v>
      </c>
      <c r="Z122" s="33">
        <v>7680</v>
      </c>
      <c r="AA122" s="37">
        <v>1932650</v>
      </c>
      <c r="AD122" s="37">
        <v>583492.35</v>
      </c>
      <c r="AE122" s="37">
        <v>162414.63</v>
      </c>
    </row>
    <row r="123" spans="1:32" x14ac:dyDescent="0.2">
      <c r="A123" s="280" t="s">
        <v>1093</v>
      </c>
      <c r="B123" s="280" t="s">
        <v>1094</v>
      </c>
      <c r="C123" s="280">
        <v>3054</v>
      </c>
      <c r="D123" s="280" t="s">
        <v>1104</v>
      </c>
      <c r="E123" s="280" t="s">
        <v>1104</v>
      </c>
      <c r="F123" s="36">
        <v>660263.43000000005</v>
      </c>
      <c r="G123" s="36">
        <v>0</v>
      </c>
      <c r="H123" s="36">
        <v>34633.93</v>
      </c>
      <c r="J123" s="280">
        <v>862473.22</v>
      </c>
      <c r="K123" s="280">
        <v>41974.879999999997</v>
      </c>
      <c r="M123" s="59">
        <v>9037</v>
      </c>
      <c r="P123" s="59">
        <v>842.65</v>
      </c>
      <c r="S123" s="280">
        <v>-978519.94</v>
      </c>
      <c r="T123" s="280">
        <v>2486417.9700000002</v>
      </c>
      <c r="V123" s="33">
        <v>1258912.72</v>
      </c>
      <c r="W123" s="33">
        <v>105200</v>
      </c>
      <c r="X123" s="33">
        <v>866.17</v>
      </c>
      <c r="Y123" s="33">
        <v>627360</v>
      </c>
      <c r="Z123" s="33">
        <v>42</v>
      </c>
      <c r="AA123" s="37">
        <v>1310014</v>
      </c>
      <c r="AD123" s="37">
        <v>456873.1</v>
      </c>
      <c r="AE123" s="37">
        <v>143916.01</v>
      </c>
      <c r="AF123" s="37">
        <v>10</v>
      </c>
    </row>
    <row r="124" spans="1:32" x14ac:dyDescent="0.2">
      <c r="A124" s="280" t="s">
        <v>1093</v>
      </c>
      <c r="B124" s="280" t="s">
        <v>1094</v>
      </c>
      <c r="C124" s="280">
        <v>3343</v>
      </c>
      <c r="D124" s="280" t="s">
        <v>1105</v>
      </c>
      <c r="E124" s="280" t="s">
        <v>1105</v>
      </c>
      <c r="F124" s="36">
        <v>642152.91</v>
      </c>
      <c r="G124" s="36">
        <v>0</v>
      </c>
      <c r="H124" s="36">
        <v>42474.82</v>
      </c>
      <c r="J124" s="280">
        <v>534506.67000000004</v>
      </c>
      <c r="K124" s="280">
        <v>147081.73000000001</v>
      </c>
      <c r="P124" s="59">
        <v>3507.03</v>
      </c>
      <c r="S124" s="280">
        <v>-1235537.1499999999</v>
      </c>
      <c r="T124" s="280">
        <v>2517902.33</v>
      </c>
      <c r="V124" s="33">
        <v>1633766.77</v>
      </c>
      <c r="W124" s="33">
        <v>88100</v>
      </c>
      <c r="X124" s="33">
        <v>764.22</v>
      </c>
      <c r="Y124" s="33">
        <v>503180</v>
      </c>
      <c r="Z124" s="33">
        <v>27</v>
      </c>
      <c r="AA124" s="37">
        <v>1455902</v>
      </c>
      <c r="AB124" s="37">
        <v>2370</v>
      </c>
      <c r="AC124" s="37">
        <v>5320</v>
      </c>
      <c r="AD124" s="37">
        <v>463777.02</v>
      </c>
      <c r="AE124" s="37">
        <v>218125.05</v>
      </c>
    </row>
    <row r="125" spans="1:32" x14ac:dyDescent="0.2">
      <c r="A125" s="280" t="s">
        <v>1107</v>
      </c>
      <c r="B125" s="280" t="s">
        <v>1108</v>
      </c>
      <c r="C125" s="280">
        <v>2276</v>
      </c>
      <c r="D125" s="280" t="s">
        <v>1110</v>
      </c>
      <c r="E125" s="280" t="s">
        <v>1110</v>
      </c>
      <c r="F125" s="36">
        <v>263343.03999999998</v>
      </c>
      <c r="G125" s="36">
        <v>0</v>
      </c>
      <c r="H125" s="36">
        <v>45396.7</v>
      </c>
      <c r="J125" s="280">
        <v>342463.39</v>
      </c>
      <c r="K125" s="280">
        <v>81052.11</v>
      </c>
      <c r="P125" s="59">
        <v>483.67</v>
      </c>
      <c r="S125" s="280">
        <v>-1589847.25</v>
      </c>
      <c r="T125" s="280">
        <v>2171633.4300000002</v>
      </c>
      <c r="V125" s="33">
        <v>806132.37</v>
      </c>
      <c r="W125" s="33">
        <v>106100</v>
      </c>
      <c r="X125" s="33">
        <v>396.98</v>
      </c>
      <c r="Y125" s="33">
        <v>960219</v>
      </c>
      <c r="Z125" s="33">
        <v>38213</v>
      </c>
      <c r="AA125" s="37">
        <v>1167556</v>
      </c>
      <c r="AD125" s="37">
        <v>440575.74</v>
      </c>
      <c r="AE125" s="37">
        <v>152944.22</v>
      </c>
    </row>
    <row r="126" spans="1:32" x14ac:dyDescent="0.2">
      <c r="A126" s="280" t="s">
        <v>1107</v>
      </c>
      <c r="B126" s="280" t="s">
        <v>1108</v>
      </c>
      <c r="C126" s="280">
        <v>7056</v>
      </c>
      <c r="D126" s="280" t="s">
        <v>1111</v>
      </c>
      <c r="E126" s="280" t="s">
        <v>1111</v>
      </c>
      <c r="F126" s="36">
        <v>395495.91</v>
      </c>
      <c r="G126" s="36">
        <v>0</v>
      </c>
      <c r="H126" s="36">
        <v>154105.84</v>
      </c>
      <c r="J126" s="280">
        <v>54298.22</v>
      </c>
      <c r="K126" s="280">
        <v>-490567.42</v>
      </c>
      <c r="P126" s="59">
        <v>4061.42</v>
      </c>
      <c r="S126" s="280">
        <v>-2133473.31</v>
      </c>
      <c r="T126" s="280">
        <v>1977387.82</v>
      </c>
      <c r="V126" s="33">
        <v>2227706.5699999998</v>
      </c>
      <c r="W126" s="33">
        <v>200000</v>
      </c>
      <c r="X126" s="33">
        <v>973.23</v>
      </c>
      <c r="Y126" s="33">
        <v>1668938</v>
      </c>
      <c r="Z126" s="33">
        <v>32500</v>
      </c>
      <c r="AA126" s="37">
        <v>2813876</v>
      </c>
      <c r="AD126" s="37">
        <v>944598.7</v>
      </c>
      <c r="AE126" s="37">
        <v>106286.48</v>
      </c>
    </row>
    <row r="127" spans="1:32" x14ac:dyDescent="0.2">
      <c r="A127" s="280" t="s">
        <v>1107</v>
      </c>
      <c r="B127" s="280" t="s">
        <v>1108</v>
      </c>
      <c r="C127" s="280">
        <v>2303</v>
      </c>
      <c r="D127" s="280" t="s">
        <v>1112</v>
      </c>
      <c r="E127" s="280" t="s">
        <v>1112</v>
      </c>
      <c r="F127" s="36">
        <v>240390.84</v>
      </c>
      <c r="G127" s="36">
        <v>0</v>
      </c>
      <c r="H127" s="36">
        <v>23349.27</v>
      </c>
      <c r="J127" s="280">
        <v>340343.15</v>
      </c>
      <c r="K127" s="280">
        <v>31308.32</v>
      </c>
      <c r="P127" s="59">
        <v>987.57</v>
      </c>
      <c r="S127" s="280">
        <v>-1190839</v>
      </c>
      <c r="T127" s="280">
        <v>1774116.27</v>
      </c>
      <c r="V127" s="33">
        <v>743612.36</v>
      </c>
      <c r="W127" s="33">
        <v>102200</v>
      </c>
      <c r="X127" s="33">
        <v>416.79</v>
      </c>
      <c r="Y127" s="33">
        <v>866918</v>
      </c>
      <c r="Z127" s="33">
        <v>27313</v>
      </c>
      <c r="AA127" s="37">
        <v>1119176.5</v>
      </c>
      <c r="AD127" s="37">
        <v>440031.64</v>
      </c>
      <c r="AE127" s="37">
        <v>130125.27</v>
      </c>
    </row>
    <row r="128" spans="1:32" x14ac:dyDescent="0.2">
      <c r="A128" s="280" t="s">
        <v>1107</v>
      </c>
      <c r="B128" s="280" t="s">
        <v>1108</v>
      </c>
      <c r="C128" s="280">
        <v>4554</v>
      </c>
      <c r="D128" s="280" t="s">
        <v>1113</v>
      </c>
      <c r="E128" s="280" t="s">
        <v>1113</v>
      </c>
      <c r="F128" s="36">
        <v>440441.02</v>
      </c>
      <c r="G128" s="36">
        <v>0</v>
      </c>
      <c r="H128" s="36">
        <v>75443.3</v>
      </c>
      <c r="J128" s="280">
        <v>151878.48000000001</v>
      </c>
      <c r="K128" s="280">
        <v>105401.12</v>
      </c>
      <c r="P128" s="59">
        <v>785.83</v>
      </c>
      <c r="S128" s="280">
        <v>-856411.33</v>
      </c>
      <c r="T128" s="280">
        <v>1520211.94</v>
      </c>
      <c r="V128" s="33">
        <v>1153594.42</v>
      </c>
      <c r="W128" s="33">
        <v>187400</v>
      </c>
      <c r="X128" s="33">
        <v>833.86</v>
      </c>
      <c r="Y128" s="33">
        <v>1932640.66</v>
      </c>
      <c r="Z128" s="33">
        <v>28015</v>
      </c>
      <c r="AA128" s="37">
        <v>2363118.66</v>
      </c>
      <c r="AB128" s="37">
        <v>2860</v>
      </c>
      <c r="AD128" s="37">
        <v>752787.02</v>
      </c>
      <c r="AE128" s="37">
        <v>75140.78</v>
      </c>
    </row>
    <row r="129" spans="1:32" x14ac:dyDescent="0.2">
      <c r="A129" s="280" t="s">
        <v>1107</v>
      </c>
      <c r="B129" s="280" t="s">
        <v>1108</v>
      </c>
      <c r="C129" s="280">
        <v>6488</v>
      </c>
      <c r="D129" s="280" t="s">
        <v>1114</v>
      </c>
      <c r="E129" s="280" t="s">
        <v>1114</v>
      </c>
      <c r="F129" s="36">
        <v>1031870.12</v>
      </c>
      <c r="G129" s="36">
        <v>0</v>
      </c>
      <c r="H129" s="36">
        <v>86495.38</v>
      </c>
      <c r="J129" s="280">
        <v>230499.53</v>
      </c>
      <c r="K129" s="280">
        <v>131951.73000000001</v>
      </c>
      <c r="P129" s="59">
        <v>691.16</v>
      </c>
      <c r="S129" s="280">
        <v>-1453964.21</v>
      </c>
      <c r="T129" s="280">
        <v>2436322.09</v>
      </c>
      <c r="V129" s="33">
        <v>2203026.75</v>
      </c>
      <c r="W129" s="33">
        <v>270550</v>
      </c>
      <c r="X129" s="33">
        <v>1555.78</v>
      </c>
      <c r="Y129" s="33">
        <v>1364405</v>
      </c>
      <c r="Z129" s="33">
        <v>32269</v>
      </c>
      <c r="AA129" s="37">
        <v>2382937</v>
      </c>
      <c r="AD129" s="37">
        <v>791368.37</v>
      </c>
      <c r="AE129" s="37">
        <v>199733.44</v>
      </c>
    </row>
    <row r="130" spans="1:32" x14ac:dyDescent="0.2">
      <c r="A130" s="280" t="s">
        <v>1107</v>
      </c>
      <c r="B130" s="280" t="s">
        <v>1108</v>
      </c>
      <c r="C130" s="280">
        <v>1686</v>
      </c>
      <c r="D130" s="280" t="s">
        <v>1115</v>
      </c>
      <c r="E130" s="280" t="s">
        <v>1115</v>
      </c>
      <c r="F130" s="36">
        <v>205854.42</v>
      </c>
      <c r="G130" s="36">
        <v>0</v>
      </c>
      <c r="H130" s="36">
        <v>81394.710000000006</v>
      </c>
      <c r="J130" s="280">
        <v>484332.06</v>
      </c>
      <c r="K130" s="280">
        <v>83892.93</v>
      </c>
      <c r="P130" s="59">
        <v>590.76</v>
      </c>
      <c r="S130" s="280">
        <v>-953598.89</v>
      </c>
      <c r="T130" s="280">
        <v>1752442.7</v>
      </c>
      <c r="V130" s="33">
        <v>987150.95</v>
      </c>
      <c r="W130" s="33">
        <v>122400</v>
      </c>
      <c r="X130" s="33">
        <v>539.67999999999995</v>
      </c>
      <c r="Y130" s="33">
        <v>829884</v>
      </c>
      <c r="Z130" s="33">
        <v>27755</v>
      </c>
      <c r="AA130" s="37">
        <v>1218764</v>
      </c>
      <c r="AD130" s="37">
        <v>546750.29</v>
      </c>
      <c r="AE130" s="37">
        <v>146175.79</v>
      </c>
    </row>
    <row r="131" spans="1:32" x14ac:dyDescent="0.2">
      <c r="A131" s="280" t="s">
        <v>1107</v>
      </c>
      <c r="B131" s="280" t="s">
        <v>1108</v>
      </c>
      <c r="C131" s="280">
        <v>1945</v>
      </c>
      <c r="D131" s="280" t="s">
        <v>1116</v>
      </c>
      <c r="E131" s="280" t="s">
        <v>1116</v>
      </c>
      <c r="F131" s="36">
        <v>319875.83</v>
      </c>
      <c r="G131" s="36">
        <v>0</v>
      </c>
      <c r="H131" s="36">
        <v>63589.98</v>
      </c>
      <c r="J131" s="280">
        <v>508808.61</v>
      </c>
      <c r="K131" s="280">
        <v>81423.509999999995</v>
      </c>
      <c r="P131" s="59">
        <v>807.62</v>
      </c>
      <c r="S131" s="280">
        <v>-1576632.73</v>
      </c>
      <c r="T131" s="280">
        <v>2586652.75</v>
      </c>
      <c r="V131" s="33">
        <v>745453.61</v>
      </c>
      <c r="W131" s="33">
        <v>74400</v>
      </c>
      <c r="X131" s="33">
        <v>522.55999999999995</v>
      </c>
      <c r="Y131" s="33">
        <v>908589</v>
      </c>
      <c r="Z131" s="33">
        <v>10087</v>
      </c>
      <c r="AA131" s="37">
        <v>1153490</v>
      </c>
      <c r="AD131" s="37">
        <v>391241.55</v>
      </c>
      <c r="AE131" s="37">
        <v>231450.33</v>
      </c>
    </row>
    <row r="132" spans="1:32" x14ac:dyDescent="0.2">
      <c r="A132" s="280" t="s">
        <v>1107</v>
      </c>
      <c r="B132" s="280" t="s">
        <v>1108</v>
      </c>
      <c r="C132" s="280">
        <v>4275</v>
      </c>
      <c r="D132" s="280" t="s">
        <v>1117</v>
      </c>
      <c r="E132" s="280" t="s">
        <v>1117</v>
      </c>
      <c r="F132" s="36">
        <v>539460.75</v>
      </c>
      <c r="G132" s="36">
        <v>0</v>
      </c>
      <c r="H132" s="36">
        <v>127707.88</v>
      </c>
      <c r="J132" s="280">
        <v>97976.38</v>
      </c>
      <c r="K132" s="280">
        <v>69337.72</v>
      </c>
      <c r="M132" s="59">
        <v>24600</v>
      </c>
      <c r="P132" s="59">
        <v>1918.28</v>
      </c>
      <c r="S132" s="280">
        <v>-1387191.58</v>
      </c>
      <c r="T132" s="280">
        <v>1898238.82</v>
      </c>
      <c r="V132" s="33">
        <v>1699366.56</v>
      </c>
      <c r="W132" s="33">
        <v>162800</v>
      </c>
      <c r="X132" s="33">
        <v>1039.1300000000001</v>
      </c>
      <c r="Y132" s="33">
        <v>1167955</v>
      </c>
      <c r="Z132" s="33">
        <v>21500</v>
      </c>
      <c r="AA132" s="37">
        <v>1778054</v>
      </c>
      <c r="AB132" s="37">
        <v>10720</v>
      </c>
      <c r="AD132" s="37">
        <v>808785.88</v>
      </c>
      <c r="AE132" s="37">
        <v>158183.6</v>
      </c>
    </row>
    <row r="133" spans="1:32" x14ac:dyDescent="0.2">
      <c r="A133" s="280" t="s">
        <v>1107</v>
      </c>
      <c r="B133" s="280" t="s">
        <v>1108</v>
      </c>
      <c r="C133" s="280">
        <v>5014</v>
      </c>
      <c r="D133" s="280" t="s">
        <v>1118</v>
      </c>
      <c r="E133" s="280" t="s">
        <v>1118</v>
      </c>
      <c r="F133" s="36">
        <v>647464.31000000006</v>
      </c>
      <c r="G133" s="36">
        <v>0</v>
      </c>
      <c r="H133" s="36">
        <v>117355.71</v>
      </c>
      <c r="J133" s="280">
        <v>558656.43999999994</v>
      </c>
      <c r="K133" s="280">
        <v>175919.95</v>
      </c>
      <c r="M133" s="59">
        <v>0</v>
      </c>
      <c r="P133" s="59">
        <v>6969.57</v>
      </c>
      <c r="S133" s="280">
        <v>-905399.13</v>
      </c>
      <c r="T133" s="280">
        <v>2434424.27</v>
      </c>
      <c r="V133" s="33">
        <v>1447681.85</v>
      </c>
      <c r="X133" s="33">
        <v>1480.6</v>
      </c>
      <c r="Y133" s="33">
        <v>1379935</v>
      </c>
      <c r="Z133" s="33">
        <v>17500</v>
      </c>
      <c r="AA133" s="37">
        <v>1935197</v>
      </c>
      <c r="AD133" s="37">
        <v>684091.48</v>
      </c>
      <c r="AE133" s="37">
        <v>263907.27</v>
      </c>
    </row>
    <row r="134" spans="1:32" x14ac:dyDescent="0.2">
      <c r="A134" s="280" t="s">
        <v>1107</v>
      </c>
      <c r="B134" s="280" t="s">
        <v>1108</v>
      </c>
      <c r="C134" s="280">
        <v>6515</v>
      </c>
      <c r="D134" s="280" t="s">
        <v>1119</v>
      </c>
      <c r="E134" s="280" t="s">
        <v>1119</v>
      </c>
      <c r="F134" s="36">
        <v>566813.64</v>
      </c>
      <c r="G134" s="36">
        <v>0</v>
      </c>
      <c r="H134" s="36">
        <v>59178.19</v>
      </c>
      <c r="J134" s="280">
        <v>590640.57999999996</v>
      </c>
      <c r="K134" s="280">
        <v>186279.84</v>
      </c>
      <c r="P134" s="59">
        <v>3655.7</v>
      </c>
      <c r="S134" s="280">
        <v>-1054139.27</v>
      </c>
      <c r="T134" s="280">
        <v>2150215.54</v>
      </c>
      <c r="V134" s="33">
        <v>2310762.09</v>
      </c>
      <c r="W134" s="33">
        <v>117800</v>
      </c>
      <c r="X134" s="33">
        <v>1025.17</v>
      </c>
      <c r="Y134" s="33">
        <v>743349.2</v>
      </c>
      <c r="Z134" s="33">
        <v>45500</v>
      </c>
      <c r="AA134" s="37">
        <v>1776377.5</v>
      </c>
      <c r="AD134" s="37">
        <v>851745.43</v>
      </c>
      <c r="AE134" s="37">
        <v>287133.25</v>
      </c>
    </row>
    <row r="135" spans="1:32" x14ac:dyDescent="0.2">
      <c r="A135" s="280" t="s">
        <v>1107</v>
      </c>
      <c r="B135" s="280" t="s">
        <v>1108</v>
      </c>
      <c r="C135" s="280">
        <v>807</v>
      </c>
      <c r="D135" s="280" t="s">
        <v>1120</v>
      </c>
      <c r="E135" s="280" t="s">
        <v>1120</v>
      </c>
      <c r="F135" s="36">
        <v>89842.91</v>
      </c>
      <c r="G135" s="36">
        <v>0</v>
      </c>
      <c r="H135" s="36">
        <v>32213.43</v>
      </c>
      <c r="J135" s="280">
        <v>453404.66</v>
      </c>
      <c r="K135" s="280">
        <v>78743.240000000005</v>
      </c>
      <c r="P135" s="59">
        <v>2265.77</v>
      </c>
      <c r="S135" s="280">
        <v>-975985.45</v>
      </c>
      <c r="T135" s="280">
        <v>1699412.19</v>
      </c>
      <c r="V135" s="33">
        <v>688931.35</v>
      </c>
      <c r="W135" s="33">
        <v>54300</v>
      </c>
      <c r="X135" s="33">
        <v>225.86</v>
      </c>
      <c r="Y135" s="33">
        <v>909699.5</v>
      </c>
      <c r="Z135" s="33">
        <v>59000</v>
      </c>
      <c r="AA135" s="37">
        <v>1132691.5</v>
      </c>
      <c r="AD135" s="37">
        <v>534028.74</v>
      </c>
      <c r="AE135" s="37">
        <v>116924.74</v>
      </c>
    </row>
    <row r="136" spans="1:32" x14ac:dyDescent="0.2">
      <c r="A136" s="280" t="s">
        <v>1122</v>
      </c>
      <c r="B136" s="280" t="s">
        <v>1123</v>
      </c>
      <c r="C136" s="280">
        <v>8422</v>
      </c>
      <c r="D136" s="280" t="s">
        <v>1125</v>
      </c>
      <c r="E136" s="280" t="s">
        <v>1125</v>
      </c>
      <c r="F136" s="36">
        <v>653555.41</v>
      </c>
      <c r="G136" s="36">
        <v>0</v>
      </c>
      <c r="H136" s="36">
        <v>126289.8</v>
      </c>
      <c r="J136" s="280">
        <v>958092.14</v>
      </c>
      <c r="K136" s="280">
        <v>87902.35</v>
      </c>
      <c r="N136" s="59">
        <v>466565.06</v>
      </c>
      <c r="P136" s="59">
        <v>2334.27</v>
      </c>
      <c r="S136" s="280">
        <v>-1740533.64</v>
      </c>
      <c r="T136" s="280">
        <v>3628521.74</v>
      </c>
      <c r="V136" s="33">
        <v>2238851.0099999998</v>
      </c>
      <c r="W136" s="33">
        <v>181925</v>
      </c>
      <c r="X136" s="33">
        <v>1080.74</v>
      </c>
      <c r="Y136" s="33">
        <v>1920010</v>
      </c>
      <c r="Z136" s="33">
        <v>43000</v>
      </c>
      <c r="AA136" s="37">
        <v>3210481</v>
      </c>
      <c r="AB136" s="37">
        <v>43820</v>
      </c>
      <c r="AD136" s="37">
        <v>1435023.88</v>
      </c>
      <c r="AE136" s="37">
        <v>225407.25</v>
      </c>
      <c r="AF136" s="37">
        <v>1182.3499999999999</v>
      </c>
    </row>
    <row r="137" spans="1:32" x14ac:dyDescent="0.2">
      <c r="A137" s="280" t="s">
        <v>1122</v>
      </c>
      <c r="B137" s="280" t="s">
        <v>1123</v>
      </c>
      <c r="C137" s="280">
        <v>4910</v>
      </c>
      <c r="D137" s="280" t="s">
        <v>1126</v>
      </c>
      <c r="E137" s="280" t="s">
        <v>1126</v>
      </c>
      <c r="F137" s="36">
        <v>469884.95</v>
      </c>
      <c r="G137" s="36">
        <v>0</v>
      </c>
      <c r="H137" s="36">
        <v>200847.87</v>
      </c>
      <c r="J137" s="280">
        <v>1182159.82</v>
      </c>
      <c r="K137" s="280">
        <v>26394.57</v>
      </c>
      <c r="N137" s="59">
        <v>644976.03</v>
      </c>
      <c r="P137" s="59">
        <v>81706.429999999993</v>
      </c>
      <c r="S137" s="280">
        <v>2067360.47</v>
      </c>
      <c r="T137" s="280">
        <v>365872.84</v>
      </c>
      <c r="V137" s="33">
        <v>591999.57999999996</v>
      </c>
      <c r="W137" s="33">
        <v>108660</v>
      </c>
      <c r="X137" s="33">
        <v>1173.1300000000001</v>
      </c>
      <c r="Y137" s="33">
        <v>1814951.28</v>
      </c>
      <c r="Z137" s="33">
        <v>30000</v>
      </c>
      <c r="AA137" s="37">
        <v>2267651.2799999998</v>
      </c>
      <c r="AB137" s="37">
        <v>39398.5</v>
      </c>
      <c r="AD137" s="37">
        <v>1407889.79</v>
      </c>
      <c r="AE137" s="37">
        <v>111505.7</v>
      </c>
      <c r="AF137" s="37">
        <v>967.28</v>
      </c>
    </row>
    <row r="138" spans="1:32" ht="13.5" customHeight="1" x14ac:dyDescent="0.2">
      <c r="A138" s="280" t="s">
        <v>1122</v>
      </c>
      <c r="B138" s="280" t="s">
        <v>1123</v>
      </c>
      <c r="C138" s="280">
        <v>4412</v>
      </c>
      <c r="D138" s="280" t="s">
        <v>1127</v>
      </c>
      <c r="E138" s="280" t="s">
        <v>1127</v>
      </c>
      <c r="F138" s="36">
        <v>392591.11</v>
      </c>
      <c r="G138" s="36">
        <v>0</v>
      </c>
      <c r="H138" s="36">
        <v>172910.83</v>
      </c>
      <c r="J138" s="280">
        <v>158828.20000000001</v>
      </c>
      <c r="K138" s="280">
        <v>82261.64</v>
      </c>
      <c r="N138" s="59">
        <v>289825</v>
      </c>
      <c r="P138" s="59">
        <v>65019.63</v>
      </c>
      <c r="S138" s="280">
        <v>-992780.05</v>
      </c>
      <c r="T138" s="280">
        <v>2122751.4700000002</v>
      </c>
      <c r="V138" s="33">
        <v>1030048.98</v>
      </c>
      <c r="X138" s="33">
        <v>1145.02</v>
      </c>
      <c r="Y138" s="33">
        <v>1575938</v>
      </c>
      <c r="Z138" s="33">
        <v>15000</v>
      </c>
      <c r="AA138" s="37">
        <v>2068564</v>
      </c>
      <c r="AB138" s="37">
        <v>42690</v>
      </c>
      <c r="AD138" s="37">
        <v>1020239.36</v>
      </c>
      <c r="AE138" s="37">
        <v>168862.91</v>
      </c>
    </row>
    <row r="139" spans="1:32" x14ac:dyDescent="0.2">
      <c r="A139" s="280" t="s">
        <v>1122</v>
      </c>
      <c r="B139" s="280" t="s">
        <v>1123</v>
      </c>
      <c r="C139" s="280">
        <v>4626</v>
      </c>
      <c r="D139" s="280" t="s">
        <v>1128</v>
      </c>
      <c r="E139" s="280" t="s">
        <v>1128</v>
      </c>
      <c r="F139" s="36">
        <v>339902.94</v>
      </c>
      <c r="G139" s="36">
        <v>0</v>
      </c>
      <c r="H139" s="36">
        <v>123878.92</v>
      </c>
      <c r="J139" s="280">
        <v>1608417.43</v>
      </c>
      <c r="K139" s="280">
        <v>107500.18</v>
      </c>
      <c r="N139" s="59">
        <v>562556.87</v>
      </c>
      <c r="P139" s="59">
        <v>829.32</v>
      </c>
      <c r="S139" s="280">
        <v>1840718.67</v>
      </c>
      <c r="T139" s="280">
        <v>765116.2</v>
      </c>
      <c r="V139" s="33">
        <v>998475.82</v>
      </c>
      <c r="X139" s="33">
        <v>1318.38</v>
      </c>
      <c r="Y139" s="33">
        <v>402465.28000000003</v>
      </c>
      <c r="Z139" s="33">
        <v>3000</v>
      </c>
      <c r="AA139" s="37">
        <v>1211882.28</v>
      </c>
      <c r="AB139" s="37">
        <v>30942</v>
      </c>
      <c r="AD139" s="37">
        <v>1003371.89</v>
      </c>
      <c r="AE139" s="37">
        <v>147617.62</v>
      </c>
      <c r="AF139" s="37">
        <v>967.28</v>
      </c>
    </row>
    <row r="140" spans="1:32" x14ac:dyDescent="0.2">
      <c r="A140" s="280" t="s">
        <v>1122</v>
      </c>
      <c r="B140" s="280" t="s">
        <v>1123</v>
      </c>
      <c r="C140" s="280">
        <v>5170</v>
      </c>
      <c r="D140" s="280" t="s">
        <v>1129</v>
      </c>
      <c r="E140" s="280" t="s">
        <v>1129</v>
      </c>
      <c r="F140" s="36">
        <v>513378.69</v>
      </c>
      <c r="G140" s="36">
        <v>0</v>
      </c>
      <c r="H140" s="36">
        <v>100910.05</v>
      </c>
      <c r="J140" s="280">
        <v>486754.43</v>
      </c>
      <c r="K140" s="280">
        <v>25441.95</v>
      </c>
      <c r="N140" s="59">
        <v>367395.49</v>
      </c>
      <c r="P140" s="59">
        <v>1326.26</v>
      </c>
      <c r="S140" s="280">
        <v>-2272861.9700000002</v>
      </c>
      <c r="T140" s="280">
        <v>3234091.19</v>
      </c>
      <c r="V140" s="33">
        <v>1741215.62</v>
      </c>
      <c r="W140" s="33">
        <v>186400</v>
      </c>
      <c r="X140" s="33">
        <v>364.26</v>
      </c>
      <c r="Y140" s="33">
        <v>1119426</v>
      </c>
      <c r="Z140" s="33">
        <v>21000</v>
      </c>
      <c r="AA140" s="37">
        <v>1786846</v>
      </c>
      <c r="AD140" s="37">
        <v>1353276.88</v>
      </c>
      <c r="AE140" s="37">
        <v>130566.5</v>
      </c>
      <c r="AF140" s="37">
        <v>1182.3499999999999</v>
      </c>
    </row>
    <row r="141" spans="1:32" x14ac:dyDescent="0.2">
      <c r="A141" s="280" t="s">
        <v>1122</v>
      </c>
      <c r="B141" s="280" t="s">
        <v>1123</v>
      </c>
      <c r="C141" s="280">
        <v>3453</v>
      </c>
      <c r="D141" s="280" t="s">
        <v>1130</v>
      </c>
      <c r="E141" s="280" t="s">
        <v>1130</v>
      </c>
      <c r="F141" s="36">
        <v>382762.66</v>
      </c>
      <c r="G141" s="36">
        <v>5000</v>
      </c>
      <c r="H141" s="36">
        <v>88680.07</v>
      </c>
      <c r="J141" s="280">
        <v>251103.37</v>
      </c>
      <c r="K141" s="280">
        <v>145156.73000000001</v>
      </c>
      <c r="N141" s="59">
        <v>582525.68999999994</v>
      </c>
      <c r="P141" s="59">
        <v>1005.33</v>
      </c>
      <c r="S141" s="280">
        <v>-1062160.3400000001</v>
      </c>
      <c r="T141" s="280">
        <v>1809525.85</v>
      </c>
      <c r="V141" s="33">
        <v>1034867.83</v>
      </c>
      <c r="X141" s="33">
        <v>323.16000000000003</v>
      </c>
      <c r="Y141" s="33">
        <v>1016422</v>
      </c>
      <c r="Z141" s="33">
        <v>15000</v>
      </c>
      <c r="AA141" s="37">
        <v>1592842</v>
      </c>
      <c r="AB141" s="37">
        <v>20590</v>
      </c>
      <c r="AD141" s="37">
        <v>825053.27</v>
      </c>
      <c r="AE141" s="37">
        <v>85354.14</v>
      </c>
      <c r="AF141" s="37">
        <v>967.28</v>
      </c>
    </row>
    <row r="142" spans="1:32" x14ac:dyDescent="0.2">
      <c r="A142" s="280" t="s">
        <v>1122</v>
      </c>
      <c r="B142" s="280" t="s">
        <v>1123</v>
      </c>
      <c r="C142" s="280">
        <v>6990</v>
      </c>
      <c r="D142" s="280" t="s">
        <v>1131</v>
      </c>
      <c r="E142" s="280" t="s">
        <v>1131</v>
      </c>
      <c r="F142" s="36">
        <v>813882.8</v>
      </c>
      <c r="G142" s="36">
        <v>337080</v>
      </c>
      <c r="H142" s="36">
        <v>26724.28</v>
      </c>
      <c r="J142" s="280">
        <v>1274955.3700000001</v>
      </c>
      <c r="K142" s="280">
        <v>309309.89</v>
      </c>
      <c r="N142" s="59">
        <v>1433255.27</v>
      </c>
      <c r="P142" s="59">
        <v>4518.05</v>
      </c>
      <c r="S142" s="280">
        <v>1309739.6499999999</v>
      </c>
      <c r="T142" s="280">
        <v>1034850.95</v>
      </c>
      <c r="V142" s="33">
        <v>857938.02</v>
      </c>
      <c r="W142" s="33">
        <v>337080</v>
      </c>
      <c r="X142" s="33">
        <v>1122.28</v>
      </c>
      <c r="Y142" s="33">
        <v>884607</v>
      </c>
      <c r="Z142" s="33">
        <v>15000</v>
      </c>
      <c r="AA142" s="37">
        <v>1597824</v>
      </c>
      <c r="AB142" s="37">
        <v>42480</v>
      </c>
      <c r="AD142" s="37">
        <v>1274410.8799999999</v>
      </c>
      <c r="AE142" s="37">
        <v>200261.65</v>
      </c>
      <c r="AF142" s="37">
        <v>1182.3499999999999</v>
      </c>
    </row>
    <row r="143" spans="1:32" x14ac:dyDescent="0.2">
      <c r="A143" s="280" t="s">
        <v>1122</v>
      </c>
      <c r="B143" s="280" t="s">
        <v>1123</v>
      </c>
      <c r="C143" s="280">
        <v>4098</v>
      </c>
      <c r="D143" s="280" t="s">
        <v>1132</v>
      </c>
      <c r="E143" s="280" t="s">
        <v>1132</v>
      </c>
      <c r="F143" s="36">
        <v>408367.49</v>
      </c>
      <c r="G143" s="36">
        <v>0</v>
      </c>
      <c r="H143" s="36">
        <v>67029.86</v>
      </c>
      <c r="J143" s="280">
        <v>306613.19</v>
      </c>
      <c r="K143" s="280">
        <v>95966.81</v>
      </c>
      <c r="N143" s="59">
        <v>326010.65999999997</v>
      </c>
      <c r="P143" s="59">
        <v>1632.41</v>
      </c>
      <c r="S143" s="280">
        <v>-931222.32</v>
      </c>
      <c r="T143" s="280">
        <v>1778360.15</v>
      </c>
      <c r="V143" s="33">
        <v>1240732.08</v>
      </c>
      <c r="W143" s="33">
        <v>80000</v>
      </c>
      <c r="X143" s="33">
        <v>530.69000000000005</v>
      </c>
      <c r="Y143" s="33">
        <v>859586</v>
      </c>
      <c r="Z143" s="33">
        <v>15000</v>
      </c>
      <c r="AA143" s="37">
        <v>1536922</v>
      </c>
      <c r="AB143" s="37">
        <v>18700</v>
      </c>
      <c r="AD143" s="37">
        <v>767500.17</v>
      </c>
      <c r="AE143" s="37">
        <v>168347.8</v>
      </c>
      <c r="AF143" s="37">
        <v>1182.3499999999999</v>
      </c>
    </row>
    <row r="144" spans="1:32" x14ac:dyDescent="0.2">
      <c r="A144" s="280" t="s">
        <v>1122</v>
      </c>
      <c r="B144" s="280" t="s">
        <v>1123</v>
      </c>
      <c r="C144" s="280">
        <v>3182</v>
      </c>
      <c r="D144" s="280" t="s">
        <v>1133</v>
      </c>
      <c r="E144" s="280" t="s">
        <v>1133</v>
      </c>
      <c r="F144" s="36">
        <v>350617.41</v>
      </c>
      <c r="G144" s="36">
        <v>0</v>
      </c>
      <c r="H144" s="36">
        <v>19417.25</v>
      </c>
      <c r="J144" s="280">
        <v>521375.03</v>
      </c>
      <c r="K144" s="280">
        <v>76207.47</v>
      </c>
      <c r="N144" s="59">
        <v>402748.66</v>
      </c>
      <c r="P144" s="59">
        <v>1232.1300000000001</v>
      </c>
      <c r="S144" s="280">
        <v>-1395983.38</v>
      </c>
      <c r="T144" s="280">
        <v>2463401.71</v>
      </c>
      <c r="V144" s="33">
        <v>936037.78</v>
      </c>
      <c r="W144" s="33">
        <v>45000</v>
      </c>
      <c r="X144" s="33">
        <v>643.14</v>
      </c>
      <c r="Y144" s="33">
        <v>1313249</v>
      </c>
      <c r="Z144" s="33">
        <v>15000</v>
      </c>
      <c r="AA144" s="37">
        <v>1884845</v>
      </c>
      <c r="AB144" s="37">
        <v>2140</v>
      </c>
      <c r="AD144" s="37">
        <v>791702.2</v>
      </c>
      <c r="AE144" s="37">
        <v>134057.4</v>
      </c>
      <c r="AF144" s="37">
        <v>967.28</v>
      </c>
    </row>
    <row r="145" spans="1:32" x14ac:dyDescent="0.2">
      <c r="A145" s="280" t="s">
        <v>1122</v>
      </c>
      <c r="B145" s="280" t="s">
        <v>1123</v>
      </c>
      <c r="C145" s="280">
        <v>5111</v>
      </c>
      <c r="D145" s="280" t="s">
        <v>1134</v>
      </c>
      <c r="E145" s="280" t="s">
        <v>1134</v>
      </c>
      <c r="F145" s="36">
        <v>205190.94</v>
      </c>
      <c r="G145" s="36">
        <v>0</v>
      </c>
      <c r="H145" s="36">
        <v>143780.85</v>
      </c>
      <c r="J145" s="280">
        <v>152526.14000000001</v>
      </c>
      <c r="K145" s="280">
        <v>65430.22</v>
      </c>
      <c r="N145" s="59">
        <v>1210191.03</v>
      </c>
      <c r="P145" s="59">
        <v>2592.52</v>
      </c>
      <c r="S145" s="280">
        <v>-767961</v>
      </c>
      <c r="T145" s="280">
        <v>1748544.54</v>
      </c>
      <c r="V145" s="33">
        <v>879992.43</v>
      </c>
      <c r="W145" s="33">
        <v>123111</v>
      </c>
      <c r="X145" s="33">
        <v>704.62</v>
      </c>
      <c r="Y145" s="33">
        <v>1503342.4</v>
      </c>
      <c r="Z145" s="33">
        <v>13500</v>
      </c>
      <c r="AA145" s="37">
        <v>2463929.4</v>
      </c>
      <c r="AB145" s="37">
        <v>54230.1</v>
      </c>
      <c r="AD145" s="37">
        <v>1478949.62</v>
      </c>
      <c r="AE145" s="37">
        <v>148797.92000000001</v>
      </c>
      <c r="AF145" s="37">
        <v>1182.3499999999999</v>
      </c>
    </row>
    <row r="146" spans="1:32" x14ac:dyDescent="0.2">
      <c r="A146" s="280" t="s">
        <v>1122</v>
      </c>
      <c r="B146" s="280" t="s">
        <v>1123</v>
      </c>
      <c r="C146" s="280">
        <v>4890</v>
      </c>
      <c r="D146" s="280" t="s">
        <v>1135</v>
      </c>
      <c r="E146" s="280" t="s">
        <v>1135</v>
      </c>
      <c r="F146" s="36">
        <v>198658.51</v>
      </c>
      <c r="G146" s="36">
        <v>80230</v>
      </c>
      <c r="H146" s="36">
        <v>136515.60999999999</v>
      </c>
      <c r="J146" s="280">
        <v>1455118.4</v>
      </c>
      <c r="K146" s="280">
        <v>155805.4</v>
      </c>
      <c r="N146" s="59">
        <v>1342035.5</v>
      </c>
      <c r="P146" s="59">
        <v>5227.95</v>
      </c>
      <c r="S146" s="280">
        <v>1518625.79</v>
      </c>
      <c r="T146" s="280">
        <v>577706.88</v>
      </c>
      <c r="V146" s="33">
        <v>1025142.21</v>
      </c>
      <c r="W146" s="33">
        <v>80230</v>
      </c>
      <c r="X146" s="33">
        <v>544.20000000000005</v>
      </c>
      <c r="Y146" s="33">
        <v>1694441</v>
      </c>
      <c r="Z146" s="33">
        <v>25000</v>
      </c>
      <c r="AA146" s="37">
        <v>2522690</v>
      </c>
      <c r="AB146" s="37">
        <v>82416</v>
      </c>
      <c r="AD146" s="37">
        <v>1491756.75</v>
      </c>
      <c r="AE146" s="37">
        <v>144795.57999999999</v>
      </c>
      <c r="AF146" s="37">
        <v>967.28</v>
      </c>
    </row>
    <row r="147" spans="1:32" x14ac:dyDescent="0.2">
      <c r="A147" s="280" t="s">
        <v>1122</v>
      </c>
      <c r="B147" s="280" t="s">
        <v>1123</v>
      </c>
      <c r="C147" s="280">
        <v>7134</v>
      </c>
      <c r="D147" s="280" t="s">
        <v>1136</v>
      </c>
      <c r="E147" s="280" t="s">
        <v>1136</v>
      </c>
      <c r="F147" s="36">
        <v>542278.51</v>
      </c>
      <c r="G147" s="36">
        <v>30000</v>
      </c>
      <c r="H147" s="36">
        <v>269276.37</v>
      </c>
      <c r="J147" s="280">
        <v>147212.66</v>
      </c>
      <c r="K147" s="280">
        <v>104903.99</v>
      </c>
      <c r="N147" s="59">
        <v>0</v>
      </c>
      <c r="P147" s="59">
        <v>3667.99</v>
      </c>
      <c r="S147" s="280">
        <v>-2630891.2000000002</v>
      </c>
      <c r="T147" s="280">
        <v>3628551.99</v>
      </c>
      <c r="V147" s="33">
        <v>2380236.64</v>
      </c>
      <c r="W147" s="33">
        <v>30000</v>
      </c>
      <c r="X147" s="33">
        <v>766.48</v>
      </c>
      <c r="Y147" s="33">
        <v>779437.45</v>
      </c>
      <c r="Z147" s="33">
        <v>18000</v>
      </c>
      <c r="AA147" s="37">
        <v>1452416.45</v>
      </c>
      <c r="AB147" s="37">
        <v>60150</v>
      </c>
      <c r="AD147" s="37">
        <v>1426590.74</v>
      </c>
      <c r="AE147" s="37">
        <v>175758.28</v>
      </c>
      <c r="AF147" s="37">
        <v>1182.3499999999999</v>
      </c>
    </row>
    <row r="148" spans="1:32" x14ac:dyDescent="0.2">
      <c r="A148" s="280" t="s">
        <v>1122</v>
      </c>
      <c r="B148" s="280" t="s">
        <v>1123</v>
      </c>
      <c r="C148" s="280">
        <v>5117</v>
      </c>
      <c r="D148" s="280" t="s">
        <v>1137</v>
      </c>
      <c r="E148" s="280" t="s">
        <v>1137</v>
      </c>
      <c r="F148" s="36">
        <v>546173.4</v>
      </c>
      <c r="G148" s="36">
        <v>0</v>
      </c>
      <c r="H148" s="36">
        <v>125521.93</v>
      </c>
      <c r="J148" s="280">
        <v>489797.08</v>
      </c>
      <c r="K148" s="280">
        <v>114238.61</v>
      </c>
      <c r="N148" s="59">
        <v>969498.64</v>
      </c>
      <c r="P148" s="59">
        <v>91933.08</v>
      </c>
      <c r="S148" s="280">
        <v>-971272.87</v>
      </c>
      <c r="T148" s="280">
        <v>2252597.11</v>
      </c>
      <c r="V148" s="33">
        <v>1051379.2</v>
      </c>
      <c r="W148" s="33">
        <v>85600</v>
      </c>
      <c r="X148" s="33">
        <v>736.49</v>
      </c>
      <c r="Y148" s="33">
        <v>1339016</v>
      </c>
      <c r="Z148" s="33">
        <v>30000</v>
      </c>
      <c r="AA148" s="37">
        <v>1948697</v>
      </c>
      <c r="AB148" s="37">
        <v>48660</v>
      </c>
      <c r="AD148" s="37">
        <v>1388351.75</v>
      </c>
      <c r="AE148" s="37">
        <v>187080.6</v>
      </c>
      <c r="AF148" s="37">
        <v>967.28</v>
      </c>
    </row>
    <row r="149" spans="1:32" x14ac:dyDescent="0.2">
      <c r="A149" s="280" t="s">
        <v>1122</v>
      </c>
      <c r="B149" s="280" t="s">
        <v>1123</v>
      </c>
      <c r="C149" s="280">
        <v>2386</v>
      </c>
      <c r="D149" s="280" t="s">
        <v>1138</v>
      </c>
      <c r="E149" s="280" t="s">
        <v>1138</v>
      </c>
      <c r="F149" s="36">
        <v>577290.64</v>
      </c>
      <c r="G149" s="36">
        <v>15000</v>
      </c>
      <c r="H149" s="36">
        <v>52612.26</v>
      </c>
      <c r="J149" s="280">
        <v>1662667.23</v>
      </c>
      <c r="K149" s="280">
        <v>127195.29</v>
      </c>
      <c r="N149" s="59">
        <v>0</v>
      </c>
      <c r="P149" s="59">
        <v>975.16</v>
      </c>
      <c r="S149" s="280">
        <v>1457200.91</v>
      </c>
      <c r="T149" s="280">
        <v>605433.22</v>
      </c>
      <c r="V149" s="33">
        <v>1570120.73</v>
      </c>
      <c r="W149" s="33">
        <v>51225</v>
      </c>
      <c r="X149" s="33">
        <v>202.07</v>
      </c>
      <c r="Y149" s="33">
        <v>536079</v>
      </c>
      <c r="Z149" s="33">
        <v>3000</v>
      </c>
      <c r="AA149" s="37">
        <v>926268</v>
      </c>
      <c r="AB149" s="37">
        <v>20920</v>
      </c>
      <c r="AD149" s="37">
        <v>677177.09</v>
      </c>
      <c r="AE149" s="37">
        <v>164138.29999999999</v>
      </c>
      <c r="AF149" s="37">
        <v>967.28</v>
      </c>
    </row>
    <row r="150" spans="1:32" x14ac:dyDescent="0.2">
      <c r="A150" s="280" t="s">
        <v>1122</v>
      </c>
      <c r="B150" s="280" t="s">
        <v>1123</v>
      </c>
      <c r="C150" s="280">
        <v>1917</v>
      </c>
      <c r="D150" s="280" t="s">
        <v>1139</v>
      </c>
      <c r="E150" s="280" t="s">
        <v>1139</v>
      </c>
      <c r="F150" s="36">
        <v>296195.14</v>
      </c>
      <c r="G150" s="36">
        <v>21750</v>
      </c>
      <c r="H150" s="36">
        <v>65940.91</v>
      </c>
      <c r="J150" s="280">
        <v>1153378.44</v>
      </c>
      <c r="K150" s="280">
        <v>85634.28</v>
      </c>
      <c r="N150" s="59">
        <v>116008.19</v>
      </c>
      <c r="P150" s="59">
        <v>342.59</v>
      </c>
      <c r="S150" s="280">
        <v>958389.12</v>
      </c>
      <c r="T150" s="280">
        <v>698047.3</v>
      </c>
      <c r="V150" s="33">
        <v>817054.99</v>
      </c>
      <c r="W150" s="33">
        <v>51970</v>
      </c>
      <c r="X150" s="33">
        <v>417.06</v>
      </c>
      <c r="Y150" s="33">
        <v>1247586.81</v>
      </c>
      <c r="Z150" s="33">
        <v>30000</v>
      </c>
      <c r="AA150" s="37">
        <v>1590182.31</v>
      </c>
      <c r="AB150" s="37">
        <v>15700</v>
      </c>
      <c r="AD150" s="37">
        <v>568563.36</v>
      </c>
      <c r="AE150" s="37">
        <v>121289.3</v>
      </c>
      <c r="AF150" s="37">
        <v>1182.32</v>
      </c>
    </row>
    <row r="151" spans="1:32" x14ac:dyDescent="0.2">
      <c r="A151" s="280" t="s">
        <v>1122</v>
      </c>
      <c r="B151" s="280" t="s">
        <v>1123</v>
      </c>
      <c r="C151" s="280">
        <v>1607</v>
      </c>
      <c r="D151" s="280" t="s">
        <v>1140</v>
      </c>
      <c r="E151" s="280" t="s">
        <v>1140</v>
      </c>
      <c r="F151" s="36">
        <v>307831.58</v>
      </c>
      <c r="G151" s="36">
        <v>0</v>
      </c>
      <c r="H151" s="36">
        <v>51016.11</v>
      </c>
      <c r="J151" s="280">
        <v>1166691.1399999999</v>
      </c>
      <c r="K151" s="280">
        <v>78379.38</v>
      </c>
      <c r="N151" s="59">
        <v>384537.28</v>
      </c>
      <c r="P151" s="59">
        <v>882.3</v>
      </c>
      <c r="S151" s="280">
        <v>1372693.32</v>
      </c>
      <c r="T151" s="280">
        <v>399608.02</v>
      </c>
      <c r="V151" s="33">
        <v>484957.34</v>
      </c>
      <c r="W151" s="33">
        <v>40000</v>
      </c>
      <c r="X151" s="33">
        <v>582.94000000000005</v>
      </c>
      <c r="Y151" s="33">
        <v>320187</v>
      </c>
      <c r="Z151" s="33">
        <v>30000</v>
      </c>
      <c r="AA151" s="37">
        <v>666344</v>
      </c>
      <c r="AB151" s="37">
        <v>19985</v>
      </c>
      <c r="AD151" s="37">
        <v>600023.81000000006</v>
      </c>
      <c r="AE151" s="37">
        <v>142209.9</v>
      </c>
      <c r="AF151" s="37">
        <v>967.28</v>
      </c>
    </row>
    <row r="152" spans="1:32" x14ac:dyDescent="0.2">
      <c r="A152" s="280" t="s">
        <v>1122</v>
      </c>
      <c r="B152" s="280" t="s">
        <v>1123</v>
      </c>
      <c r="C152" s="280">
        <v>1656</v>
      </c>
      <c r="D152" s="280" t="s">
        <v>1141</v>
      </c>
      <c r="E152" s="280" t="s">
        <v>1141</v>
      </c>
      <c r="F152" s="36">
        <v>41574.620000000003</v>
      </c>
      <c r="G152" s="36">
        <v>0</v>
      </c>
      <c r="H152" s="36">
        <v>82976.88</v>
      </c>
      <c r="J152" s="280">
        <v>138768.45000000001</v>
      </c>
      <c r="K152" s="280">
        <v>120780.79</v>
      </c>
      <c r="N152" s="59">
        <v>150681.49</v>
      </c>
      <c r="P152" s="59">
        <v>166071.47</v>
      </c>
      <c r="S152" s="280">
        <v>-1161813.04</v>
      </c>
      <c r="T152" s="280">
        <v>1677902.08</v>
      </c>
      <c r="V152" s="33">
        <v>970312.85</v>
      </c>
      <c r="W152" s="33">
        <v>40000</v>
      </c>
      <c r="X152" s="33">
        <v>231.75</v>
      </c>
      <c r="Y152" s="33">
        <v>687871.5</v>
      </c>
      <c r="Z152" s="33">
        <v>15000</v>
      </c>
      <c r="AA152" s="37">
        <v>1432046.5</v>
      </c>
      <c r="AB152" s="37">
        <v>34022</v>
      </c>
      <c r="AD152" s="37">
        <v>600101.59</v>
      </c>
      <c r="AE152" s="37">
        <v>94804.9</v>
      </c>
      <c r="AF152" s="37">
        <v>1182.3699999999999</v>
      </c>
    </row>
    <row r="153" spans="1:32" x14ac:dyDescent="0.2">
      <c r="A153" s="280" t="s">
        <v>1122</v>
      </c>
      <c r="B153" s="280" t="s">
        <v>1123</v>
      </c>
      <c r="C153" s="280">
        <v>4118</v>
      </c>
      <c r="D153" s="280" t="s">
        <v>1142</v>
      </c>
      <c r="E153" s="280" t="s">
        <v>1142</v>
      </c>
      <c r="F153" s="36">
        <v>203352.58</v>
      </c>
      <c r="G153" s="36">
        <v>39500</v>
      </c>
      <c r="H153" s="36">
        <v>86250.97</v>
      </c>
      <c r="J153" s="280">
        <v>842409.67</v>
      </c>
      <c r="K153" s="280">
        <v>123489.62</v>
      </c>
      <c r="N153" s="59">
        <v>601186.68000000005</v>
      </c>
      <c r="P153" s="59">
        <v>141969.72</v>
      </c>
      <c r="S153" s="280">
        <v>790583.56</v>
      </c>
      <c r="T153" s="280">
        <v>511906.95</v>
      </c>
      <c r="V153" s="33">
        <v>897013.02</v>
      </c>
      <c r="W153" s="33">
        <v>144300</v>
      </c>
      <c r="X153" s="33">
        <v>220.8</v>
      </c>
      <c r="Y153" s="33">
        <v>1405241.61</v>
      </c>
      <c r="Z153" s="33">
        <v>36000</v>
      </c>
      <c r="AA153" s="37">
        <v>2141042.61</v>
      </c>
      <c r="AB153" s="37">
        <v>30640</v>
      </c>
      <c r="AD153" s="37">
        <v>921029.14</v>
      </c>
      <c r="AE153" s="37">
        <v>139525.4</v>
      </c>
      <c r="AF153" s="37">
        <v>1182.3499999999999</v>
      </c>
    </row>
    <row r="154" spans="1:32" x14ac:dyDescent="0.2">
      <c r="A154" s="280" t="s">
        <v>1122</v>
      </c>
      <c r="B154" s="280" t="s">
        <v>1123</v>
      </c>
      <c r="C154" s="280">
        <v>5989</v>
      </c>
      <c r="D154" s="280" t="s">
        <v>1143</v>
      </c>
      <c r="E154" s="280" t="s">
        <v>1143</v>
      </c>
      <c r="F154" s="36">
        <v>622862.87</v>
      </c>
      <c r="G154" s="36">
        <v>0</v>
      </c>
      <c r="H154" s="36">
        <v>97928.33</v>
      </c>
      <c r="J154" s="280">
        <v>837678.07</v>
      </c>
      <c r="K154" s="280">
        <v>219773.47</v>
      </c>
      <c r="N154" s="59">
        <v>145048.39000000001</v>
      </c>
      <c r="P154" s="59">
        <v>2192.31</v>
      </c>
      <c r="S154" s="280">
        <v>-1485066.58</v>
      </c>
      <c r="T154" s="280">
        <v>3252587.34</v>
      </c>
      <c r="V154" s="33">
        <v>1563499.34</v>
      </c>
      <c r="X154" s="33">
        <v>856.11</v>
      </c>
      <c r="Y154" s="33">
        <v>1215540</v>
      </c>
      <c r="Z154" s="33">
        <v>42387</v>
      </c>
      <c r="AA154" s="37">
        <v>1837439</v>
      </c>
      <c r="AB154" s="37">
        <v>11530</v>
      </c>
      <c r="AD154" s="37">
        <v>900782.07</v>
      </c>
      <c r="AE154" s="37">
        <v>209050.1</v>
      </c>
    </row>
    <row r="155" spans="1:32" x14ac:dyDescent="0.2">
      <c r="A155" s="280" t="s">
        <v>1122</v>
      </c>
      <c r="B155" s="280" t="s">
        <v>1123</v>
      </c>
      <c r="C155" s="280">
        <v>3336</v>
      </c>
      <c r="D155" s="280" t="s">
        <v>1144</v>
      </c>
      <c r="E155" s="280" t="s">
        <v>1144</v>
      </c>
      <c r="F155" s="36">
        <v>413593.2</v>
      </c>
      <c r="G155" s="36">
        <v>0</v>
      </c>
      <c r="H155" s="36">
        <v>151785.16</v>
      </c>
      <c r="J155" s="280">
        <v>1624308.45</v>
      </c>
      <c r="K155" s="280">
        <v>43283.55</v>
      </c>
      <c r="N155" s="59">
        <v>712287.22</v>
      </c>
      <c r="P155" s="59">
        <v>1929.34</v>
      </c>
      <c r="S155" s="280">
        <v>17854.22</v>
      </c>
      <c r="T155" s="280">
        <v>2705484.32</v>
      </c>
      <c r="V155" s="33">
        <v>653735.99</v>
      </c>
      <c r="X155" s="33">
        <v>1344.19</v>
      </c>
      <c r="Y155" s="33">
        <v>1100039</v>
      </c>
      <c r="Z155" s="33">
        <v>15000</v>
      </c>
      <c r="AA155" s="37">
        <v>1822517</v>
      </c>
      <c r="AB155" s="37">
        <v>49215</v>
      </c>
      <c r="AD155" s="37">
        <v>950720.64</v>
      </c>
      <c r="AE155" s="37">
        <v>151284</v>
      </c>
      <c r="AF155" s="37">
        <v>967.28</v>
      </c>
    </row>
    <row r="156" spans="1:32" x14ac:dyDescent="0.2">
      <c r="A156" s="280" t="s">
        <v>1146</v>
      </c>
      <c r="B156" s="280" t="s">
        <v>1147</v>
      </c>
      <c r="C156" s="280">
        <v>3911</v>
      </c>
      <c r="D156" s="280" t="s">
        <v>1149</v>
      </c>
      <c r="E156" s="280" t="s">
        <v>1149</v>
      </c>
      <c r="F156" s="36">
        <v>286779.59000000003</v>
      </c>
      <c r="G156" s="36">
        <v>0</v>
      </c>
      <c r="H156" s="36">
        <v>45778</v>
      </c>
      <c r="J156" s="280">
        <v>766764.42</v>
      </c>
      <c r="K156" s="280">
        <v>837817.45</v>
      </c>
      <c r="M156" s="59">
        <v>16732.5</v>
      </c>
      <c r="P156" s="59">
        <v>4923.76</v>
      </c>
      <c r="S156" s="280">
        <v>-623269.79</v>
      </c>
      <c r="T156" s="280">
        <v>1733406.94</v>
      </c>
      <c r="V156" s="33">
        <v>1698190.51</v>
      </c>
      <c r="W156" s="33">
        <v>123995</v>
      </c>
      <c r="X156" s="33">
        <v>349.3</v>
      </c>
      <c r="Y156" s="33">
        <v>1276800</v>
      </c>
      <c r="Z156" s="33">
        <v>1500</v>
      </c>
      <c r="AA156" s="37">
        <v>1512192</v>
      </c>
      <c r="AC156" s="37">
        <v>9576</v>
      </c>
      <c r="AD156" s="37">
        <v>524112.36</v>
      </c>
      <c r="AE156" s="37">
        <v>249608.4</v>
      </c>
    </row>
    <row r="157" spans="1:32" x14ac:dyDescent="0.2">
      <c r="A157" s="280" t="s">
        <v>1146</v>
      </c>
      <c r="B157" s="280" t="s">
        <v>1147</v>
      </c>
      <c r="C157" s="280">
        <v>4261</v>
      </c>
      <c r="D157" s="280" t="s">
        <v>1150</v>
      </c>
      <c r="E157" s="280" t="s">
        <v>1150</v>
      </c>
      <c r="F157" s="36">
        <v>333907.21000000002</v>
      </c>
      <c r="G157" s="36">
        <v>0</v>
      </c>
      <c r="H157" s="36">
        <v>27674.95</v>
      </c>
      <c r="J157" s="280">
        <v>456866.62</v>
      </c>
      <c r="K157" s="280">
        <v>60813.35</v>
      </c>
      <c r="M157" s="59">
        <v>16612.5</v>
      </c>
      <c r="P157" s="59">
        <v>307.07</v>
      </c>
      <c r="S157" s="280">
        <v>-773377.67</v>
      </c>
      <c r="T157" s="280">
        <v>1890457.72</v>
      </c>
      <c r="V157" s="33">
        <v>796979.39</v>
      </c>
      <c r="W157" s="33">
        <v>112490</v>
      </c>
      <c r="X157" s="33">
        <v>960.38</v>
      </c>
      <c r="Y157" s="33">
        <v>350000</v>
      </c>
      <c r="Z157" s="33">
        <v>2260</v>
      </c>
      <c r="AA157" s="37">
        <v>583541</v>
      </c>
      <c r="AC157" s="37">
        <v>25560</v>
      </c>
      <c r="AD157" s="37">
        <v>763336.41</v>
      </c>
      <c r="AE157" s="37">
        <v>144989.85</v>
      </c>
    </row>
    <row r="158" spans="1:32" x14ac:dyDescent="0.2">
      <c r="A158" s="280" t="s">
        <v>1146</v>
      </c>
      <c r="B158" s="280" t="s">
        <v>1147</v>
      </c>
      <c r="C158" s="280">
        <v>5146</v>
      </c>
      <c r="D158" s="280" t="s">
        <v>1151</v>
      </c>
      <c r="E158" s="280" t="s">
        <v>1151</v>
      </c>
      <c r="F158" s="36">
        <v>648707.44999999995</v>
      </c>
      <c r="G158" s="36">
        <v>0</v>
      </c>
      <c r="H158" s="36">
        <v>82756.05</v>
      </c>
      <c r="J158" s="280">
        <v>2478751.12</v>
      </c>
      <c r="K158" s="280">
        <v>155241.66</v>
      </c>
      <c r="M158" s="59">
        <v>17812.5</v>
      </c>
      <c r="P158" s="59">
        <v>1880.63</v>
      </c>
      <c r="S158" s="280">
        <v>2502146.04</v>
      </c>
      <c r="T158" s="280">
        <v>715300.29</v>
      </c>
      <c r="V158" s="33">
        <v>1068240.3899999999</v>
      </c>
      <c r="W158" s="33">
        <v>631280</v>
      </c>
      <c r="X158" s="33">
        <v>1611.34</v>
      </c>
      <c r="Y158" s="33">
        <v>796360</v>
      </c>
      <c r="AA158" s="37">
        <v>1142344</v>
      </c>
      <c r="AC158" s="37">
        <v>19362</v>
      </c>
      <c r="AD158" s="37">
        <v>973863.33</v>
      </c>
      <c r="AE158" s="37">
        <v>233104.82</v>
      </c>
      <c r="AF158" s="37">
        <v>500.76</v>
      </c>
    </row>
    <row r="159" spans="1:32" x14ac:dyDescent="0.2">
      <c r="A159" s="280" t="s">
        <v>1146</v>
      </c>
      <c r="B159" s="280" t="s">
        <v>1147</v>
      </c>
      <c r="C159" s="280">
        <v>5425</v>
      </c>
      <c r="D159" s="280" t="s">
        <v>1152</v>
      </c>
      <c r="E159" s="280" t="s">
        <v>1152</v>
      </c>
      <c r="F159" s="36">
        <v>664912.68999999994</v>
      </c>
      <c r="G159" s="36">
        <v>0</v>
      </c>
      <c r="H159" s="36">
        <v>29646.37</v>
      </c>
      <c r="J159" s="280">
        <v>480034.86</v>
      </c>
      <c r="K159" s="280">
        <v>34197.550000000003</v>
      </c>
      <c r="M159" s="59">
        <v>16012.5</v>
      </c>
      <c r="P159" s="59">
        <v>105577.58</v>
      </c>
      <c r="S159" s="280">
        <v>-391534.03</v>
      </c>
      <c r="T159" s="280">
        <v>1595931.52</v>
      </c>
      <c r="V159" s="33">
        <v>956420.26</v>
      </c>
      <c r="X159" s="33">
        <v>1393.66</v>
      </c>
      <c r="Y159" s="33">
        <v>643400</v>
      </c>
      <c r="Z159" s="33">
        <v>1272</v>
      </c>
      <c r="AA159" s="37">
        <v>983853</v>
      </c>
      <c r="AC159" s="37">
        <v>14407</v>
      </c>
      <c r="AD159" s="37">
        <v>610994.46</v>
      </c>
      <c r="AE159" s="37">
        <v>110427.56</v>
      </c>
    </row>
    <row r="160" spans="1:32" x14ac:dyDescent="0.2">
      <c r="A160" s="280" t="s">
        <v>1154</v>
      </c>
      <c r="B160" s="280" t="s">
        <v>1155</v>
      </c>
      <c r="C160" s="280">
        <v>2109</v>
      </c>
      <c r="D160" s="280" t="s">
        <v>1157</v>
      </c>
      <c r="E160" s="280" t="s">
        <v>1157</v>
      </c>
      <c r="F160" s="36">
        <v>741416.37</v>
      </c>
      <c r="G160" s="36">
        <v>0</v>
      </c>
      <c r="H160" s="36">
        <v>29727.69</v>
      </c>
      <c r="J160" s="280">
        <v>107403.33</v>
      </c>
      <c r="K160" s="280">
        <v>145181.44</v>
      </c>
      <c r="M160" s="59">
        <v>109850</v>
      </c>
      <c r="P160" s="59">
        <v>28.86</v>
      </c>
      <c r="S160" s="280">
        <v>-1441751.92</v>
      </c>
      <c r="T160" s="280">
        <v>2218013.29</v>
      </c>
      <c r="V160" s="33">
        <v>779819.25</v>
      </c>
      <c r="W160" s="33">
        <v>148100</v>
      </c>
      <c r="X160" s="33">
        <v>2002.4</v>
      </c>
      <c r="Y160" s="33">
        <v>1572051</v>
      </c>
      <c r="Z160" s="33">
        <v>669</v>
      </c>
      <c r="AA160" s="37">
        <v>1867103</v>
      </c>
      <c r="AB160" s="37">
        <v>230</v>
      </c>
      <c r="AD160" s="37">
        <v>412348.85</v>
      </c>
      <c r="AE160" s="37">
        <v>85371.199999999997</v>
      </c>
    </row>
    <row r="161" spans="1:32" x14ac:dyDescent="0.2">
      <c r="A161" s="280" t="s">
        <v>1154</v>
      </c>
      <c r="B161" s="280" t="s">
        <v>1155</v>
      </c>
      <c r="C161" s="280">
        <v>3887</v>
      </c>
      <c r="D161" s="280" t="s">
        <v>1158</v>
      </c>
      <c r="E161" s="280" t="s">
        <v>1158</v>
      </c>
      <c r="F161" s="36">
        <v>723282.95</v>
      </c>
      <c r="G161" s="36">
        <v>0</v>
      </c>
      <c r="H161" s="36">
        <v>38287.379999999997</v>
      </c>
      <c r="J161" s="280">
        <v>13015.33</v>
      </c>
      <c r="K161" s="280">
        <v>169433.60000000001</v>
      </c>
      <c r="P161" s="59">
        <v>462.73</v>
      </c>
      <c r="S161" s="280">
        <v>-1146793.6200000001</v>
      </c>
      <c r="T161" s="280">
        <v>1904185.77</v>
      </c>
      <c r="V161" s="33">
        <v>1169118.06</v>
      </c>
      <c r="W161" s="33">
        <v>113830</v>
      </c>
      <c r="X161" s="33">
        <v>958.81</v>
      </c>
      <c r="Y161" s="33">
        <v>1629921</v>
      </c>
      <c r="Z161" s="33">
        <v>684</v>
      </c>
      <c r="AA161" s="37">
        <v>2207402</v>
      </c>
      <c r="AB161" s="37">
        <v>11552</v>
      </c>
      <c r="AD161" s="37">
        <v>445807.28</v>
      </c>
      <c r="AE161" s="37">
        <v>63586.21</v>
      </c>
    </row>
    <row r="162" spans="1:32" x14ac:dyDescent="0.2">
      <c r="A162" s="280" t="s">
        <v>1154</v>
      </c>
      <c r="B162" s="280" t="s">
        <v>1155</v>
      </c>
      <c r="C162" s="280">
        <v>4069</v>
      </c>
      <c r="D162" s="280" t="s">
        <v>1159</v>
      </c>
      <c r="E162" s="280" t="s">
        <v>1159</v>
      </c>
      <c r="F162" s="36">
        <v>408618.27</v>
      </c>
      <c r="G162" s="36">
        <v>0</v>
      </c>
      <c r="H162" s="36">
        <v>20562.759999999998</v>
      </c>
      <c r="J162" s="280">
        <v>170842.18</v>
      </c>
      <c r="K162" s="280">
        <v>159712.13</v>
      </c>
      <c r="P162" s="59">
        <v>130.54</v>
      </c>
      <c r="S162" s="280">
        <v>-1410149.73</v>
      </c>
      <c r="T162" s="280">
        <v>2050038.21</v>
      </c>
      <c r="V162" s="33">
        <v>1024587.28</v>
      </c>
      <c r="W162" s="33">
        <v>252095</v>
      </c>
      <c r="X162" s="33">
        <v>865.84</v>
      </c>
      <c r="Y162" s="33">
        <v>1147042</v>
      </c>
      <c r="Z162" s="33">
        <v>1134</v>
      </c>
      <c r="AA162" s="37">
        <v>1581508</v>
      </c>
      <c r="AB162" s="37">
        <v>2650</v>
      </c>
      <c r="AD162" s="37">
        <v>640552.81000000006</v>
      </c>
      <c r="AE162" s="37">
        <v>81296.89</v>
      </c>
      <c r="AF162" s="37">
        <v>0.1</v>
      </c>
    </row>
    <row r="163" spans="1:32" x14ac:dyDescent="0.2">
      <c r="A163" s="280" t="s">
        <v>1154</v>
      </c>
      <c r="B163" s="280" t="s">
        <v>1155</v>
      </c>
      <c r="C163" s="280">
        <v>5548</v>
      </c>
      <c r="D163" s="280" t="s">
        <v>1160</v>
      </c>
      <c r="E163" s="280" t="s">
        <v>1160</v>
      </c>
      <c r="F163" s="36">
        <v>1011973.08</v>
      </c>
      <c r="G163" s="36">
        <v>0</v>
      </c>
      <c r="H163" s="36">
        <v>52805.66</v>
      </c>
      <c r="J163" s="280">
        <v>2450326.38</v>
      </c>
      <c r="K163" s="280">
        <v>294521.64</v>
      </c>
      <c r="P163" s="59">
        <v>165.16</v>
      </c>
      <c r="S163" s="280">
        <v>3315327.46</v>
      </c>
      <c r="T163" s="280">
        <v>345682.71</v>
      </c>
      <c r="V163" s="33">
        <v>1422918.9</v>
      </c>
      <c r="W163" s="33">
        <v>292600</v>
      </c>
      <c r="X163" s="33">
        <v>1086.28</v>
      </c>
      <c r="Y163" s="33">
        <v>1610273</v>
      </c>
      <c r="Z163" s="33">
        <v>1830.03</v>
      </c>
      <c r="AA163" s="37">
        <v>2331026</v>
      </c>
      <c r="AB163" s="37">
        <v>25182.55</v>
      </c>
      <c r="AD163" s="37">
        <v>432215.99</v>
      </c>
      <c r="AE163" s="37">
        <v>391832.24</v>
      </c>
    </row>
    <row r="164" spans="1:32" x14ac:dyDescent="0.2">
      <c r="A164" s="280" t="s">
        <v>1162</v>
      </c>
      <c r="B164" s="280" t="s">
        <v>1163</v>
      </c>
      <c r="C164" s="280">
        <v>2504</v>
      </c>
      <c r="D164" s="280" t="s">
        <v>1165</v>
      </c>
      <c r="E164" s="280" t="s">
        <v>1165</v>
      </c>
      <c r="F164" s="36">
        <v>1083401.8400000001</v>
      </c>
      <c r="G164" s="36">
        <v>0</v>
      </c>
      <c r="H164" s="36">
        <v>43831.47</v>
      </c>
      <c r="J164" s="280">
        <v>1063068.5900000001</v>
      </c>
      <c r="K164" s="280">
        <v>74776.95</v>
      </c>
      <c r="L164" s="59">
        <v>0</v>
      </c>
      <c r="P164" s="59">
        <v>1159.93</v>
      </c>
      <c r="S164" s="280">
        <v>1496582.29</v>
      </c>
      <c r="T164" s="280">
        <v>633085.80000000005</v>
      </c>
      <c r="V164" s="33">
        <v>1137748.5900000001</v>
      </c>
      <c r="X164" s="33">
        <v>1859.53</v>
      </c>
      <c r="Y164" s="33">
        <v>1165480</v>
      </c>
      <c r="Z164" s="33">
        <v>27250</v>
      </c>
      <c r="AA164" s="37">
        <v>1612630</v>
      </c>
      <c r="AC164" s="37">
        <v>45263</v>
      </c>
      <c r="AD164" s="37">
        <v>419562.89</v>
      </c>
      <c r="AE164" s="37">
        <v>120631.4</v>
      </c>
    </row>
    <row r="165" spans="1:32" x14ac:dyDescent="0.2">
      <c r="A165" s="280" t="s">
        <v>1162</v>
      </c>
      <c r="B165" s="280" t="s">
        <v>1163</v>
      </c>
      <c r="C165" s="280">
        <v>3824</v>
      </c>
      <c r="D165" s="280" t="s">
        <v>1166</v>
      </c>
      <c r="E165" s="280" t="s">
        <v>1166</v>
      </c>
      <c r="F165" s="36">
        <v>993053.9</v>
      </c>
      <c r="G165" s="36">
        <v>0</v>
      </c>
      <c r="H165" s="36">
        <v>32299.99</v>
      </c>
      <c r="J165" s="280">
        <v>108152.09</v>
      </c>
      <c r="K165" s="280">
        <v>195918.19</v>
      </c>
      <c r="P165" s="59">
        <v>158.16</v>
      </c>
      <c r="S165" s="280">
        <v>-313334.03000000003</v>
      </c>
      <c r="T165" s="280">
        <v>1315994.6399999999</v>
      </c>
      <c r="V165" s="33">
        <v>1400084.67</v>
      </c>
      <c r="X165" s="33">
        <v>1465.26</v>
      </c>
      <c r="Y165" s="33">
        <v>991300</v>
      </c>
      <c r="Z165" s="33">
        <v>27000</v>
      </c>
      <c r="AA165" s="37">
        <v>1531500</v>
      </c>
      <c r="AB165" s="37">
        <v>31044</v>
      </c>
      <c r="AC165" s="37">
        <v>20852.03</v>
      </c>
      <c r="AD165" s="37">
        <v>385836.4</v>
      </c>
      <c r="AE165" s="37">
        <v>124012.1</v>
      </c>
    </row>
    <row r="166" spans="1:32" x14ac:dyDescent="0.2">
      <c r="A166" s="280" t="s">
        <v>1162</v>
      </c>
      <c r="B166" s="280" t="s">
        <v>1163</v>
      </c>
      <c r="C166" s="280">
        <v>5306</v>
      </c>
      <c r="D166" s="280" t="s">
        <v>1167</v>
      </c>
      <c r="E166" s="280" t="s">
        <v>1167</v>
      </c>
      <c r="F166" s="36">
        <v>483381.72</v>
      </c>
      <c r="G166" s="36">
        <v>0</v>
      </c>
      <c r="H166" s="36">
        <v>52731</v>
      </c>
      <c r="J166" s="280">
        <v>170419.02</v>
      </c>
      <c r="K166" s="280">
        <v>856060.77</v>
      </c>
      <c r="P166" s="59">
        <v>0</v>
      </c>
      <c r="S166" s="280">
        <v>-1125204.98</v>
      </c>
      <c r="T166" s="280">
        <v>1954472.19</v>
      </c>
      <c r="V166" s="33">
        <v>2196995.0499999998</v>
      </c>
      <c r="W166" s="33">
        <v>135000</v>
      </c>
      <c r="X166" s="33">
        <v>662.22</v>
      </c>
      <c r="Y166" s="33">
        <v>496320</v>
      </c>
      <c r="Z166" s="33">
        <v>13500</v>
      </c>
      <c r="AA166" s="37">
        <v>1116711</v>
      </c>
      <c r="AB166" s="37">
        <v>35170</v>
      </c>
      <c r="AC166" s="37">
        <v>42981.1</v>
      </c>
      <c r="AD166" s="37">
        <v>771647.57</v>
      </c>
      <c r="AE166" s="37">
        <v>142642.29999999999</v>
      </c>
    </row>
    <row r="167" spans="1:32" x14ac:dyDescent="0.2">
      <c r="A167" s="280" t="s">
        <v>1162</v>
      </c>
      <c r="B167" s="280" t="s">
        <v>1163</v>
      </c>
      <c r="C167" s="280">
        <v>2803</v>
      </c>
      <c r="D167" s="280" t="s">
        <v>1168</v>
      </c>
      <c r="E167" s="280" t="s">
        <v>1168</v>
      </c>
      <c r="F167" s="36">
        <v>696339.78</v>
      </c>
      <c r="G167" s="36">
        <v>0</v>
      </c>
      <c r="H167" s="36">
        <v>29703.49</v>
      </c>
      <c r="J167" s="280">
        <v>663033.14</v>
      </c>
      <c r="K167" s="280">
        <v>97949.98</v>
      </c>
      <c r="P167" s="59">
        <v>1103.2</v>
      </c>
      <c r="S167" s="280">
        <v>-331027.5</v>
      </c>
      <c r="T167" s="280">
        <v>1659140.58</v>
      </c>
      <c r="V167" s="33">
        <v>1119488.82</v>
      </c>
      <c r="W167" s="33">
        <v>187100</v>
      </c>
      <c r="X167" s="33">
        <v>720.36</v>
      </c>
      <c r="Y167" s="33">
        <v>1850894.29</v>
      </c>
      <c r="Z167" s="33">
        <v>9000</v>
      </c>
      <c r="AA167" s="37">
        <v>2276495.29</v>
      </c>
      <c r="AB167" s="37">
        <v>39570</v>
      </c>
      <c r="AC167" s="37">
        <v>52925.06</v>
      </c>
      <c r="AD167" s="37">
        <v>503707.31</v>
      </c>
      <c r="AE167" s="37">
        <v>132845.70000000001</v>
      </c>
      <c r="AF167" s="37">
        <v>3850</v>
      </c>
    </row>
    <row r="168" spans="1:32" x14ac:dyDescent="0.2">
      <c r="A168" s="280" t="s">
        <v>1162</v>
      </c>
      <c r="B168" s="280" t="s">
        <v>1163</v>
      </c>
      <c r="C168" s="280">
        <v>3882</v>
      </c>
      <c r="D168" s="280" t="s">
        <v>1169</v>
      </c>
      <c r="E168" s="280" t="s">
        <v>1169</v>
      </c>
      <c r="F168" s="36">
        <v>534368.62</v>
      </c>
      <c r="G168" s="36">
        <v>0</v>
      </c>
      <c r="H168" s="36">
        <v>70291.67</v>
      </c>
      <c r="J168" s="280">
        <v>722615.06</v>
      </c>
      <c r="K168" s="280">
        <v>194331.59</v>
      </c>
      <c r="P168" s="59">
        <v>58368.69</v>
      </c>
      <c r="S168" s="280">
        <v>-2459782.39</v>
      </c>
      <c r="T168" s="280">
        <v>3430123.36</v>
      </c>
      <c r="V168" s="33">
        <v>1620917.28</v>
      </c>
      <c r="W168" s="33">
        <v>228000</v>
      </c>
      <c r="X168" s="33">
        <v>799.94</v>
      </c>
      <c r="Y168" s="33">
        <v>1912520</v>
      </c>
      <c r="Z168" s="33">
        <v>28500</v>
      </c>
      <c r="AA168" s="37">
        <v>2475566</v>
      </c>
      <c r="AB168" s="37">
        <v>19821.62</v>
      </c>
      <c r="AC168" s="37">
        <v>17360.509999999998</v>
      </c>
      <c r="AD168" s="37">
        <v>582772.41</v>
      </c>
      <c r="AE168" s="37">
        <v>202319.4</v>
      </c>
    </row>
    <row r="169" spans="1:32" x14ac:dyDescent="0.2">
      <c r="A169" s="280" t="s">
        <v>1171</v>
      </c>
      <c r="B169" s="280" t="s">
        <v>1172</v>
      </c>
      <c r="C169" s="280">
        <v>1005</v>
      </c>
      <c r="D169" s="280" t="s">
        <v>1174</v>
      </c>
      <c r="E169" s="280" t="s">
        <v>1174</v>
      </c>
      <c r="F169" s="36">
        <v>695094.65</v>
      </c>
      <c r="G169" s="36">
        <v>0</v>
      </c>
      <c r="H169" s="36">
        <v>46204.58</v>
      </c>
      <c r="J169" s="280">
        <v>443273.96</v>
      </c>
      <c r="K169" s="280">
        <v>7574.11</v>
      </c>
      <c r="P169" s="59">
        <v>223.36</v>
      </c>
      <c r="S169" s="280">
        <v>-1105705.83</v>
      </c>
      <c r="T169" s="280">
        <v>2074034.47</v>
      </c>
      <c r="V169" s="33">
        <v>970446.49</v>
      </c>
      <c r="W169" s="33">
        <v>80700</v>
      </c>
      <c r="X169" s="33">
        <v>825.54</v>
      </c>
      <c r="Y169" s="33">
        <v>472400.24</v>
      </c>
      <c r="AA169" s="37">
        <v>889151</v>
      </c>
      <c r="AD169" s="37">
        <v>280680.57</v>
      </c>
      <c r="AE169" s="37">
        <v>130945.4</v>
      </c>
    </row>
    <row r="170" spans="1:32" x14ac:dyDescent="0.2">
      <c r="A170" s="280" t="s">
        <v>1171</v>
      </c>
      <c r="B170" s="280" t="s">
        <v>1172</v>
      </c>
      <c r="C170" s="280">
        <v>5692</v>
      </c>
      <c r="D170" s="280" t="s">
        <v>1175</v>
      </c>
      <c r="E170" s="280" t="s">
        <v>1175</v>
      </c>
      <c r="F170" s="36">
        <v>646947.75</v>
      </c>
      <c r="G170" s="36">
        <v>0</v>
      </c>
      <c r="H170" s="36">
        <v>58870.080000000002</v>
      </c>
      <c r="J170" s="280">
        <v>354639.05</v>
      </c>
      <c r="K170" s="280">
        <v>42355.07</v>
      </c>
      <c r="P170" s="59">
        <v>149707.70000000001</v>
      </c>
      <c r="S170" s="280">
        <v>-978641.31</v>
      </c>
      <c r="T170" s="280">
        <v>2188176.4900000002</v>
      </c>
      <c r="V170" s="33">
        <v>1592229.78</v>
      </c>
      <c r="X170" s="33">
        <v>876.86</v>
      </c>
      <c r="Y170" s="33">
        <v>1317260</v>
      </c>
      <c r="Z170" s="33">
        <v>282</v>
      </c>
      <c r="AA170" s="37">
        <v>2196130</v>
      </c>
      <c r="AD170" s="37">
        <v>700004.35</v>
      </c>
      <c r="AE170" s="37">
        <v>270945.21999999997</v>
      </c>
    </row>
    <row r="171" spans="1:32" x14ac:dyDescent="0.2">
      <c r="A171" s="280" t="s">
        <v>1171</v>
      </c>
      <c r="B171" s="280" t="s">
        <v>1172</v>
      </c>
      <c r="C171" s="280">
        <v>3347</v>
      </c>
      <c r="D171" s="280" t="s">
        <v>1176</v>
      </c>
      <c r="E171" s="280" t="s">
        <v>1176</v>
      </c>
      <c r="F171" s="36">
        <v>553175.65</v>
      </c>
      <c r="G171" s="36">
        <v>0</v>
      </c>
      <c r="H171" s="36">
        <v>39567.769999999997</v>
      </c>
      <c r="J171" s="280">
        <v>561575.46</v>
      </c>
      <c r="K171" s="280">
        <v>686370.96</v>
      </c>
      <c r="P171" s="59">
        <v>562.95000000000005</v>
      </c>
      <c r="S171" s="280">
        <v>49867.71</v>
      </c>
      <c r="T171" s="280">
        <v>1890317.34</v>
      </c>
      <c r="V171" s="33">
        <v>1182333.6000000001</v>
      </c>
      <c r="W171" s="33">
        <v>110080</v>
      </c>
      <c r="X171" s="33">
        <v>835.56</v>
      </c>
      <c r="Y171" s="33">
        <v>1205693</v>
      </c>
      <c r="AA171" s="37">
        <v>1714936</v>
      </c>
      <c r="AD171" s="37">
        <v>792000.14</v>
      </c>
      <c r="AE171" s="37">
        <v>87365.18</v>
      </c>
      <c r="AF171" s="37">
        <v>4699</v>
      </c>
    </row>
    <row r="172" spans="1:32" x14ac:dyDescent="0.2">
      <c r="A172" s="280" t="s">
        <v>1171</v>
      </c>
      <c r="B172" s="280" t="s">
        <v>1172</v>
      </c>
      <c r="C172" s="280">
        <v>5180</v>
      </c>
      <c r="D172" s="280" t="s">
        <v>1177</v>
      </c>
      <c r="E172" s="280" t="s">
        <v>1177</v>
      </c>
      <c r="F172" s="36">
        <v>808480.08</v>
      </c>
      <c r="G172" s="36">
        <v>0</v>
      </c>
      <c r="H172" s="36">
        <v>37340.410000000003</v>
      </c>
      <c r="J172" s="280">
        <v>438176.84</v>
      </c>
      <c r="K172" s="280">
        <v>120612.59</v>
      </c>
      <c r="P172" s="59">
        <v>183550</v>
      </c>
      <c r="S172" s="280">
        <v>-1275149.79</v>
      </c>
      <c r="T172" s="280">
        <v>2400624.13</v>
      </c>
      <c r="V172" s="33">
        <v>1237439.95</v>
      </c>
      <c r="W172" s="33">
        <v>70000</v>
      </c>
      <c r="X172" s="33">
        <v>933.57</v>
      </c>
      <c r="Y172" s="33">
        <v>1609546</v>
      </c>
      <c r="AA172" s="37">
        <v>2128674</v>
      </c>
      <c r="AD172" s="37">
        <v>517152.24</v>
      </c>
      <c r="AE172" s="37">
        <v>176507.7</v>
      </c>
    </row>
    <row r="173" spans="1:32" x14ac:dyDescent="0.2">
      <c r="A173" s="280" t="s">
        <v>1171</v>
      </c>
      <c r="B173" s="280" t="s">
        <v>1172</v>
      </c>
      <c r="C173" s="280">
        <v>3465</v>
      </c>
      <c r="D173" s="280" t="s">
        <v>1178</v>
      </c>
      <c r="E173" s="280" t="s">
        <v>1178</v>
      </c>
      <c r="F173" s="36">
        <v>756870.48</v>
      </c>
      <c r="H173" s="36">
        <v>20645.3</v>
      </c>
      <c r="J173" s="280">
        <v>810108.42</v>
      </c>
      <c r="K173" s="280">
        <v>524156.54</v>
      </c>
      <c r="P173" s="59">
        <v>23269</v>
      </c>
      <c r="S173" s="280">
        <v>518718.13</v>
      </c>
      <c r="T173" s="280">
        <v>1658240.02</v>
      </c>
      <c r="V173" s="33">
        <v>1844644.9</v>
      </c>
      <c r="W173" s="33">
        <v>0</v>
      </c>
      <c r="X173" s="33">
        <v>1077.76</v>
      </c>
      <c r="Y173" s="33">
        <v>1002300</v>
      </c>
      <c r="AA173" s="37">
        <v>2025585</v>
      </c>
      <c r="AD173" s="37">
        <v>518342.42</v>
      </c>
      <c r="AE173" s="37">
        <v>389800.65</v>
      </c>
      <c r="AF173" s="37">
        <v>2741</v>
      </c>
    </row>
    <row r="174" spans="1:32" x14ac:dyDescent="0.2">
      <c r="A174" s="280" t="s">
        <v>1171</v>
      </c>
      <c r="B174" s="280" t="s">
        <v>1172</v>
      </c>
      <c r="C174" s="280">
        <v>6386</v>
      </c>
      <c r="D174" s="280" t="s">
        <v>1179</v>
      </c>
      <c r="E174" s="280" t="s">
        <v>1179</v>
      </c>
      <c r="F174" s="36">
        <v>871220.13</v>
      </c>
      <c r="G174" s="36">
        <v>0</v>
      </c>
      <c r="H174" s="36">
        <v>38721.07</v>
      </c>
      <c r="J174" s="280">
        <v>503531.3</v>
      </c>
      <c r="K174" s="280">
        <v>50.54</v>
      </c>
      <c r="P174" s="59">
        <v>2281.5</v>
      </c>
      <c r="S174" s="280">
        <v>-1114555.03</v>
      </c>
      <c r="T174" s="280">
        <v>2400624.13</v>
      </c>
      <c r="V174" s="33">
        <v>1810073.87</v>
      </c>
      <c r="W174" s="33">
        <v>237725</v>
      </c>
      <c r="X174" s="33">
        <v>1404.88</v>
      </c>
      <c r="Y174" s="33">
        <v>854516</v>
      </c>
      <c r="AA174" s="37">
        <v>1685083</v>
      </c>
      <c r="AD174" s="37">
        <v>854245.8</v>
      </c>
      <c r="AE174" s="37">
        <v>239218.51</v>
      </c>
    </row>
    <row r="175" spans="1:32" x14ac:dyDescent="0.2">
      <c r="A175" s="280" t="s">
        <v>1181</v>
      </c>
      <c r="B175" s="280" t="s">
        <v>1182</v>
      </c>
      <c r="C175" s="280">
        <v>4895</v>
      </c>
      <c r="D175" s="280" t="s">
        <v>1184</v>
      </c>
      <c r="E175" s="280" t="s">
        <v>1184</v>
      </c>
      <c r="F175" s="36">
        <v>947408.51</v>
      </c>
      <c r="G175" s="36">
        <v>0</v>
      </c>
      <c r="H175" s="36">
        <v>21675.48</v>
      </c>
      <c r="J175" s="280">
        <v>243374.69</v>
      </c>
      <c r="K175" s="280">
        <v>162688.32000000001</v>
      </c>
      <c r="P175" s="59">
        <v>2266.86</v>
      </c>
      <c r="S175" s="280">
        <v>-619174.27</v>
      </c>
      <c r="T175" s="280">
        <v>1908740.29</v>
      </c>
      <c r="V175" s="33">
        <v>1831824.78</v>
      </c>
      <c r="W175" s="33">
        <v>179950</v>
      </c>
      <c r="X175" s="33">
        <v>1436.76</v>
      </c>
      <c r="Y175" s="33">
        <v>1053060</v>
      </c>
      <c r="Z175" s="33">
        <v>10700</v>
      </c>
      <c r="AA175" s="37">
        <v>1852183</v>
      </c>
      <c r="AC175" s="37">
        <v>23449</v>
      </c>
      <c r="AD175" s="37">
        <v>906529.44</v>
      </c>
      <c r="AE175" s="37">
        <v>194659.98</v>
      </c>
      <c r="AF175" s="37">
        <v>16836</v>
      </c>
    </row>
    <row r="176" spans="1:32" x14ac:dyDescent="0.2">
      <c r="A176" s="280" t="s">
        <v>1181</v>
      </c>
      <c r="B176" s="280" t="s">
        <v>1182</v>
      </c>
      <c r="C176" s="280">
        <v>3499</v>
      </c>
      <c r="D176" s="280" t="s">
        <v>1185</v>
      </c>
      <c r="E176" s="280" t="s">
        <v>1185</v>
      </c>
      <c r="F176" s="36">
        <v>802262.59</v>
      </c>
      <c r="G176" s="36">
        <v>0</v>
      </c>
      <c r="H176" s="36">
        <v>20050.39</v>
      </c>
      <c r="J176" s="280">
        <v>654406.59</v>
      </c>
      <c r="K176" s="280">
        <v>280168.78000000003</v>
      </c>
      <c r="P176" s="59">
        <v>513.70000000000005</v>
      </c>
      <c r="S176" s="280">
        <v>-532810.66</v>
      </c>
      <c r="T176" s="280">
        <v>2036218.61</v>
      </c>
      <c r="V176" s="33">
        <v>1861595.92</v>
      </c>
      <c r="W176" s="33">
        <v>70000</v>
      </c>
      <c r="X176" s="33">
        <v>947.31</v>
      </c>
      <c r="Y176" s="33">
        <v>1090580</v>
      </c>
      <c r="AA176" s="37">
        <v>1900280</v>
      </c>
      <c r="AB176" s="37">
        <v>59144</v>
      </c>
      <c r="AD176" s="37">
        <v>528706.03</v>
      </c>
      <c r="AE176" s="37">
        <v>282026.5</v>
      </c>
    </row>
    <row r="177" spans="1:32" x14ac:dyDescent="0.2">
      <c r="A177" s="280" t="s">
        <v>1181</v>
      </c>
      <c r="B177" s="280" t="s">
        <v>1182</v>
      </c>
      <c r="C177" s="280">
        <v>2136</v>
      </c>
      <c r="D177" s="280" t="s">
        <v>1186</v>
      </c>
      <c r="E177" s="280" t="s">
        <v>1186</v>
      </c>
      <c r="F177" s="36">
        <v>708980.3</v>
      </c>
      <c r="G177" s="36">
        <v>0</v>
      </c>
      <c r="H177" s="36">
        <v>8150.6</v>
      </c>
      <c r="J177" s="280">
        <v>283492.23</v>
      </c>
      <c r="K177" s="280">
        <v>167784.63</v>
      </c>
      <c r="P177" s="59">
        <v>4901.12</v>
      </c>
      <c r="S177" s="280">
        <v>-1595222.01</v>
      </c>
      <c r="T177" s="280">
        <v>2581996.2400000002</v>
      </c>
      <c r="V177" s="33">
        <v>1151372.72</v>
      </c>
      <c r="W177" s="33">
        <v>59100</v>
      </c>
      <c r="X177" s="33">
        <v>901.27</v>
      </c>
      <c r="Y177" s="33">
        <v>970260</v>
      </c>
      <c r="AA177" s="37">
        <v>1407617</v>
      </c>
      <c r="AB177" s="37">
        <v>74864</v>
      </c>
      <c r="AD177" s="37">
        <v>353065.86</v>
      </c>
      <c r="AE177" s="37">
        <v>169354.72</v>
      </c>
    </row>
    <row r="178" spans="1:32" x14ac:dyDescent="0.2">
      <c r="A178" s="280" t="s">
        <v>1181</v>
      </c>
      <c r="B178" s="280" t="s">
        <v>1182</v>
      </c>
      <c r="C178" s="280">
        <v>5049</v>
      </c>
      <c r="D178" s="280" t="s">
        <v>1187</v>
      </c>
      <c r="E178" s="280" t="s">
        <v>1187</v>
      </c>
      <c r="F178" s="36">
        <v>884908.46</v>
      </c>
      <c r="G178" s="36">
        <v>0</v>
      </c>
      <c r="H178" s="36">
        <v>6357.23</v>
      </c>
      <c r="I178" s="36">
        <v>0</v>
      </c>
      <c r="J178" s="280">
        <v>352129.07</v>
      </c>
      <c r="K178" s="280">
        <v>170560.45</v>
      </c>
      <c r="P178" s="59">
        <v>879.73</v>
      </c>
      <c r="S178" s="280">
        <v>-255644.71</v>
      </c>
      <c r="T178" s="280">
        <v>1442473.15</v>
      </c>
      <c r="V178" s="33">
        <v>1803937.32</v>
      </c>
      <c r="W178" s="33">
        <v>129363</v>
      </c>
      <c r="X178" s="33">
        <v>1293.26</v>
      </c>
      <c r="Y178" s="33">
        <v>799980</v>
      </c>
      <c r="AA178" s="37">
        <v>1506591</v>
      </c>
      <c r="AB178" s="37">
        <v>47190</v>
      </c>
      <c r="AC178" s="37">
        <v>29890</v>
      </c>
      <c r="AD178" s="37">
        <v>706389.99</v>
      </c>
      <c r="AE178" s="37">
        <v>177015.55</v>
      </c>
      <c r="AF178" s="37">
        <v>41250</v>
      </c>
    </row>
    <row r="179" spans="1:32" x14ac:dyDescent="0.2">
      <c r="A179" s="280" t="s">
        <v>1181</v>
      </c>
      <c r="B179" s="280" t="s">
        <v>1182</v>
      </c>
      <c r="C179" s="280">
        <v>2299</v>
      </c>
      <c r="D179" s="280" t="s">
        <v>1188</v>
      </c>
      <c r="E179" s="280" t="s">
        <v>1188</v>
      </c>
      <c r="F179" s="36">
        <v>838873.19</v>
      </c>
      <c r="G179" s="36">
        <v>0</v>
      </c>
      <c r="H179" s="36">
        <v>9301.76</v>
      </c>
      <c r="I179" s="36">
        <v>0</v>
      </c>
      <c r="J179" s="280">
        <v>406122.8</v>
      </c>
      <c r="K179" s="280">
        <v>220494.91</v>
      </c>
      <c r="P179" s="59">
        <v>1081.97</v>
      </c>
      <c r="S179" s="280">
        <v>-535960.12</v>
      </c>
      <c r="T179" s="280">
        <v>1708773.29</v>
      </c>
      <c r="V179" s="33">
        <v>1446875.8</v>
      </c>
      <c r="W179" s="33">
        <v>66800</v>
      </c>
      <c r="X179" s="33">
        <v>1030.47</v>
      </c>
      <c r="Y179" s="33">
        <v>604240</v>
      </c>
      <c r="AA179" s="37">
        <v>1148146</v>
      </c>
      <c r="AB179" s="37">
        <v>20288</v>
      </c>
      <c r="AD179" s="37">
        <v>459268.8</v>
      </c>
      <c r="AE179" s="37">
        <v>179705.95</v>
      </c>
      <c r="AF179" s="37">
        <v>10640</v>
      </c>
    </row>
    <row r="180" spans="1:32" x14ac:dyDescent="0.2">
      <c r="A180" s="280" t="s">
        <v>1181</v>
      </c>
      <c r="B180" s="280" t="s">
        <v>1182</v>
      </c>
      <c r="C180" s="280">
        <v>3201</v>
      </c>
      <c r="D180" s="280" t="s">
        <v>1189</v>
      </c>
      <c r="E180" s="280" t="s">
        <v>1189</v>
      </c>
      <c r="F180" s="36">
        <v>659655.21</v>
      </c>
      <c r="G180" s="36">
        <v>0</v>
      </c>
      <c r="H180" s="36">
        <v>19723.55</v>
      </c>
      <c r="J180" s="280">
        <v>44162.46</v>
      </c>
      <c r="K180" s="280">
        <v>82031.45</v>
      </c>
      <c r="P180" s="59">
        <v>3270.53</v>
      </c>
      <c r="S180" s="280">
        <v>-1098759.44</v>
      </c>
      <c r="T180" s="280">
        <v>1572242.02</v>
      </c>
      <c r="V180" s="33">
        <v>1046315.61</v>
      </c>
      <c r="W180" s="33">
        <v>112500</v>
      </c>
      <c r="X180" s="33">
        <v>714.5</v>
      </c>
      <c r="Y180" s="33">
        <v>883780</v>
      </c>
      <c r="AA180" s="37">
        <v>1198484</v>
      </c>
      <c r="AB180" s="37">
        <v>30658</v>
      </c>
      <c r="AD180" s="37">
        <v>388461.86</v>
      </c>
      <c r="AE180" s="37">
        <v>96886.69</v>
      </c>
    </row>
    <row r="181" spans="1:32" x14ac:dyDescent="0.2">
      <c r="A181" s="280" t="s">
        <v>1181</v>
      </c>
      <c r="B181" s="280" t="s">
        <v>1182</v>
      </c>
      <c r="C181" s="280">
        <v>3710</v>
      </c>
      <c r="D181" s="280" t="s">
        <v>1190</v>
      </c>
      <c r="E181" s="280" t="s">
        <v>1190</v>
      </c>
      <c r="F181" s="36">
        <v>968918.85</v>
      </c>
      <c r="G181" s="36">
        <v>0</v>
      </c>
      <c r="H181" s="36">
        <v>12099.98</v>
      </c>
      <c r="I181" s="36">
        <v>0</v>
      </c>
      <c r="J181" s="280">
        <v>104045.04</v>
      </c>
      <c r="K181" s="280">
        <v>181523.82</v>
      </c>
      <c r="P181" s="59">
        <v>485.42</v>
      </c>
      <c r="S181" s="280">
        <v>-486234.54</v>
      </c>
      <c r="T181" s="280">
        <v>1286359.3700000001</v>
      </c>
      <c r="V181" s="33">
        <v>1227209.44</v>
      </c>
      <c r="W181" s="33">
        <v>368270</v>
      </c>
      <c r="X181" s="33">
        <v>1148.48</v>
      </c>
      <c r="Y181" s="33">
        <v>942160</v>
      </c>
      <c r="AA181" s="37">
        <v>1349901</v>
      </c>
      <c r="AB181" s="37">
        <v>25440</v>
      </c>
      <c r="AC181" s="37">
        <v>15060</v>
      </c>
      <c r="AD181" s="37">
        <v>562466.79</v>
      </c>
      <c r="AE181" s="37">
        <v>95942.69</v>
      </c>
      <c r="AF181" s="37">
        <v>24000</v>
      </c>
    </row>
    <row r="182" spans="1:32" x14ac:dyDescent="0.2">
      <c r="A182" s="280" t="s">
        <v>1192</v>
      </c>
      <c r="B182" s="280" t="s">
        <v>1194</v>
      </c>
      <c r="C182" s="280">
        <v>3132</v>
      </c>
      <c r="D182" s="280" t="s">
        <v>1196</v>
      </c>
      <c r="E182" s="280" t="s">
        <v>1196</v>
      </c>
      <c r="F182" s="36">
        <v>308944.02</v>
      </c>
      <c r="G182" s="36">
        <v>49979.58</v>
      </c>
      <c r="H182" s="36">
        <v>56869.86</v>
      </c>
      <c r="J182" s="280">
        <v>299347.49</v>
      </c>
      <c r="K182" s="280">
        <v>148035</v>
      </c>
      <c r="L182" s="59">
        <v>33057.47</v>
      </c>
      <c r="M182" s="59">
        <v>4343.91</v>
      </c>
      <c r="O182" s="59">
        <v>1107</v>
      </c>
      <c r="P182" s="59">
        <v>6912.45</v>
      </c>
      <c r="S182" s="280">
        <v>-603006.47</v>
      </c>
      <c r="T182" s="280">
        <v>1621669.25</v>
      </c>
      <c r="V182" s="33">
        <v>597844.52</v>
      </c>
      <c r="W182" s="33">
        <v>131460</v>
      </c>
      <c r="X182" s="33">
        <v>730.27</v>
      </c>
      <c r="Y182" s="33">
        <v>617812.91</v>
      </c>
      <c r="Z182" s="33">
        <v>91000</v>
      </c>
      <c r="AA182" s="37">
        <v>992664.91</v>
      </c>
      <c r="AD182" s="37">
        <v>476701.36</v>
      </c>
      <c r="AE182" s="37">
        <v>170389.09</v>
      </c>
    </row>
    <row r="183" spans="1:32" x14ac:dyDescent="0.2">
      <c r="A183" s="280" t="s">
        <v>1192</v>
      </c>
      <c r="B183" s="280" t="s">
        <v>1194</v>
      </c>
      <c r="C183" s="280">
        <v>2840</v>
      </c>
      <c r="D183" s="280" t="s">
        <v>1197</v>
      </c>
      <c r="E183" s="280" t="s">
        <v>1197</v>
      </c>
      <c r="F183" s="36">
        <v>147402.37</v>
      </c>
      <c r="G183" s="36">
        <v>25000</v>
      </c>
      <c r="H183" s="36">
        <v>25497.96</v>
      </c>
      <c r="J183" s="280">
        <v>463642.45</v>
      </c>
      <c r="K183" s="280">
        <v>130253.86</v>
      </c>
      <c r="L183" s="59">
        <v>54600</v>
      </c>
      <c r="P183" s="59">
        <v>622.37</v>
      </c>
      <c r="S183" s="280">
        <v>-1210038.8999999999</v>
      </c>
      <c r="T183" s="280">
        <v>2143817.25</v>
      </c>
      <c r="V183" s="33">
        <v>826087.28</v>
      </c>
      <c r="W183" s="33">
        <v>175000</v>
      </c>
      <c r="X183" s="33">
        <v>296.36</v>
      </c>
      <c r="Y183" s="33">
        <v>1125740</v>
      </c>
      <c r="Z183" s="33">
        <v>147085</v>
      </c>
      <c r="AA183" s="37">
        <v>1710591</v>
      </c>
      <c r="AD183" s="37">
        <v>612886.69999999995</v>
      </c>
      <c r="AE183" s="37">
        <v>147935.01999999999</v>
      </c>
    </row>
    <row r="184" spans="1:32" x14ac:dyDescent="0.2">
      <c r="A184" s="280" t="s">
        <v>1192</v>
      </c>
      <c r="B184" s="280" t="s">
        <v>1194</v>
      </c>
      <c r="C184" s="280">
        <v>2282</v>
      </c>
      <c r="D184" s="280" t="s">
        <v>1198</v>
      </c>
      <c r="E184" s="280" t="s">
        <v>1198</v>
      </c>
      <c r="F184" s="36">
        <v>414157.04</v>
      </c>
      <c r="G184" s="36">
        <v>798</v>
      </c>
      <c r="H184" s="36">
        <v>115510.8</v>
      </c>
      <c r="J184" s="280">
        <v>2511924.41</v>
      </c>
      <c r="K184" s="280">
        <v>76637.8</v>
      </c>
      <c r="L184" s="59">
        <v>8335</v>
      </c>
      <c r="P184" s="59">
        <v>680.45</v>
      </c>
      <c r="S184" s="280">
        <v>2897165.97</v>
      </c>
      <c r="T184" s="280">
        <v>309335.96999999997</v>
      </c>
      <c r="V184" s="33">
        <v>766068.79</v>
      </c>
      <c r="W184" s="33">
        <v>100900</v>
      </c>
      <c r="X184" s="33">
        <v>837.05</v>
      </c>
      <c r="Y184" s="33">
        <v>861504</v>
      </c>
      <c r="Z184" s="33">
        <v>105028</v>
      </c>
      <c r="AA184" s="37">
        <v>1228646</v>
      </c>
      <c r="AD184" s="37">
        <v>533407.56000000006</v>
      </c>
      <c r="AE184" s="37">
        <v>168773.62</v>
      </c>
    </row>
    <row r="185" spans="1:32" x14ac:dyDescent="0.2">
      <c r="A185" s="280" t="s">
        <v>1192</v>
      </c>
      <c r="B185" s="280" t="s">
        <v>1194</v>
      </c>
      <c r="C185" s="280">
        <v>2038</v>
      </c>
      <c r="D185" s="280" t="s">
        <v>1199</v>
      </c>
      <c r="E185" s="280" t="s">
        <v>1199</v>
      </c>
      <c r="F185" s="36">
        <v>69211.62</v>
      </c>
      <c r="G185" s="36">
        <v>39097.379999999997</v>
      </c>
      <c r="H185" s="36">
        <v>36688.82</v>
      </c>
      <c r="J185" s="280">
        <v>203983.03</v>
      </c>
      <c r="K185" s="280">
        <v>110807.55</v>
      </c>
      <c r="L185" s="59">
        <v>12300</v>
      </c>
      <c r="M185" s="59">
        <v>55937</v>
      </c>
      <c r="P185" s="59">
        <v>715.06</v>
      </c>
      <c r="S185" s="280">
        <v>-998552.69</v>
      </c>
      <c r="T185" s="280">
        <v>1558084.6</v>
      </c>
      <c r="V185" s="33">
        <v>773133.98</v>
      </c>
      <c r="W185" s="33">
        <v>76075</v>
      </c>
      <c r="X185" s="33">
        <v>231.04</v>
      </c>
      <c r="Y185" s="33">
        <v>551670</v>
      </c>
      <c r="Z185" s="33">
        <v>168850</v>
      </c>
      <c r="AA185" s="37">
        <v>1042053</v>
      </c>
      <c r="AD185" s="37">
        <v>555388.16000000003</v>
      </c>
      <c r="AE185" s="37">
        <v>141214.43</v>
      </c>
    </row>
    <row r="186" spans="1:32" x14ac:dyDescent="0.2">
      <c r="A186" s="280" t="s">
        <v>1192</v>
      </c>
      <c r="B186" s="280" t="s">
        <v>1194</v>
      </c>
      <c r="C186" s="280">
        <v>3640</v>
      </c>
      <c r="D186" s="280" t="s">
        <v>1200</v>
      </c>
      <c r="E186" s="280" t="s">
        <v>1200</v>
      </c>
      <c r="F186" s="36">
        <v>206866.96</v>
      </c>
      <c r="G186" s="36">
        <v>59184.15</v>
      </c>
      <c r="H186" s="36">
        <v>36316.35</v>
      </c>
      <c r="J186" s="280">
        <v>438153.13</v>
      </c>
      <c r="K186" s="280">
        <v>385785.76</v>
      </c>
      <c r="P186" s="59">
        <v>629.29999999999995</v>
      </c>
      <c r="S186" s="280">
        <v>-564757.54</v>
      </c>
      <c r="T186" s="280">
        <v>1939631.19</v>
      </c>
      <c r="V186" s="33">
        <v>1149946.92</v>
      </c>
      <c r="W186" s="33">
        <v>122060</v>
      </c>
      <c r="X186" s="33">
        <v>733.54</v>
      </c>
      <c r="Y186" s="33">
        <v>856280</v>
      </c>
      <c r="Z186" s="33">
        <v>182727</v>
      </c>
      <c r="AA186" s="37">
        <v>1709772</v>
      </c>
      <c r="AD186" s="37">
        <v>583872.47</v>
      </c>
      <c r="AE186" s="37">
        <v>267299.59000000003</v>
      </c>
    </row>
    <row r="187" spans="1:32" x14ac:dyDescent="0.2">
      <c r="A187" s="280" t="s">
        <v>1192</v>
      </c>
      <c r="B187" s="280" t="s">
        <v>1194</v>
      </c>
      <c r="C187" s="280">
        <v>6860</v>
      </c>
      <c r="D187" s="280" t="s">
        <v>1201</v>
      </c>
      <c r="E187" s="280" t="s">
        <v>1201</v>
      </c>
      <c r="F187" s="36">
        <v>255677.01</v>
      </c>
      <c r="G187" s="36">
        <v>38176.83</v>
      </c>
      <c r="H187" s="36">
        <v>68165.7</v>
      </c>
      <c r="J187" s="280">
        <v>248666.02</v>
      </c>
      <c r="K187" s="280">
        <v>235956.69</v>
      </c>
      <c r="L187" s="59">
        <v>20415</v>
      </c>
      <c r="M187" s="59">
        <v>23040</v>
      </c>
      <c r="P187" s="59">
        <v>2057.3200000000002</v>
      </c>
      <c r="S187" s="280">
        <v>-1266218.02</v>
      </c>
      <c r="T187" s="280">
        <v>2258666.42</v>
      </c>
      <c r="V187" s="33">
        <v>1529968.79</v>
      </c>
      <c r="W187" s="33">
        <v>137060</v>
      </c>
      <c r="X187" s="33">
        <v>885.5</v>
      </c>
      <c r="Y187" s="33">
        <v>1672780</v>
      </c>
      <c r="Z187" s="33">
        <v>235576</v>
      </c>
      <c r="AA187" s="37">
        <v>2712115</v>
      </c>
      <c r="AC187" s="37">
        <v>1894</v>
      </c>
      <c r="AD187" s="37">
        <v>830207.82</v>
      </c>
      <c r="AE187" s="37">
        <v>223371.94</v>
      </c>
    </row>
    <row r="188" spans="1:32" x14ac:dyDescent="0.2">
      <c r="A188" s="280" t="s">
        <v>1192</v>
      </c>
      <c r="B188" s="280" t="s">
        <v>1194</v>
      </c>
      <c r="C188" s="280">
        <v>1007</v>
      </c>
      <c r="D188" s="280" t="s">
        <v>1202</v>
      </c>
      <c r="E188" s="280" t="s">
        <v>1202</v>
      </c>
      <c r="F188" s="36">
        <v>122077.29</v>
      </c>
      <c r="G188" s="36">
        <v>30972.9</v>
      </c>
      <c r="H188" s="36">
        <v>74217.97</v>
      </c>
      <c r="J188" s="280">
        <v>9841</v>
      </c>
      <c r="K188" s="280">
        <v>139908.89000000001</v>
      </c>
      <c r="L188" s="59">
        <v>21573</v>
      </c>
      <c r="M188" s="59">
        <v>35725</v>
      </c>
      <c r="P188" s="59">
        <v>158.57</v>
      </c>
      <c r="S188" s="280">
        <v>-2830422.7</v>
      </c>
      <c r="T188" s="280">
        <v>3335566.08</v>
      </c>
      <c r="V188" s="33">
        <v>550148.34</v>
      </c>
      <c r="W188" s="33">
        <v>31600</v>
      </c>
      <c r="X188" s="33">
        <v>378.62</v>
      </c>
      <c r="Y188" s="33">
        <v>594348.5</v>
      </c>
      <c r="Z188" s="33">
        <v>102713</v>
      </c>
      <c r="AA188" s="37">
        <v>885448</v>
      </c>
      <c r="AC188" s="37">
        <v>1856</v>
      </c>
      <c r="AD188" s="37">
        <v>421547.69</v>
      </c>
      <c r="AE188" s="37">
        <v>155918.67000000001</v>
      </c>
    </row>
    <row r="189" spans="1:32" x14ac:dyDescent="0.2">
      <c r="A189" s="280" t="s">
        <v>1192</v>
      </c>
      <c r="B189" s="280" t="s">
        <v>1194</v>
      </c>
      <c r="C189" s="280">
        <v>3193</v>
      </c>
      <c r="D189" s="280" t="s">
        <v>1203</v>
      </c>
      <c r="E189" s="280" t="s">
        <v>1203</v>
      </c>
      <c r="F189" s="36">
        <v>204769.6</v>
      </c>
      <c r="G189" s="36">
        <v>0</v>
      </c>
      <c r="H189" s="36">
        <v>35831.65</v>
      </c>
      <c r="J189" s="280">
        <v>403712.8</v>
      </c>
      <c r="K189" s="280">
        <v>180914.21</v>
      </c>
      <c r="L189" s="59">
        <v>28090</v>
      </c>
      <c r="M189" s="59">
        <v>32182.47</v>
      </c>
      <c r="P189" s="59">
        <v>12186.87</v>
      </c>
      <c r="S189" s="280">
        <v>-939777.6</v>
      </c>
      <c r="T189" s="280">
        <v>1980732.96</v>
      </c>
      <c r="V189" s="33">
        <v>1124908.98</v>
      </c>
      <c r="W189" s="33">
        <v>203500</v>
      </c>
      <c r="X189" s="33">
        <v>805.97</v>
      </c>
      <c r="Y189" s="33">
        <v>693397.26</v>
      </c>
      <c r="Z189" s="33">
        <v>124925</v>
      </c>
      <c r="AA189" s="37">
        <v>1557925.26</v>
      </c>
      <c r="AD189" s="37">
        <v>675878.03</v>
      </c>
      <c r="AE189" s="37">
        <v>201920.36</v>
      </c>
    </row>
    <row r="190" spans="1:32" x14ac:dyDescent="0.2">
      <c r="D190" s="280" t="s">
        <v>1439</v>
      </c>
      <c r="E190" s="280" t="s">
        <v>1439</v>
      </c>
      <c r="H190" s="36">
        <v>70288.009999999995</v>
      </c>
      <c r="K190" s="280">
        <v>183859.34</v>
      </c>
      <c r="S190" s="280">
        <v>89665.95</v>
      </c>
      <c r="V190" s="33">
        <v>431714.45</v>
      </c>
      <c r="AD190" s="37">
        <v>236690.43</v>
      </c>
      <c r="AE190" s="37">
        <v>30542.62</v>
      </c>
    </row>
    <row r="191" spans="1:32" x14ac:dyDescent="0.2">
      <c r="D191" s="280" t="s">
        <v>1440</v>
      </c>
      <c r="E191" s="280" t="s">
        <v>1440</v>
      </c>
      <c r="F191" s="36">
        <v>553642.88</v>
      </c>
      <c r="G191" s="36">
        <v>103000</v>
      </c>
      <c r="H191" s="36">
        <v>15468.4</v>
      </c>
      <c r="J191" s="280">
        <v>1691759.71</v>
      </c>
      <c r="K191" s="280">
        <v>199191.14</v>
      </c>
      <c r="P191" s="59">
        <v>416.7</v>
      </c>
      <c r="S191" s="280">
        <v>1692196.09</v>
      </c>
      <c r="T191" s="280">
        <v>669277.43000000005</v>
      </c>
      <c r="V191" s="33">
        <v>1175443.1200000001</v>
      </c>
      <c r="W191" s="33">
        <v>228740</v>
      </c>
      <c r="X191" s="33">
        <v>1598.16</v>
      </c>
      <c r="AA191" s="37">
        <v>452858</v>
      </c>
      <c r="AB191" s="37">
        <v>3040</v>
      </c>
      <c r="AC191" s="37">
        <v>14738</v>
      </c>
      <c r="AD191" s="37">
        <v>557158.93000000005</v>
      </c>
      <c r="AE191" s="37">
        <v>176814.44</v>
      </c>
    </row>
    <row r="192" spans="1:32" ht="17.25" customHeight="1" x14ac:dyDescent="0.2">
      <c r="D192" s="280" t="s">
        <v>1441</v>
      </c>
      <c r="E192" s="280" t="s">
        <v>1441</v>
      </c>
      <c r="F192" s="36">
        <v>482660.06</v>
      </c>
      <c r="G192" s="36">
        <v>207658.1</v>
      </c>
      <c r="H192" s="36">
        <v>280198.34999999998</v>
      </c>
      <c r="K192" s="280">
        <v>56184.34</v>
      </c>
      <c r="P192" s="59">
        <v>8377.94</v>
      </c>
      <c r="S192" s="280">
        <v>817914.76</v>
      </c>
      <c r="V192" s="33">
        <v>1004264.1</v>
      </c>
      <c r="X192" s="33">
        <v>832.66</v>
      </c>
      <c r="AA192" s="37">
        <v>239140</v>
      </c>
      <c r="AD192" s="37">
        <v>507761.67</v>
      </c>
      <c r="AE192" s="37">
        <v>57786.94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L195"/>
  <sheetViews>
    <sheetView zoomScaleNormal="100" workbookViewId="0">
      <pane xSplit="5" ySplit="2" topLeftCell="AI23" activePane="bottomRight" state="frozen"/>
      <selection activeCell="B12" sqref="B12"/>
      <selection pane="topRight" activeCell="B12" sqref="B12"/>
      <selection pane="bottomLeft" activeCell="B12" sqref="B12"/>
      <selection pane="bottomRight" activeCell="AI22" sqref="AI22"/>
    </sheetView>
  </sheetViews>
  <sheetFormatPr defaultColWidth="9" defaultRowHeight="14.25" x14ac:dyDescent="0.2"/>
  <cols>
    <col min="1" max="1" width="9" style="1"/>
    <col min="2" max="2" width="19.125" style="1" customWidth="1"/>
    <col min="3" max="3" width="9.375" style="94" bestFit="1" customWidth="1"/>
    <col min="4" max="4" width="27.625" style="1" customWidth="1"/>
    <col min="5" max="5" width="34.25" style="1" customWidth="1"/>
    <col min="6" max="6" width="19.125" style="36" customWidth="1"/>
    <col min="7" max="7" width="13.125" style="36" bestFit="1" customWidth="1"/>
    <col min="8" max="8" width="24.25" style="36" customWidth="1"/>
    <col min="9" max="9" width="20.375" style="36" customWidth="1"/>
    <col min="10" max="10" width="19.125" style="280" customWidth="1"/>
    <col min="11" max="11" width="14.125" style="280" bestFit="1" customWidth="1"/>
    <col min="12" max="12" width="19.375" style="59" customWidth="1"/>
    <col min="13" max="13" width="16.75" style="59" customWidth="1"/>
    <col min="14" max="14" width="16" style="59" bestFit="1" customWidth="1"/>
    <col min="15" max="15" width="15.5" style="59" bestFit="1" customWidth="1"/>
    <col min="16" max="16" width="18.375" style="59" customWidth="1"/>
    <col min="17" max="17" width="19.375" style="280" customWidth="1"/>
    <col min="18" max="18" width="15.375" style="280" bestFit="1" customWidth="1"/>
    <col min="19" max="19" width="14.375" style="280" bestFit="1" customWidth="1"/>
    <col min="20" max="20" width="15.125" style="280" bestFit="1" customWidth="1"/>
    <col min="21" max="21" width="14.75" style="33" bestFit="1" customWidth="1"/>
    <col min="22" max="22" width="15.625" style="33" bestFit="1" customWidth="1"/>
    <col min="23" max="23" width="14.625" style="33" bestFit="1" customWidth="1"/>
    <col min="24" max="24" width="15.25" style="33" bestFit="1" customWidth="1"/>
    <col min="25" max="25" width="15.125" style="33" bestFit="1" customWidth="1"/>
    <col min="26" max="26" width="15.25" style="33" bestFit="1" customWidth="1"/>
    <col min="27" max="27" width="15.125" style="37" bestFit="1" customWidth="1"/>
    <col min="28" max="28" width="15.375" style="37" bestFit="1" customWidth="1"/>
    <col min="29" max="29" width="15.25" style="37" bestFit="1" customWidth="1"/>
    <col min="30" max="30" width="15.375" style="37" bestFit="1" customWidth="1"/>
    <col min="31" max="31" width="15.25" style="37" bestFit="1" customWidth="1"/>
    <col min="32" max="32" width="15.625" style="37" bestFit="1" customWidth="1"/>
    <col min="33" max="33" width="20.125" style="62" customWidth="1"/>
    <col min="34" max="34" width="15.375" style="57" bestFit="1" customWidth="1"/>
    <col min="35" max="35" width="13.375" style="52" bestFit="1" customWidth="1"/>
    <col min="36" max="36" width="13.25" style="64" bestFit="1" customWidth="1"/>
    <col min="37" max="37" width="13.75" style="65" bestFit="1" customWidth="1"/>
    <col min="38" max="38" width="16.75" style="53" bestFit="1" customWidth="1"/>
    <col min="39" max="16384" width="9" style="1"/>
  </cols>
  <sheetData>
    <row r="1" spans="4:38" x14ac:dyDescent="0.2">
      <c r="E1" s="1" t="s">
        <v>1410</v>
      </c>
      <c r="F1" s="36" t="s">
        <v>1616</v>
      </c>
      <c r="G1" s="36" t="s">
        <v>1618</v>
      </c>
      <c r="H1" s="36" t="s">
        <v>1620</v>
      </c>
      <c r="I1" s="36" t="s">
        <v>1678</v>
      </c>
      <c r="J1" s="280" t="s">
        <v>1622</v>
      </c>
      <c r="K1" s="280" t="s">
        <v>1624</v>
      </c>
      <c r="L1" s="59" t="s">
        <v>1628</v>
      </c>
      <c r="M1" s="59" t="s">
        <v>1630</v>
      </c>
      <c r="N1" s="59" t="s">
        <v>1691</v>
      </c>
      <c r="O1" s="59" t="s">
        <v>1634</v>
      </c>
      <c r="P1" s="59" t="s">
        <v>1636</v>
      </c>
      <c r="Q1" s="280" t="s">
        <v>1638</v>
      </c>
      <c r="R1" s="280" t="s">
        <v>1613</v>
      </c>
      <c r="S1" s="280" t="s">
        <v>1640</v>
      </c>
      <c r="T1" s="280" t="s">
        <v>1642</v>
      </c>
      <c r="U1" s="33" t="s">
        <v>1673</v>
      </c>
      <c r="V1" s="33" t="s">
        <v>1643</v>
      </c>
      <c r="W1" s="33" t="s">
        <v>1645</v>
      </c>
      <c r="X1" s="33" t="s">
        <v>1647</v>
      </c>
      <c r="Y1" s="33" t="s">
        <v>1651</v>
      </c>
      <c r="Z1" s="33" t="s">
        <v>1655</v>
      </c>
      <c r="AA1" s="37" t="s">
        <v>1657</v>
      </c>
      <c r="AB1" s="37" t="s">
        <v>1659</v>
      </c>
      <c r="AC1" s="37" t="s">
        <v>1661</v>
      </c>
      <c r="AD1" s="37" t="s">
        <v>1663</v>
      </c>
      <c r="AE1" s="37" t="s">
        <v>1665</v>
      </c>
      <c r="AF1" s="37" t="s">
        <v>1669</v>
      </c>
      <c r="AG1" s="61" t="s">
        <v>89</v>
      </c>
      <c r="AH1" s="58" t="s">
        <v>90</v>
      </c>
      <c r="AI1" s="60" t="s">
        <v>91</v>
      </c>
      <c r="AJ1" s="63" t="s">
        <v>92</v>
      </c>
      <c r="AK1" s="49" t="s">
        <v>93</v>
      </c>
      <c r="AL1" s="53" t="s">
        <v>94</v>
      </c>
    </row>
    <row r="2" spans="4:38" x14ac:dyDescent="0.2">
      <c r="E2" s="1" t="s">
        <v>1411</v>
      </c>
      <c r="F2" s="36" t="s">
        <v>1617</v>
      </c>
      <c r="G2" s="36" t="s">
        <v>1619</v>
      </c>
      <c r="H2" s="36" t="s">
        <v>1621</v>
      </c>
      <c r="I2" s="36" t="s">
        <v>1679</v>
      </c>
      <c r="J2" s="280" t="s">
        <v>1623</v>
      </c>
      <c r="K2" s="280" t="s">
        <v>1625</v>
      </c>
      <c r="L2" s="59" t="s">
        <v>1629</v>
      </c>
      <c r="M2" s="59" t="s">
        <v>1631</v>
      </c>
      <c r="N2" s="59" t="s">
        <v>1692</v>
      </c>
      <c r="O2" s="59" t="s">
        <v>1635</v>
      </c>
      <c r="P2" s="59" t="s">
        <v>1637</v>
      </c>
      <c r="Q2" s="280" t="s">
        <v>1639</v>
      </c>
      <c r="R2" s="280" t="s">
        <v>1614</v>
      </c>
      <c r="S2" s="280" t="s">
        <v>1641</v>
      </c>
      <c r="T2" s="280" t="s">
        <v>1615</v>
      </c>
      <c r="U2" s="33" t="s">
        <v>1674</v>
      </c>
      <c r="V2" s="33" t="s">
        <v>1644</v>
      </c>
      <c r="W2" s="33" t="s">
        <v>1646</v>
      </c>
      <c r="X2" s="33" t="s">
        <v>1648</v>
      </c>
      <c r="Y2" s="33" t="s">
        <v>1652</v>
      </c>
      <c r="Z2" s="33" t="s">
        <v>1656</v>
      </c>
      <c r="AA2" s="37" t="s">
        <v>1658</v>
      </c>
      <c r="AB2" s="37" t="s">
        <v>1660</v>
      </c>
      <c r="AC2" s="37" t="s">
        <v>1662</v>
      </c>
      <c r="AD2" s="37" t="s">
        <v>1664</v>
      </c>
      <c r="AE2" s="37" t="s">
        <v>1666</v>
      </c>
      <c r="AF2" s="37" t="s">
        <v>1670</v>
      </c>
      <c r="AG2" s="61"/>
      <c r="AH2" s="58"/>
      <c r="AI2" s="60"/>
      <c r="AJ2" s="63"/>
      <c r="AK2" s="49"/>
    </row>
    <row r="3" spans="4:38" x14ac:dyDescent="0.2">
      <c r="E3" s="1" t="s">
        <v>1412</v>
      </c>
      <c r="F3" s="36">
        <v>81183521.75</v>
      </c>
      <c r="G3" s="36">
        <v>2421215.62</v>
      </c>
      <c r="H3" s="36">
        <v>15835847.75</v>
      </c>
      <c r="I3" s="36">
        <v>1361080.3</v>
      </c>
      <c r="J3" s="280">
        <v>112540224.93000001</v>
      </c>
      <c r="K3" s="280">
        <v>30856245.600000001</v>
      </c>
      <c r="L3" s="59">
        <v>251251.44</v>
      </c>
      <c r="M3" s="59">
        <v>435075.9</v>
      </c>
      <c r="N3" s="59">
        <v>10707333.15</v>
      </c>
      <c r="O3" s="59">
        <v>797128</v>
      </c>
      <c r="P3" s="59">
        <v>2298029.25</v>
      </c>
      <c r="Q3" s="280">
        <v>10000</v>
      </c>
      <c r="R3" s="280">
        <v>2755891.57</v>
      </c>
      <c r="S3" s="280">
        <v>-95807559.159999996</v>
      </c>
      <c r="T3" s="280">
        <v>334888304.39999998</v>
      </c>
      <c r="U3" s="33">
        <v>641.77</v>
      </c>
      <c r="V3" s="33">
        <v>216276858.62</v>
      </c>
      <c r="W3" s="33">
        <v>14879865</v>
      </c>
      <c r="X3" s="33">
        <v>137641.23000000001</v>
      </c>
      <c r="Y3" s="33">
        <v>212175141.13</v>
      </c>
      <c r="Z3" s="33">
        <v>31795976.489999998</v>
      </c>
      <c r="AA3" s="37">
        <v>317871065.56</v>
      </c>
      <c r="AB3" s="37">
        <v>1738248.77</v>
      </c>
      <c r="AC3" s="37">
        <v>2986421.23</v>
      </c>
      <c r="AD3" s="37">
        <v>120057170.34</v>
      </c>
      <c r="AE3" s="37">
        <v>40905397.07</v>
      </c>
      <c r="AF3" s="37">
        <v>3845139.87</v>
      </c>
      <c r="AG3" s="62">
        <f t="shared" ref="AG3:AJ3" si="0">SUM(AG4:AG193)</f>
        <v>100801665.42</v>
      </c>
      <c r="AH3" s="57">
        <f t="shared" si="0"/>
        <v>14488817.739999991</v>
      </c>
      <c r="AI3" s="52">
        <f t="shared" si="0"/>
        <v>86312847.679999962</v>
      </c>
      <c r="AJ3" s="64">
        <f t="shared" si="0"/>
        <v>475266124.24000001</v>
      </c>
      <c r="AK3" s="65">
        <f>SUM(AK4:AK193)</f>
        <v>487403442.84000009</v>
      </c>
      <c r="AL3" s="53">
        <f>SUM(AL4:AL193)</f>
        <v>-12137318.599999998</v>
      </c>
    </row>
    <row r="4" spans="4:38" x14ac:dyDescent="0.2">
      <c r="D4" s="32" t="str">
        <f>E4</f>
        <v>00493 สำนักงานสาธารณสุขอำเภอเมืองสกลนคร</v>
      </c>
      <c r="E4" s="1" t="s">
        <v>1422</v>
      </c>
      <c r="F4" s="36">
        <v>37302.86</v>
      </c>
      <c r="H4" s="36">
        <v>186714</v>
      </c>
      <c r="J4" s="280">
        <v>2</v>
      </c>
      <c r="K4" s="280">
        <v>18203</v>
      </c>
      <c r="S4" s="280">
        <v>183004.65</v>
      </c>
      <c r="T4" s="280">
        <v>2137333.04</v>
      </c>
      <c r="X4" s="33">
        <v>15.32</v>
      </c>
      <c r="Y4" s="33">
        <v>939627.5</v>
      </c>
      <c r="Z4" s="33">
        <v>4290569.84</v>
      </c>
      <c r="AA4" s="37">
        <v>3563492.5</v>
      </c>
      <c r="AB4" s="37">
        <v>3866</v>
      </c>
      <c r="AC4" s="37">
        <v>34605</v>
      </c>
      <c r="AD4" s="37">
        <v>115283.99</v>
      </c>
      <c r="AE4" s="37">
        <v>2174081</v>
      </c>
      <c r="AF4" s="37">
        <v>1417000</v>
      </c>
      <c r="AG4" s="61">
        <f>SUM(F4:I4)</f>
        <v>224016.86</v>
      </c>
      <c r="AH4" s="58">
        <f>SUM(L4:P4)</f>
        <v>0</v>
      </c>
      <c r="AI4" s="60">
        <f>AG4-AH4</f>
        <v>224016.86</v>
      </c>
      <c r="AJ4" s="63">
        <f>SUM(U4:Z4)</f>
        <v>5230212.66</v>
      </c>
      <c r="AK4" s="49">
        <f>SUM(AA4:AF4)</f>
        <v>7308328.4900000002</v>
      </c>
      <c r="AL4" s="53">
        <f>AJ4-AK4</f>
        <v>-2078115.83</v>
      </c>
    </row>
    <row r="5" spans="4:38" x14ac:dyDescent="0.2">
      <c r="D5" s="32" t="str">
        <f t="shared" ref="D5:D8" si="1">E5</f>
        <v>00494 สำนักงานสาธารณสุขอำเภอกุสุมาลย์</v>
      </c>
      <c r="E5" s="1" t="s">
        <v>1423</v>
      </c>
      <c r="F5" s="36">
        <v>8000.82</v>
      </c>
      <c r="H5" s="36">
        <v>137690</v>
      </c>
      <c r="J5" s="280">
        <v>3</v>
      </c>
      <c r="K5" s="280">
        <v>4</v>
      </c>
      <c r="S5" s="280">
        <v>1313025.3400000001</v>
      </c>
      <c r="Y5" s="33">
        <v>1022259</v>
      </c>
      <c r="Z5" s="33">
        <v>720663.62</v>
      </c>
      <c r="AA5" s="37">
        <v>1239821</v>
      </c>
      <c r="AD5" s="37">
        <v>345938.8</v>
      </c>
      <c r="AE5" s="37">
        <v>1311714.3400000001</v>
      </c>
      <c r="AF5" s="37">
        <v>12776</v>
      </c>
      <c r="AG5" s="61">
        <f t="shared" ref="AG5:AG68" si="2">SUM(F5:I5)</f>
        <v>145690.82</v>
      </c>
      <c r="AH5" s="58">
        <f t="shared" ref="AH5:AH68" si="3">SUM(L5:P5)</f>
        <v>0</v>
      </c>
      <c r="AI5" s="60">
        <f t="shared" ref="AI5:AI68" si="4">AG5-AH5</f>
        <v>145690.82</v>
      </c>
      <c r="AJ5" s="63">
        <f t="shared" ref="AJ5:AJ68" si="5">SUM(U5:Z5)</f>
        <v>1742922.62</v>
      </c>
      <c r="AK5" s="49">
        <f t="shared" ref="AK5:AK68" si="6">SUM(AA5:AF5)</f>
        <v>2910250.14</v>
      </c>
      <c r="AL5" s="53">
        <f t="shared" ref="AL5:AL68" si="7">AJ5-AK5</f>
        <v>-1167327.52</v>
      </c>
    </row>
    <row r="6" spans="4:38" x14ac:dyDescent="0.2">
      <c r="D6" s="32" t="str">
        <f t="shared" si="1"/>
        <v>00495 สำนักงานสาธารณสุขอำเภอกุดบาก</v>
      </c>
      <c r="E6" s="1" t="s">
        <v>1424</v>
      </c>
      <c r="F6" s="36">
        <v>9775.2199999999993</v>
      </c>
      <c r="H6" s="36">
        <v>141829.04999999999</v>
      </c>
      <c r="J6" s="280">
        <v>3</v>
      </c>
      <c r="K6" s="280">
        <v>8016</v>
      </c>
      <c r="P6" s="59">
        <v>11800</v>
      </c>
      <c r="S6" s="280">
        <v>199684.36</v>
      </c>
      <c r="T6" s="280">
        <v>48313.33</v>
      </c>
      <c r="X6" s="33">
        <v>111.7</v>
      </c>
      <c r="Y6" s="33">
        <v>1372830.4</v>
      </c>
      <c r="Z6" s="33">
        <v>613091.25</v>
      </c>
      <c r="AA6" s="37">
        <v>1436410.4</v>
      </c>
      <c r="AD6" s="37">
        <v>444632.2</v>
      </c>
      <c r="AE6" s="37">
        <v>205165.17</v>
      </c>
      <c r="AG6" s="61">
        <f t="shared" si="2"/>
        <v>151604.26999999999</v>
      </c>
      <c r="AH6" s="58">
        <f t="shared" si="3"/>
        <v>11800</v>
      </c>
      <c r="AI6" s="60">
        <f t="shared" si="4"/>
        <v>139804.26999999999</v>
      </c>
      <c r="AJ6" s="63">
        <f t="shared" si="5"/>
        <v>1986033.3499999999</v>
      </c>
      <c r="AK6" s="49">
        <f t="shared" si="6"/>
        <v>2086207.7699999998</v>
      </c>
      <c r="AL6" s="53">
        <f t="shared" si="7"/>
        <v>-100174.41999999993</v>
      </c>
    </row>
    <row r="7" spans="4:38" x14ac:dyDescent="0.2">
      <c r="D7" s="32" t="str">
        <f t="shared" si="1"/>
        <v>00496 สำนักงานสาธารณสุขอำเภอพรรณานิคม</v>
      </c>
      <c r="E7" s="1" t="s">
        <v>1425</v>
      </c>
      <c r="F7" s="36">
        <v>245266.66</v>
      </c>
      <c r="H7" s="36">
        <v>134710.25</v>
      </c>
      <c r="J7" s="280">
        <v>-9498</v>
      </c>
      <c r="K7" s="280">
        <v>45</v>
      </c>
      <c r="S7" s="280">
        <v>-294746.49</v>
      </c>
      <c r="T7" s="280">
        <v>1340107.9099999999</v>
      </c>
      <c r="X7" s="33">
        <v>113.65</v>
      </c>
      <c r="Y7" s="33">
        <v>790622</v>
      </c>
      <c r="Z7" s="33">
        <v>2446811.7799999998</v>
      </c>
      <c r="AA7" s="37">
        <v>2126413.33</v>
      </c>
      <c r="AD7" s="37">
        <v>203288.2</v>
      </c>
      <c r="AE7" s="37">
        <v>930843.41</v>
      </c>
      <c r="AF7" s="37">
        <v>651840</v>
      </c>
      <c r="AG7" s="61">
        <f t="shared" si="2"/>
        <v>379976.91000000003</v>
      </c>
      <c r="AH7" s="58">
        <f t="shared" si="3"/>
        <v>0</v>
      </c>
      <c r="AI7" s="60">
        <f t="shared" si="4"/>
        <v>379976.91000000003</v>
      </c>
      <c r="AJ7" s="63">
        <f t="shared" si="5"/>
        <v>3237547.4299999997</v>
      </c>
      <c r="AK7" s="49">
        <f t="shared" si="6"/>
        <v>3912384.9400000004</v>
      </c>
      <c r="AL7" s="53">
        <f t="shared" si="7"/>
        <v>-674837.51000000071</v>
      </c>
    </row>
    <row r="8" spans="4:38" x14ac:dyDescent="0.2">
      <c r="D8" s="32" t="str">
        <f t="shared" si="1"/>
        <v>00497 สำนักงานสาธารณสุขอำเภอพังโคน</v>
      </c>
      <c r="E8" s="1" t="s">
        <v>1426</v>
      </c>
      <c r="F8" s="36">
        <v>50943.57</v>
      </c>
      <c r="H8" s="36">
        <v>11712</v>
      </c>
      <c r="J8" s="280">
        <v>1679502</v>
      </c>
      <c r="K8" s="280">
        <v>44014</v>
      </c>
      <c r="S8" s="280">
        <v>-2097665.2000000002</v>
      </c>
      <c r="T8" s="280">
        <v>4100398.35</v>
      </c>
      <c r="X8" s="33">
        <v>287.45</v>
      </c>
      <c r="Y8" s="33">
        <v>1005123.5</v>
      </c>
      <c r="Z8" s="33">
        <v>1625994.29</v>
      </c>
      <c r="AA8" s="37">
        <v>2446844.25</v>
      </c>
      <c r="AB8" s="37">
        <v>3500</v>
      </c>
      <c r="AC8" s="37">
        <v>54227</v>
      </c>
      <c r="AD8" s="37">
        <v>227808.29</v>
      </c>
      <c r="AE8" s="37">
        <v>115587.28</v>
      </c>
      <c r="AG8" s="61">
        <f t="shared" si="2"/>
        <v>62655.57</v>
      </c>
      <c r="AH8" s="58">
        <f t="shared" si="3"/>
        <v>0</v>
      </c>
      <c r="AI8" s="60">
        <f t="shared" si="4"/>
        <v>62655.57</v>
      </c>
      <c r="AJ8" s="63">
        <f t="shared" si="5"/>
        <v>2631405.2400000002</v>
      </c>
      <c r="AK8" s="49">
        <f t="shared" si="6"/>
        <v>2847966.82</v>
      </c>
      <c r="AL8" s="53">
        <f t="shared" si="7"/>
        <v>-216561.57999999961</v>
      </c>
    </row>
    <row r="9" spans="4:38" x14ac:dyDescent="0.2">
      <c r="D9" s="32" t="str">
        <f>E9</f>
        <v>00498 สำนักงานสาธารณสุขอำเภอวาริชภูมิ</v>
      </c>
      <c r="E9" s="1" t="s">
        <v>1427</v>
      </c>
      <c r="F9" s="36">
        <v>38593.379999999997</v>
      </c>
      <c r="H9" s="36">
        <v>23963.37</v>
      </c>
      <c r="J9" s="280">
        <v>4</v>
      </c>
      <c r="K9" s="280">
        <v>335</v>
      </c>
      <c r="S9" s="280">
        <v>302090.71000000002</v>
      </c>
      <c r="X9" s="33">
        <v>9.2200000000000006</v>
      </c>
      <c r="Y9" s="33">
        <v>936010</v>
      </c>
      <c r="Z9" s="33">
        <v>641919.81999999995</v>
      </c>
      <c r="AA9" s="37">
        <v>1125218</v>
      </c>
      <c r="AC9" s="37">
        <v>111149.5</v>
      </c>
      <c r="AD9" s="37">
        <v>57609.21</v>
      </c>
      <c r="AE9" s="37">
        <v>272357.28999999998</v>
      </c>
      <c r="AF9" s="37">
        <v>250800</v>
      </c>
      <c r="AG9" s="61">
        <f t="shared" si="2"/>
        <v>62556.75</v>
      </c>
      <c r="AH9" s="58">
        <f t="shared" si="3"/>
        <v>0</v>
      </c>
      <c r="AI9" s="60">
        <f t="shared" si="4"/>
        <v>62556.75</v>
      </c>
      <c r="AJ9" s="63">
        <f t="shared" si="5"/>
        <v>1577939.04</v>
      </c>
      <c r="AK9" s="49">
        <f t="shared" si="6"/>
        <v>1817134</v>
      </c>
      <c r="AL9" s="53">
        <f t="shared" si="7"/>
        <v>-239194.95999999996</v>
      </c>
    </row>
    <row r="10" spans="4:38" x14ac:dyDescent="0.2">
      <c r="D10" s="32" t="str">
        <f t="shared" ref="D10:D21" si="8">E10</f>
        <v>00499 สำนักงานสาธารณสุขอำเภอนิคมน้ำอูน</v>
      </c>
      <c r="E10" s="1" t="s">
        <v>1428</v>
      </c>
      <c r="F10" s="36">
        <v>65912.160000000003</v>
      </c>
      <c r="H10" s="36">
        <v>108734.99</v>
      </c>
      <c r="J10" s="280">
        <v>1</v>
      </c>
      <c r="K10" s="280">
        <v>25</v>
      </c>
      <c r="S10" s="280">
        <v>31508.799999999999</v>
      </c>
      <c r="X10" s="33">
        <v>25.68</v>
      </c>
      <c r="Y10" s="33">
        <v>1265823.5</v>
      </c>
      <c r="Z10" s="33">
        <v>406240.34</v>
      </c>
      <c r="AA10" s="37">
        <v>1483132.75</v>
      </c>
      <c r="AC10" s="37">
        <v>20721.900000000001</v>
      </c>
      <c r="AD10" s="37">
        <v>25070.52</v>
      </c>
      <c r="AG10" s="61">
        <f t="shared" si="2"/>
        <v>174647.15000000002</v>
      </c>
      <c r="AH10" s="58">
        <f t="shared" si="3"/>
        <v>0</v>
      </c>
      <c r="AI10" s="60">
        <f t="shared" si="4"/>
        <v>174647.15000000002</v>
      </c>
      <c r="AJ10" s="63">
        <f t="shared" si="5"/>
        <v>1672089.52</v>
      </c>
      <c r="AK10" s="49">
        <f t="shared" si="6"/>
        <v>1528925.17</v>
      </c>
      <c r="AL10" s="53">
        <f t="shared" si="7"/>
        <v>143164.35000000009</v>
      </c>
    </row>
    <row r="11" spans="4:38" x14ac:dyDescent="0.2">
      <c r="D11" s="32" t="str">
        <f t="shared" si="8"/>
        <v>00500 สำนักงานสาธารณสุขอำเภอวานรนิวาส</v>
      </c>
      <c r="E11" s="1" t="s">
        <v>1429</v>
      </c>
      <c r="F11" s="36">
        <v>79871.33</v>
      </c>
      <c r="H11" s="36">
        <v>72470.91</v>
      </c>
      <c r="J11" s="280">
        <v>4</v>
      </c>
      <c r="K11" s="280">
        <v>59</v>
      </c>
      <c r="S11" s="280">
        <v>-763990.9</v>
      </c>
      <c r="T11" s="280">
        <v>1542339.31</v>
      </c>
      <c r="X11" s="33">
        <v>11.04</v>
      </c>
      <c r="Y11" s="33">
        <v>797322</v>
      </c>
      <c r="Z11" s="33">
        <v>3178613.88</v>
      </c>
      <c r="AA11" s="37">
        <v>3504147</v>
      </c>
      <c r="AB11" s="37">
        <v>24955</v>
      </c>
      <c r="AC11" s="37">
        <v>72889.72</v>
      </c>
      <c r="AD11" s="37">
        <v>278537.71000000002</v>
      </c>
      <c r="AE11" s="37">
        <v>721360.66</v>
      </c>
      <c r="AG11" s="61">
        <f t="shared" si="2"/>
        <v>152342.24</v>
      </c>
      <c r="AH11" s="58">
        <f t="shared" si="3"/>
        <v>0</v>
      </c>
      <c r="AI11" s="60">
        <f t="shared" si="4"/>
        <v>152342.24</v>
      </c>
      <c r="AJ11" s="63">
        <f t="shared" si="5"/>
        <v>3975946.92</v>
      </c>
      <c r="AK11" s="49">
        <f t="shared" si="6"/>
        <v>4601890.09</v>
      </c>
      <c r="AL11" s="53">
        <f t="shared" si="7"/>
        <v>-625943.16999999993</v>
      </c>
    </row>
    <row r="12" spans="4:38" x14ac:dyDescent="0.2">
      <c r="D12" s="32" t="str">
        <f t="shared" si="8"/>
        <v>00501 สำนักงานสาธารณสุขอำเภอคำตากล้า</v>
      </c>
      <c r="E12" s="1" t="s">
        <v>1430</v>
      </c>
      <c r="F12" s="36">
        <v>116363.35</v>
      </c>
      <c r="H12" s="36">
        <v>34454</v>
      </c>
      <c r="J12" s="280">
        <v>1441672.12</v>
      </c>
      <c r="K12" s="280">
        <v>19918.66</v>
      </c>
      <c r="S12" s="280">
        <v>1283468.8600000001</v>
      </c>
      <c r="T12" s="280">
        <v>264320</v>
      </c>
      <c r="X12" s="33">
        <v>58.16</v>
      </c>
      <c r="Y12" s="33">
        <v>2329627</v>
      </c>
      <c r="Z12" s="33">
        <v>822046.32</v>
      </c>
      <c r="AA12" s="37">
        <v>2725602</v>
      </c>
      <c r="AC12" s="37">
        <v>5095</v>
      </c>
      <c r="AD12" s="37">
        <v>299677.83</v>
      </c>
      <c r="AE12" s="37">
        <v>56737.38</v>
      </c>
      <c r="AG12" s="61">
        <f t="shared" si="2"/>
        <v>150817.35</v>
      </c>
      <c r="AH12" s="58">
        <f t="shared" si="3"/>
        <v>0</v>
      </c>
      <c r="AI12" s="60">
        <f t="shared" si="4"/>
        <v>150817.35</v>
      </c>
      <c r="AJ12" s="63">
        <f t="shared" si="5"/>
        <v>3151731.48</v>
      </c>
      <c r="AK12" s="49">
        <f t="shared" si="6"/>
        <v>3087112.21</v>
      </c>
      <c r="AL12" s="53">
        <f t="shared" si="7"/>
        <v>64619.270000000019</v>
      </c>
    </row>
    <row r="13" spans="4:38" x14ac:dyDescent="0.2">
      <c r="D13" s="32" t="str">
        <f t="shared" si="8"/>
        <v>00502 สำนักงานสาธารณสุขอำเภอบ้านม่วง</v>
      </c>
      <c r="E13" s="1" t="s">
        <v>1431</v>
      </c>
      <c r="F13" s="36">
        <v>409407.2</v>
      </c>
      <c r="H13" s="36">
        <v>111267.02</v>
      </c>
      <c r="J13" s="280">
        <v>7</v>
      </c>
      <c r="K13" s="280">
        <v>83</v>
      </c>
      <c r="S13" s="280">
        <v>-758401.5</v>
      </c>
      <c r="T13" s="280">
        <v>1861495</v>
      </c>
      <c r="X13" s="33">
        <v>997</v>
      </c>
      <c r="Y13" s="33">
        <v>1848512.9</v>
      </c>
      <c r="Z13" s="33">
        <v>2294359.3199999998</v>
      </c>
      <c r="AA13" s="37">
        <v>3083027.9</v>
      </c>
      <c r="AC13" s="37">
        <v>23880</v>
      </c>
      <c r="AD13" s="37">
        <v>255625.23</v>
      </c>
      <c r="AE13" s="37">
        <v>805165.37</v>
      </c>
      <c r="AF13" s="37">
        <v>558500</v>
      </c>
      <c r="AG13" s="61">
        <f t="shared" si="2"/>
        <v>520674.22000000003</v>
      </c>
      <c r="AH13" s="58">
        <f t="shared" si="3"/>
        <v>0</v>
      </c>
      <c r="AI13" s="60">
        <f t="shared" si="4"/>
        <v>520674.22000000003</v>
      </c>
      <c r="AJ13" s="63">
        <f t="shared" si="5"/>
        <v>4143869.2199999997</v>
      </c>
      <c r="AK13" s="49">
        <f t="shared" si="6"/>
        <v>4726198.5</v>
      </c>
      <c r="AL13" s="53">
        <f t="shared" si="7"/>
        <v>-582329.28000000026</v>
      </c>
    </row>
    <row r="14" spans="4:38" s="106" customFormat="1" x14ac:dyDescent="0.2">
      <c r="D14" s="32" t="str">
        <f t="shared" si="8"/>
        <v>00503 สำนักงานสาธารณสุขอำเภออากาศอำนวย</v>
      </c>
      <c r="E14" s="106" t="s">
        <v>1587</v>
      </c>
      <c r="F14" s="135">
        <v>13291.12</v>
      </c>
      <c r="G14" s="135"/>
      <c r="H14" s="36">
        <v>30395</v>
      </c>
      <c r="I14" s="135"/>
      <c r="J14" s="282">
        <v>4</v>
      </c>
      <c r="K14" s="282">
        <v>7</v>
      </c>
      <c r="L14" s="253"/>
      <c r="M14" s="253"/>
      <c r="N14" s="253"/>
      <c r="O14" s="253"/>
      <c r="P14" s="253"/>
      <c r="Q14" s="280"/>
      <c r="R14" s="280"/>
      <c r="S14" s="280">
        <v>2205705.31</v>
      </c>
      <c r="T14" s="280">
        <v>67993.5</v>
      </c>
      <c r="U14" s="33"/>
      <c r="V14" s="33"/>
      <c r="W14" s="33"/>
      <c r="X14" s="33">
        <v>21.04</v>
      </c>
      <c r="Y14" s="33">
        <v>1006855.5</v>
      </c>
      <c r="Z14" s="33">
        <v>1437599</v>
      </c>
      <c r="AA14" s="37">
        <v>1899405.5</v>
      </c>
      <c r="AB14" s="37"/>
      <c r="AC14" s="37">
        <v>12869</v>
      </c>
      <c r="AD14" s="37">
        <v>21600</v>
      </c>
      <c r="AE14" s="37">
        <v>2237802.73</v>
      </c>
      <c r="AF14" s="37">
        <v>502800</v>
      </c>
      <c r="AG14" s="61">
        <f t="shared" si="2"/>
        <v>43686.12</v>
      </c>
      <c r="AH14" s="58">
        <f t="shared" si="3"/>
        <v>0</v>
      </c>
      <c r="AI14" s="60">
        <f t="shared" si="4"/>
        <v>43686.12</v>
      </c>
      <c r="AJ14" s="63">
        <f t="shared" si="5"/>
        <v>2444475.54</v>
      </c>
      <c r="AK14" s="49">
        <f t="shared" si="6"/>
        <v>4674477.2300000004</v>
      </c>
      <c r="AL14" s="53">
        <f t="shared" si="7"/>
        <v>-2230001.6900000004</v>
      </c>
    </row>
    <row r="15" spans="4:38" x14ac:dyDescent="0.2">
      <c r="D15" s="32" t="str">
        <f t="shared" si="8"/>
        <v>00504 สำนักงานสาธารณสุขอำเภอสว่างแดนดิน</v>
      </c>
      <c r="E15" s="1" t="s">
        <v>1432</v>
      </c>
      <c r="F15" s="36">
        <v>100618.57</v>
      </c>
      <c r="H15" s="36">
        <v>159407</v>
      </c>
      <c r="I15" s="36">
        <v>981216</v>
      </c>
      <c r="J15" s="280">
        <v>5</v>
      </c>
      <c r="K15" s="280">
        <v>6</v>
      </c>
      <c r="S15" s="280">
        <v>379822.65</v>
      </c>
      <c r="T15" s="280">
        <v>1790913.12</v>
      </c>
      <c r="X15" s="33">
        <v>1.0900000000000001</v>
      </c>
      <c r="Y15" s="33">
        <v>745552.5</v>
      </c>
      <c r="Z15" s="33">
        <v>3679652.85</v>
      </c>
      <c r="AA15" s="37">
        <v>3992739.75</v>
      </c>
      <c r="AC15" s="37">
        <v>152460</v>
      </c>
      <c r="AD15" s="37">
        <v>20083.23</v>
      </c>
      <c r="AE15" s="37">
        <v>1189406.6599999999</v>
      </c>
      <c r="AG15" s="61">
        <f t="shared" si="2"/>
        <v>1241241.57</v>
      </c>
      <c r="AH15" s="58">
        <f t="shared" si="3"/>
        <v>0</v>
      </c>
      <c r="AI15" s="60">
        <f t="shared" si="4"/>
        <v>1241241.57</v>
      </c>
      <c r="AJ15" s="63">
        <f t="shared" si="5"/>
        <v>4425206.4400000004</v>
      </c>
      <c r="AK15" s="49">
        <f t="shared" si="6"/>
        <v>5354689.6399999997</v>
      </c>
      <c r="AL15" s="53">
        <f t="shared" si="7"/>
        <v>-929483.19999999925</v>
      </c>
    </row>
    <row r="16" spans="4:38" x14ac:dyDescent="0.2">
      <c r="D16" s="32" t="str">
        <f t="shared" si="8"/>
        <v>00505 สำนักงานสาธารณสุขอำเภอส่องดาว</v>
      </c>
      <c r="E16" s="1" t="s">
        <v>1433</v>
      </c>
      <c r="F16" s="36">
        <v>24984.41</v>
      </c>
      <c r="J16" s="280">
        <v>6</v>
      </c>
      <c r="K16" s="280">
        <v>20</v>
      </c>
      <c r="P16" s="59">
        <v>25080</v>
      </c>
      <c r="S16" s="280">
        <v>-400212.27</v>
      </c>
      <c r="T16" s="280">
        <v>1659646.7</v>
      </c>
      <c r="X16" s="33">
        <v>209.38</v>
      </c>
      <c r="Y16" s="33">
        <v>1361795.5</v>
      </c>
      <c r="Z16" s="33">
        <v>346000.86</v>
      </c>
      <c r="AA16" s="37">
        <v>1452423.75</v>
      </c>
      <c r="AD16" s="37">
        <v>71452.61</v>
      </c>
      <c r="AE16" s="37">
        <v>1250533.3999999999</v>
      </c>
      <c r="AF16" s="37">
        <v>193100</v>
      </c>
      <c r="AG16" s="61">
        <f t="shared" si="2"/>
        <v>24984.41</v>
      </c>
      <c r="AH16" s="58">
        <f t="shared" si="3"/>
        <v>25080</v>
      </c>
      <c r="AI16" s="60">
        <f t="shared" si="4"/>
        <v>-95.590000000000146</v>
      </c>
      <c r="AJ16" s="63">
        <f t="shared" si="5"/>
        <v>1708005.7399999998</v>
      </c>
      <c r="AK16" s="49">
        <f t="shared" si="6"/>
        <v>2967509.76</v>
      </c>
      <c r="AL16" s="53">
        <f t="shared" si="7"/>
        <v>-1259504.02</v>
      </c>
    </row>
    <row r="17" spans="1:38" x14ac:dyDescent="0.2">
      <c r="D17" s="32" t="str">
        <f t="shared" si="8"/>
        <v>00506 สำนักงานสาธารณสุขอำเภอเต่างอย</v>
      </c>
      <c r="E17" s="1" t="s">
        <v>1434</v>
      </c>
      <c r="F17" s="36">
        <v>65699.86</v>
      </c>
      <c r="H17" s="36">
        <v>120384</v>
      </c>
      <c r="J17" s="280">
        <v>4</v>
      </c>
      <c r="K17" s="280">
        <v>26</v>
      </c>
      <c r="S17" s="280">
        <v>470009.39</v>
      </c>
      <c r="T17" s="280">
        <v>385124.66</v>
      </c>
      <c r="X17" s="33">
        <v>45.09</v>
      </c>
      <c r="Y17" s="33">
        <v>2245525.5</v>
      </c>
      <c r="Z17" s="33">
        <v>623711.38</v>
      </c>
      <c r="AA17" s="37">
        <v>2439583.5</v>
      </c>
      <c r="AC17" s="37">
        <v>32188</v>
      </c>
      <c r="AD17" s="37">
        <v>303467.38</v>
      </c>
      <c r="AE17" s="37">
        <v>763063.28</v>
      </c>
      <c r="AG17" s="61">
        <f t="shared" si="2"/>
        <v>186083.86</v>
      </c>
      <c r="AH17" s="58">
        <f t="shared" si="3"/>
        <v>0</v>
      </c>
      <c r="AI17" s="60">
        <f t="shared" si="4"/>
        <v>186083.86</v>
      </c>
      <c r="AJ17" s="63">
        <f t="shared" si="5"/>
        <v>2869281.9699999997</v>
      </c>
      <c r="AK17" s="49">
        <f t="shared" si="6"/>
        <v>3538302.16</v>
      </c>
      <c r="AL17" s="53">
        <f t="shared" si="7"/>
        <v>-669020.19000000041</v>
      </c>
    </row>
    <row r="18" spans="1:38" x14ac:dyDescent="0.2">
      <c r="D18" s="32" t="str">
        <f t="shared" si="8"/>
        <v>00507 สำนักงานสาธารณสุขอำเภอโคกศรีสุพรรณ</v>
      </c>
      <c r="E18" s="1" t="s">
        <v>1435</v>
      </c>
      <c r="F18" s="36">
        <v>69438.48</v>
      </c>
      <c r="H18" s="36">
        <v>79258.31</v>
      </c>
      <c r="J18" s="280">
        <v>3</v>
      </c>
      <c r="K18" s="280">
        <v>149518</v>
      </c>
      <c r="S18" s="280">
        <v>1184488.93</v>
      </c>
      <c r="T18" s="280">
        <v>110871.66</v>
      </c>
      <c r="X18" s="33">
        <v>2.5499999999999998</v>
      </c>
      <c r="Y18" s="33">
        <v>1890338.5</v>
      </c>
      <c r="Z18" s="33">
        <v>790944.89</v>
      </c>
      <c r="AA18" s="37">
        <v>2322643.5</v>
      </c>
      <c r="AB18" s="37">
        <v>3150</v>
      </c>
      <c r="AC18" s="37">
        <v>22653.7</v>
      </c>
      <c r="AD18" s="37">
        <v>287382.14</v>
      </c>
      <c r="AE18" s="37">
        <v>1042599.4</v>
      </c>
      <c r="AG18" s="61">
        <f t="shared" si="2"/>
        <v>148696.78999999998</v>
      </c>
      <c r="AH18" s="58">
        <f t="shared" si="3"/>
        <v>0</v>
      </c>
      <c r="AI18" s="60">
        <f t="shared" si="4"/>
        <v>148696.78999999998</v>
      </c>
      <c r="AJ18" s="63">
        <f t="shared" si="5"/>
        <v>2681285.94</v>
      </c>
      <c r="AK18" s="49">
        <f t="shared" si="6"/>
        <v>3678428.74</v>
      </c>
      <c r="AL18" s="53">
        <f t="shared" si="7"/>
        <v>-997142.80000000028</v>
      </c>
    </row>
    <row r="19" spans="1:38" x14ac:dyDescent="0.2">
      <c r="D19" s="32" t="str">
        <f t="shared" si="8"/>
        <v>00508 สำนักงานสาธารณสุขอำเภอเจริญศิลป์</v>
      </c>
      <c r="E19" s="1" t="s">
        <v>1436</v>
      </c>
      <c r="F19" s="36">
        <v>8955.11</v>
      </c>
      <c r="I19" s="36">
        <v>379864.3</v>
      </c>
      <c r="J19" s="280">
        <v>518918.67</v>
      </c>
      <c r="K19" s="280">
        <v>15</v>
      </c>
      <c r="S19" s="280">
        <v>55411.28</v>
      </c>
      <c r="T19" s="280">
        <v>1642759</v>
      </c>
      <c r="X19" s="33">
        <v>3.8</v>
      </c>
      <c r="Y19" s="33">
        <v>1284825</v>
      </c>
      <c r="Z19" s="33">
        <v>1149042.8999999999</v>
      </c>
      <c r="AA19" s="37">
        <v>2403181.5</v>
      </c>
      <c r="AD19" s="37">
        <v>22686.400000000001</v>
      </c>
      <c r="AE19" s="37">
        <v>798421</v>
      </c>
      <c r="AG19" s="61">
        <f t="shared" si="2"/>
        <v>388819.41</v>
      </c>
      <c r="AH19" s="58">
        <f t="shared" si="3"/>
        <v>0</v>
      </c>
      <c r="AI19" s="60">
        <f t="shared" si="4"/>
        <v>388819.41</v>
      </c>
      <c r="AJ19" s="63">
        <f t="shared" si="5"/>
        <v>2433871.7000000002</v>
      </c>
      <c r="AK19" s="49">
        <f t="shared" si="6"/>
        <v>3224288.9</v>
      </c>
      <c r="AL19" s="53">
        <f t="shared" si="7"/>
        <v>-790417.19999999972</v>
      </c>
    </row>
    <row r="20" spans="1:38" x14ac:dyDescent="0.2">
      <c r="D20" s="32" t="str">
        <f t="shared" si="8"/>
        <v>00509 สำนักงานสาธารณสุขอำเภอโพนนาแก้ว</v>
      </c>
      <c r="E20" s="1" t="s">
        <v>1437</v>
      </c>
      <c r="F20" s="36">
        <v>8618.68</v>
      </c>
      <c r="H20" s="36">
        <v>52091.42</v>
      </c>
      <c r="J20" s="280">
        <v>2</v>
      </c>
      <c r="K20" s="280">
        <v>29</v>
      </c>
      <c r="S20" s="280">
        <v>78575.83</v>
      </c>
      <c r="T20" s="280">
        <v>36752</v>
      </c>
      <c r="X20" s="33">
        <v>1.23</v>
      </c>
      <c r="Y20" s="33">
        <v>1995136.5</v>
      </c>
      <c r="Z20" s="33">
        <v>442000.91</v>
      </c>
      <c r="AA20" s="37">
        <v>2098743</v>
      </c>
      <c r="AC20" s="37">
        <v>21370.7</v>
      </c>
      <c r="AD20" s="37">
        <v>256932.29</v>
      </c>
      <c r="AE20" s="37">
        <v>114679.38</v>
      </c>
      <c r="AG20" s="61">
        <f t="shared" si="2"/>
        <v>60710.1</v>
      </c>
      <c r="AH20" s="58">
        <f t="shared" si="3"/>
        <v>0</v>
      </c>
      <c r="AI20" s="60">
        <f t="shared" si="4"/>
        <v>60710.1</v>
      </c>
      <c r="AJ20" s="63">
        <f t="shared" si="5"/>
        <v>2437138.64</v>
      </c>
      <c r="AK20" s="49">
        <f t="shared" si="6"/>
        <v>2491725.37</v>
      </c>
      <c r="AL20" s="53">
        <f t="shared" si="7"/>
        <v>-54586.729999999981</v>
      </c>
    </row>
    <row r="21" spans="1:38" x14ac:dyDescent="0.2">
      <c r="D21" s="32" t="str">
        <f t="shared" si="8"/>
        <v>00510 สำนักงานสาธารณสุขอำเภอภูพาน</v>
      </c>
      <c r="E21" s="1" t="s">
        <v>1438</v>
      </c>
      <c r="F21" s="36">
        <v>42916.21</v>
      </c>
      <c r="H21" s="36">
        <v>75402.350000000006</v>
      </c>
      <c r="J21" s="280">
        <v>3</v>
      </c>
      <c r="K21" s="280">
        <v>58</v>
      </c>
      <c r="R21" s="280">
        <v>30799.5</v>
      </c>
      <c r="T21" s="280">
        <v>67333.5</v>
      </c>
      <c r="X21" s="33">
        <v>64.87</v>
      </c>
      <c r="Y21" s="33">
        <v>1648764</v>
      </c>
      <c r="Z21" s="33">
        <v>299252.44</v>
      </c>
      <c r="AA21" s="37">
        <v>1773599</v>
      </c>
      <c r="AC21" s="37">
        <v>44804</v>
      </c>
      <c r="AD21" s="37">
        <v>107495.09</v>
      </c>
      <c r="AE21" s="37">
        <v>1936.66</v>
      </c>
      <c r="AG21" s="61">
        <f t="shared" si="2"/>
        <v>118318.56</v>
      </c>
      <c r="AH21" s="58">
        <f t="shared" si="3"/>
        <v>0</v>
      </c>
      <c r="AI21" s="60">
        <f t="shared" si="4"/>
        <v>118318.56</v>
      </c>
      <c r="AJ21" s="63">
        <f t="shared" si="5"/>
        <v>1948081.31</v>
      </c>
      <c r="AK21" s="49">
        <f t="shared" si="6"/>
        <v>1927834.75</v>
      </c>
      <c r="AL21" s="53">
        <f t="shared" si="7"/>
        <v>20246.560000000056</v>
      </c>
    </row>
    <row r="22" spans="1:38" x14ac:dyDescent="0.2">
      <c r="A22" s="1" t="s">
        <v>964</v>
      </c>
      <c r="B22" s="1" t="s">
        <v>966</v>
      </c>
      <c r="C22" s="94">
        <v>4000</v>
      </c>
      <c r="D22" s="1" t="s">
        <v>968</v>
      </c>
      <c r="E22" s="1" t="s">
        <v>968</v>
      </c>
      <c r="F22" s="36">
        <v>504764.3</v>
      </c>
      <c r="G22" s="36">
        <v>55772.52</v>
      </c>
      <c r="H22" s="36">
        <v>1005369.23</v>
      </c>
      <c r="J22" s="280">
        <v>259459.3</v>
      </c>
      <c r="K22" s="280">
        <v>462535.35</v>
      </c>
      <c r="P22" s="59">
        <v>219.87</v>
      </c>
      <c r="S22" s="280">
        <v>1383049.94</v>
      </c>
      <c r="V22" s="33">
        <v>2455125.88</v>
      </c>
      <c r="W22" s="33">
        <v>57800</v>
      </c>
      <c r="X22" s="33">
        <v>1210.42</v>
      </c>
      <c r="Y22" s="33">
        <v>1501300</v>
      </c>
      <c r="AA22" s="37">
        <v>1780036</v>
      </c>
      <c r="AB22" s="37">
        <v>3640</v>
      </c>
      <c r="AC22" s="37">
        <v>7200</v>
      </c>
      <c r="AD22" s="37">
        <v>1152624.0900000001</v>
      </c>
      <c r="AE22" s="37">
        <v>164177.32</v>
      </c>
      <c r="AF22" s="37">
        <v>3128</v>
      </c>
      <c r="AG22" s="61">
        <f t="shared" si="2"/>
        <v>1565906.0499999998</v>
      </c>
      <c r="AH22" s="58">
        <f t="shared" si="3"/>
        <v>219.87</v>
      </c>
      <c r="AI22" s="60">
        <f t="shared" si="4"/>
        <v>1565686.1799999997</v>
      </c>
      <c r="AJ22" s="63">
        <f t="shared" si="5"/>
        <v>4015436.3</v>
      </c>
      <c r="AK22" s="49">
        <f t="shared" si="6"/>
        <v>3110805.4099999997</v>
      </c>
      <c r="AL22" s="53">
        <f t="shared" si="7"/>
        <v>904630.89000000013</v>
      </c>
    </row>
    <row r="23" spans="1:38" x14ac:dyDescent="0.2">
      <c r="A23" s="1" t="s">
        <v>964</v>
      </c>
      <c r="B23" s="1" t="s">
        <v>966</v>
      </c>
      <c r="C23" s="94">
        <v>9196</v>
      </c>
      <c r="D23" s="1" t="s">
        <v>969</v>
      </c>
      <c r="E23" s="1" t="s">
        <v>969</v>
      </c>
      <c r="F23" s="36">
        <v>423063.46</v>
      </c>
      <c r="H23" s="36">
        <v>25276.36</v>
      </c>
      <c r="J23" s="280">
        <v>234838.39999999999</v>
      </c>
      <c r="K23" s="280">
        <v>222341.25</v>
      </c>
      <c r="P23" s="59">
        <v>2409.6999999999998</v>
      </c>
      <c r="S23" s="280">
        <v>-1534783.6</v>
      </c>
      <c r="T23" s="280">
        <v>2340148.79</v>
      </c>
      <c r="V23" s="33">
        <v>1252058.54</v>
      </c>
      <c r="X23" s="33">
        <v>1298.3699999999999</v>
      </c>
      <c r="Y23" s="33">
        <v>1204100</v>
      </c>
      <c r="AA23" s="37">
        <v>1552435</v>
      </c>
      <c r="AD23" s="37">
        <v>499627.45</v>
      </c>
      <c r="AE23" s="37">
        <v>300149.88</v>
      </c>
      <c r="AF23" s="37">
        <v>7500</v>
      </c>
      <c r="AG23" s="61">
        <f t="shared" si="2"/>
        <v>448339.82</v>
      </c>
      <c r="AH23" s="58">
        <f t="shared" si="3"/>
        <v>2409.6999999999998</v>
      </c>
      <c r="AI23" s="60">
        <f t="shared" si="4"/>
        <v>445930.12</v>
      </c>
      <c r="AJ23" s="63">
        <f t="shared" si="5"/>
        <v>2457456.91</v>
      </c>
      <c r="AK23" s="49">
        <f t="shared" si="6"/>
        <v>2359712.33</v>
      </c>
      <c r="AL23" s="53">
        <f t="shared" si="7"/>
        <v>97744.580000000075</v>
      </c>
    </row>
    <row r="24" spans="1:38" x14ac:dyDescent="0.2">
      <c r="A24" s="1" t="s">
        <v>964</v>
      </c>
      <c r="B24" s="1" t="s">
        <v>966</v>
      </c>
      <c r="C24" s="94">
        <v>4170</v>
      </c>
      <c r="D24" s="1" t="s">
        <v>970</v>
      </c>
      <c r="E24" s="1" t="s">
        <v>970</v>
      </c>
      <c r="F24" s="36">
        <v>354553.79</v>
      </c>
      <c r="G24" s="36">
        <v>152615.24</v>
      </c>
      <c r="H24" s="36">
        <v>211638.92</v>
      </c>
      <c r="J24" s="280">
        <v>228473.67</v>
      </c>
      <c r="K24" s="280">
        <v>215845.21</v>
      </c>
      <c r="P24" s="59">
        <v>83958.53</v>
      </c>
      <c r="S24" s="280">
        <v>-1271469.49</v>
      </c>
      <c r="T24" s="280">
        <v>2461151.44</v>
      </c>
      <c r="V24" s="33">
        <v>1543632.77</v>
      </c>
      <c r="W24" s="33">
        <v>8870</v>
      </c>
      <c r="X24" s="33">
        <v>1002.59</v>
      </c>
      <c r="Y24" s="33">
        <v>1987830</v>
      </c>
      <c r="AA24" s="37">
        <v>2425539</v>
      </c>
      <c r="AB24" s="37">
        <v>15376</v>
      </c>
      <c r="AD24" s="37">
        <v>1113447.73</v>
      </c>
      <c r="AE24" s="37">
        <v>93775.28</v>
      </c>
      <c r="AF24" s="37">
        <v>3711</v>
      </c>
      <c r="AG24" s="61">
        <f t="shared" si="2"/>
        <v>718807.95</v>
      </c>
      <c r="AH24" s="58">
        <f t="shared" si="3"/>
        <v>83958.53</v>
      </c>
      <c r="AI24" s="60">
        <f t="shared" si="4"/>
        <v>634849.41999999993</v>
      </c>
      <c r="AJ24" s="63">
        <f t="shared" si="5"/>
        <v>3541335.3600000003</v>
      </c>
      <c r="AK24" s="49">
        <f t="shared" si="6"/>
        <v>3651849.01</v>
      </c>
      <c r="AL24" s="53">
        <f t="shared" si="7"/>
        <v>-110513.64999999944</v>
      </c>
    </row>
    <row r="25" spans="1:38" x14ac:dyDescent="0.2">
      <c r="A25" s="1" t="s">
        <v>964</v>
      </c>
      <c r="B25" s="1" t="s">
        <v>966</v>
      </c>
      <c r="C25" s="94">
        <v>2125</v>
      </c>
      <c r="D25" s="1" t="s">
        <v>971</v>
      </c>
      <c r="E25" s="1" t="s">
        <v>971</v>
      </c>
      <c r="F25" s="36">
        <v>480835.85</v>
      </c>
      <c r="G25" s="36">
        <v>27455.99</v>
      </c>
      <c r="H25" s="36">
        <v>52151.59</v>
      </c>
      <c r="J25" s="280">
        <v>349060</v>
      </c>
      <c r="K25" s="280">
        <v>80134.69</v>
      </c>
      <c r="P25" s="59">
        <v>2397.69</v>
      </c>
      <c r="S25" s="280">
        <v>-811693.08</v>
      </c>
      <c r="T25" s="280">
        <v>1609968.11</v>
      </c>
      <c r="V25" s="33">
        <v>1001277.22</v>
      </c>
      <c r="W25" s="33">
        <v>93250</v>
      </c>
      <c r="X25" s="33">
        <v>609.32000000000005</v>
      </c>
      <c r="Y25" s="33">
        <v>1313500</v>
      </c>
      <c r="AA25" s="37">
        <v>1485595</v>
      </c>
      <c r="AB25" s="37">
        <v>8040</v>
      </c>
      <c r="AD25" s="37">
        <v>571225.61</v>
      </c>
      <c r="AE25" s="37">
        <v>149350.53</v>
      </c>
      <c r="AF25" s="37">
        <v>5460</v>
      </c>
      <c r="AG25" s="61">
        <f t="shared" si="2"/>
        <v>560443.42999999993</v>
      </c>
      <c r="AH25" s="58">
        <f t="shared" si="3"/>
        <v>2397.69</v>
      </c>
      <c r="AI25" s="60">
        <f t="shared" si="4"/>
        <v>558045.74</v>
      </c>
      <c r="AJ25" s="63">
        <f t="shared" si="5"/>
        <v>2408636.54</v>
      </c>
      <c r="AK25" s="49">
        <f t="shared" si="6"/>
        <v>2219671.1399999997</v>
      </c>
      <c r="AL25" s="53">
        <f t="shared" si="7"/>
        <v>188965.40000000037</v>
      </c>
    </row>
    <row r="26" spans="1:38" x14ac:dyDescent="0.2">
      <c r="A26" s="1" t="s">
        <v>964</v>
      </c>
      <c r="B26" s="1" t="s">
        <v>966</v>
      </c>
      <c r="C26" s="94">
        <v>4953</v>
      </c>
      <c r="D26" s="1" t="s">
        <v>972</v>
      </c>
      <c r="E26" s="1" t="s">
        <v>972</v>
      </c>
      <c r="F26" s="36">
        <v>201842.34</v>
      </c>
      <c r="G26" s="36">
        <v>915.64</v>
      </c>
      <c r="H26" s="36">
        <v>149442.07</v>
      </c>
      <c r="J26" s="280">
        <v>189451.94</v>
      </c>
      <c r="K26" s="280">
        <v>72678.73</v>
      </c>
      <c r="P26" s="59">
        <v>749.6</v>
      </c>
      <c r="S26" s="280">
        <v>-1107518.92</v>
      </c>
      <c r="T26" s="280">
        <v>1693812.25</v>
      </c>
      <c r="V26" s="33">
        <v>804815.44</v>
      </c>
      <c r="W26" s="33">
        <v>40000</v>
      </c>
      <c r="X26" s="33">
        <v>566.20000000000005</v>
      </c>
      <c r="Y26" s="33">
        <v>1157000</v>
      </c>
      <c r="AA26" s="37">
        <v>1401050</v>
      </c>
      <c r="AB26" s="37">
        <v>8700</v>
      </c>
      <c r="AD26" s="37">
        <v>442600.63</v>
      </c>
      <c r="AE26" s="37">
        <v>122503.22</v>
      </c>
      <c r="AF26" s="37">
        <v>240</v>
      </c>
      <c r="AG26" s="61">
        <f t="shared" si="2"/>
        <v>352200.05000000005</v>
      </c>
      <c r="AH26" s="58">
        <f t="shared" si="3"/>
        <v>749.6</v>
      </c>
      <c r="AI26" s="60">
        <f t="shared" si="4"/>
        <v>351450.45000000007</v>
      </c>
      <c r="AJ26" s="63">
        <f t="shared" si="5"/>
        <v>2002381.64</v>
      </c>
      <c r="AK26" s="49">
        <f t="shared" si="6"/>
        <v>1975093.8499999999</v>
      </c>
      <c r="AL26" s="53">
        <f t="shared" si="7"/>
        <v>27287.790000000037</v>
      </c>
    </row>
    <row r="27" spans="1:38" x14ac:dyDescent="0.2">
      <c r="A27" s="1" t="s">
        <v>964</v>
      </c>
      <c r="B27" s="1" t="s">
        <v>966</v>
      </c>
      <c r="C27" s="94">
        <v>5133</v>
      </c>
      <c r="D27" s="1" t="s">
        <v>973</v>
      </c>
      <c r="E27" s="1" t="s">
        <v>973</v>
      </c>
      <c r="F27" s="36">
        <v>998946.66</v>
      </c>
      <c r="G27" s="36">
        <v>61086.48</v>
      </c>
      <c r="H27" s="36">
        <v>117178.01</v>
      </c>
      <c r="J27" s="280">
        <v>306976.46000000002</v>
      </c>
      <c r="K27" s="280">
        <v>237901.95</v>
      </c>
      <c r="P27" s="59">
        <v>1087.1199999999999</v>
      </c>
      <c r="S27" s="280">
        <v>-291456.83</v>
      </c>
      <c r="T27" s="280">
        <v>1247745.83</v>
      </c>
      <c r="V27" s="33">
        <v>1422361.7</v>
      </c>
      <c r="W27" s="33">
        <v>763000</v>
      </c>
      <c r="X27" s="33">
        <v>1357.78</v>
      </c>
      <c r="Y27" s="33">
        <v>1178500</v>
      </c>
      <c r="AA27" s="37">
        <v>1608352</v>
      </c>
      <c r="AB27" s="37">
        <v>9424</v>
      </c>
      <c r="AD27" s="37">
        <v>752261.04</v>
      </c>
      <c r="AE27" s="37">
        <v>228317.23</v>
      </c>
      <c r="AF27" s="37">
        <v>2151.77</v>
      </c>
      <c r="AG27" s="61">
        <f t="shared" si="2"/>
        <v>1177211.1500000001</v>
      </c>
      <c r="AH27" s="58">
        <f t="shared" si="3"/>
        <v>1087.1199999999999</v>
      </c>
      <c r="AI27" s="60">
        <f t="shared" si="4"/>
        <v>1176124.03</v>
      </c>
      <c r="AJ27" s="63">
        <f t="shared" si="5"/>
        <v>3365219.48</v>
      </c>
      <c r="AK27" s="49">
        <f t="shared" si="6"/>
        <v>2600506.04</v>
      </c>
      <c r="AL27" s="53">
        <f t="shared" si="7"/>
        <v>764713.44</v>
      </c>
    </row>
    <row r="28" spans="1:38" x14ac:dyDescent="0.2">
      <c r="A28" s="1" t="s">
        <v>964</v>
      </c>
      <c r="B28" s="1" t="s">
        <v>966</v>
      </c>
      <c r="C28" s="94">
        <v>9944</v>
      </c>
      <c r="D28" s="1" t="s">
        <v>974</v>
      </c>
      <c r="E28" s="1" t="s">
        <v>974</v>
      </c>
      <c r="F28" s="36">
        <v>1065881.5</v>
      </c>
      <c r="H28" s="36">
        <v>92070.31</v>
      </c>
      <c r="J28" s="280">
        <v>479137.95</v>
      </c>
      <c r="K28" s="280">
        <v>22519.31</v>
      </c>
      <c r="P28" s="59">
        <v>493.27</v>
      </c>
      <c r="S28" s="280">
        <v>-502310.40000000002</v>
      </c>
      <c r="T28" s="280">
        <v>1804121.26</v>
      </c>
      <c r="V28" s="33">
        <v>1097038.47</v>
      </c>
      <c r="W28" s="33">
        <v>21000</v>
      </c>
      <c r="X28" s="33">
        <v>3198.93</v>
      </c>
      <c r="Y28" s="33">
        <v>1109404</v>
      </c>
      <c r="AA28" s="37">
        <v>1361211</v>
      </c>
      <c r="AB28" s="37">
        <v>24452</v>
      </c>
      <c r="AC28" s="37">
        <v>480</v>
      </c>
      <c r="AD28" s="37">
        <v>363774.46</v>
      </c>
      <c r="AE28" s="37">
        <v>123419</v>
      </c>
      <c r="AG28" s="61">
        <f t="shared" si="2"/>
        <v>1157951.81</v>
      </c>
      <c r="AH28" s="58">
        <f t="shared" si="3"/>
        <v>493.27</v>
      </c>
      <c r="AI28" s="60">
        <f t="shared" si="4"/>
        <v>1157458.54</v>
      </c>
      <c r="AJ28" s="63">
        <f t="shared" si="5"/>
        <v>2230641.4</v>
      </c>
      <c r="AK28" s="49">
        <f t="shared" si="6"/>
        <v>1873336.46</v>
      </c>
      <c r="AL28" s="53">
        <f t="shared" si="7"/>
        <v>357304.93999999994</v>
      </c>
    </row>
    <row r="29" spans="1:38" x14ac:dyDescent="0.2">
      <c r="A29" s="1" t="s">
        <v>964</v>
      </c>
      <c r="B29" s="1" t="s">
        <v>966</v>
      </c>
      <c r="C29" s="94">
        <v>7970</v>
      </c>
      <c r="D29" s="1" t="s">
        <v>975</v>
      </c>
      <c r="E29" s="1" t="s">
        <v>975</v>
      </c>
      <c r="F29" s="36">
        <v>972718.05</v>
      </c>
      <c r="G29" s="36">
        <v>79800</v>
      </c>
      <c r="H29" s="36">
        <v>169103.15</v>
      </c>
      <c r="J29" s="280">
        <v>524131.12</v>
      </c>
      <c r="K29" s="280">
        <v>208262.57</v>
      </c>
      <c r="P29" s="59">
        <v>3322.97</v>
      </c>
      <c r="S29" s="280">
        <v>337438.58</v>
      </c>
      <c r="T29" s="280">
        <v>1414760.08</v>
      </c>
      <c r="V29" s="33">
        <v>1333491.79</v>
      </c>
      <c r="W29" s="33">
        <v>301107</v>
      </c>
      <c r="X29" s="33">
        <v>1645.75</v>
      </c>
      <c r="Y29" s="33">
        <v>1666240</v>
      </c>
      <c r="AA29" s="37">
        <v>2027278</v>
      </c>
      <c r="AB29" s="37">
        <v>26710</v>
      </c>
      <c r="AD29" s="37">
        <v>864399.27</v>
      </c>
      <c r="AE29" s="37">
        <v>185604.01</v>
      </c>
      <c r="AG29" s="61">
        <f t="shared" si="2"/>
        <v>1221621.2</v>
      </c>
      <c r="AH29" s="58">
        <f t="shared" si="3"/>
        <v>3322.97</v>
      </c>
      <c r="AI29" s="60">
        <f t="shared" si="4"/>
        <v>1218298.23</v>
      </c>
      <c r="AJ29" s="63">
        <f t="shared" si="5"/>
        <v>3302484.54</v>
      </c>
      <c r="AK29" s="49">
        <f t="shared" si="6"/>
        <v>3103991.2800000003</v>
      </c>
      <c r="AL29" s="53">
        <f t="shared" si="7"/>
        <v>198493.25999999978</v>
      </c>
    </row>
    <row r="30" spans="1:38" x14ac:dyDescent="0.2">
      <c r="A30" s="1" t="s">
        <v>964</v>
      </c>
      <c r="B30" s="1" t="s">
        <v>966</v>
      </c>
      <c r="C30" s="94">
        <v>3631</v>
      </c>
      <c r="D30" s="1" t="s">
        <v>976</v>
      </c>
      <c r="E30" s="1" t="s">
        <v>976</v>
      </c>
      <c r="F30" s="36">
        <v>373816.39</v>
      </c>
      <c r="H30" s="36">
        <v>134064.64000000001</v>
      </c>
      <c r="J30" s="280">
        <v>221695.4</v>
      </c>
      <c r="K30" s="280">
        <v>93129.87</v>
      </c>
      <c r="P30" s="59">
        <v>2570.35</v>
      </c>
      <c r="S30" s="280">
        <v>-569437.59</v>
      </c>
      <c r="T30" s="280">
        <v>1595887.05</v>
      </c>
      <c r="V30" s="33">
        <v>1522549.49</v>
      </c>
      <c r="W30" s="33">
        <v>310000</v>
      </c>
      <c r="X30" s="33">
        <v>819.18</v>
      </c>
      <c r="Y30" s="33">
        <v>2011830</v>
      </c>
      <c r="AA30" s="37">
        <v>2221131</v>
      </c>
      <c r="AB30" s="37">
        <v>12958</v>
      </c>
      <c r="AC30" s="37">
        <v>13512</v>
      </c>
      <c r="AD30" s="37">
        <v>1604905.52</v>
      </c>
      <c r="AE30" s="37">
        <v>199005.66</v>
      </c>
      <c r="AG30" s="61">
        <f t="shared" si="2"/>
        <v>507881.03</v>
      </c>
      <c r="AH30" s="58">
        <f t="shared" si="3"/>
        <v>2570.35</v>
      </c>
      <c r="AI30" s="60">
        <f t="shared" si="4"/>
        <v>505310.68000000005</v>
      </c>
      <c r="AJ30" s="63">
        <f t="shared" si="5"/>
        <v>3845198.67</v>
      </c>
      <c r="AK30" s="49">
        <f t="shared" si="6"/>
        <v>4051512.18</v>
      </c>
      <c r="AL30" s="53">
        <f t="shared" si="7"/>
        <v>-206313.51000000024</v>
      </c>
    </row>
    <row r="31" spans="1:38" x14ac:dyDescent="0.2">
      <c r="A31" s="1" t="s">
        <v>964</v>
      </c>
      <c r="B31" s="1" t="s">
        <v>966</v>
      </c>
      <c r="C31" s="94">
        <v>3196</v>
      </c>
      <c r="D31" s="1" t="s">
        <v>977</v>
      </c>
      <c r="E31" s="1" t="s">
        <v>977</v>
      </c>
      <c r="F31" s="36">
        <v>735926.89</v>
      </c>
      <c r="H31" s="36">
        <v>92008.88</v>
      </c>
      <c r="J31" s="280">
        <v>126091.01</v>
      </c>
      <c r="K31" s="280">
        <v>114084.17</v>
      </c>
      <c r="P31" s="59">
        <v>1702.57</v>
      </c>
      <c r="S31" s="280">
        <v>-925852.97</v>
      </c>
      <c r="T31" s="280">
        <v>1789492.25</v>
      </c>
      <c r="V31" s="33">
        <v>1125188.8899999999</v>
      </c>
      <c r="X31" s="33">
        <v>1516.81</v>
      </c>
      <c r="Y31" s="33">
        <v>1194100</v>
      </c>
      <c r="AA31" s="37">
        <v>1446912</v>
      </c>
      <c r="AB31" s="37">
        <v>7920</v>
      </c>
      <c r="AD31" s="37">
        <v>585875.79</v>
      </c>
      <c r="AE31" s="37">
        <v>77328.81</v>
      </c>
      <c r="AG31" s="61">
        <f t="shared" si="2"/>
        <v>827935.77</v>
      </c>
      <c r="AH31" s="58">
        <f t="shared" si="3"/>
        <v>1702.57</v>
      </c>
      <c r="AI31" s="60">
        <f t="shared" si="4"/>
        <v>826233.20000000007</v>
      </c>
      <c r="AJ31" s="63">
        <f t="shared" si="5"/>
        <v>2320805.7000000002</v>
      </c>
      <c r="AK31" s="49">
        <f t="shared" si="6"/>
        <v>2118036.6</v>
      </c>
      <c r="AL31" s="53">
        <f t="shared" si="7"/>
        <v>202769.10000000009</v>
      </c>
    </row>
    <row r="32" spans="1:38" x14ac:dyDescent="0.2">
      <c r="A32" s="1" t="s">
        <v>964</v>
      </c>
      <c r="B32" s="1" t="s">
        <v>966</v>
      </c>
      <c r="C32" s="94">
        <v>3788</v>
      </c>
      <c r="D32" s="1" t="s">
        <v>978</v>
      </c>
      <c r="E32" s="1" t="s">
        <v>978</v>
      </c>
      <c r="F32" s="36">
        <v>536088.48</v>
      </c>
      <c r="H32" s="36">
        <v>71315.820000000007</v>
      </c>
      <c r="J32" s="280">
        <v>405029.76</v>
      </c>
      <c r="K32" s="280">
        <v>580624.88</v>
      </c>
      <c r="P32" s="59">
        <v>1613.11</v>
      </c>
      <c r="S32" s="280">
        <v>-2195749.2200000002</v>
      </c>
      <c r="T32" s="280">
        <v>3102228.3</v>
      </c>
      <c r="V32" s="33">
        <v>1936114.9</v>
      </c>
      <c r="X32" s="33">
        <v>807.88</v>
      </c>
      <c r="Y32" s="33">
        <v>2867800</v>
      </c>
      <c r="AA32" s="37">
        <v>3151210</v>
      </c>
      <c r="AB32" s="37">
        <v>6160</v>
      </c>
      <c r="AC32" s="37">
        <v>22386</v>
      </c>
      <c r="AD32" s="37">
        <v>690671.71</v>
      </c>
      <c r="AE32" s="37">
        <v>249328.32</v>
      </c>
      <c r="AG32" s="61">
        <f t="shared" si="2"/>
        <v>607404.30000000005</v>
      </c>
      <c r="AH32" s="58">
        <f t="shared" si="3"/>
        <v>1613.11</v>
      </c>
      <c r="AI32" s="60">
        <f t="shared" si="4"/>
        <v>605791.19000000006</v>
      </c>
      <c r="AJ32" s="63">
        <f t="shared" si="5"/>
        <v>4804722.7799999993</v>
      </c>
      <c r="AK32" s="49">
        <f t="shared" si="6"/>
        <v>4119756.03</v>
      </c>
      <c r="AL32" s="53">
        <f t="shared" si="7"/>
        <v>684966.74999999953</v>
      </c>
    </row>
    <row r="33" spans="1:38" x14ac:dyDescent="0.2">
      <c r="A33" s="1" t="s">
        <v>964</v>
      </c>
      <c r="B33" s="1" t="s">
        <v>966</v>
      </c>
      <c r="C33" s="94">
        <v>3714</v>
      </c>
      <c r="D33" s="1" t="s">
        <v>979</v>
      </c>
      <c r="E33" s="1" t="s">
        <v>979</v>
      </c>
      <c r="F33" s="36">
        <v>641285.62</v>
      </c>
      <c r="G33" s="36">
        <v>80162.12</v>
      </c>
      <c r="H33" s="36">
        <v>127027.48</v>
      </c>
      <c r="J33" s="280">
        <v>318833.65000000002</v>
      </c>
      <c r="K33" s="280">
        <v>211405.38</v>
      </c>
      <c r="P33" s="59">
        <v>2367.21</v>
      </c>
      <c r="S33" s="280">
        <v>-628902.06999999995</v>
      </c>
      <c r="T33" s="280">
        <v>1484748</v>
      </c>
      <c r="V33" s="33">
        <v>1608978.84</v>
      </c>
      <c r="W33" s="33">
        <v>92750</v>
      </c>
      <c r="X33" s="33">
        <v>1169.05</v>
      </c>
      <c r="Y33" s="33">
        <v>764700</v>
      </c>
      <c r="AA33" s="37">
        <v>1129595</v>
      </c>
      <c r="AB33" s="37">
        <v>1320</v>
      </c>
      <c r="AC33" s="37">
        <v>25864</v>
      </c>
      <c r="AD33" s="37">
        <v>637310.56000000006</v>
      </c>
      <c r="AE33" s="37">
        <v>153007.22</v>
      </c>
      <c r="AG33" s="61">
        <f t="shared" si="2"/>
        <v>848475.22</v>
      </c>
      <c r="AH33" s="58">
        <f t="shared" si="3"/>
        <v>2367.21</v>
      </c>
      <c r="AI33" s="60">
        <f t="shared" si="4"/>
        <v>846108.01</v>
      </c>
      <c r="AJ33" s="63">
        <f t="shared" si="5"/>
        <v>2467597.89</v>
      </c>
      <c r="AK33" s="49">
        <f t="shared" si="6"/>
        <v>1947096.78</v>
      </c>
      <c r="AL33" s="53">
        <f t="shared" si="7"/>
        <v>520501.1100000001</v>
      </c>
    </row>
    <row r="34" spans="1:38" x14ac:dyDescent="0.2">
      <c r="A34" s="1" t="s">
        <v>964</v>
      </c>
      <c r="B34" s="1" t="s">
        <v>966</v>
      </c>
      <c r="C34" s="94">
        <v>7059</v>
      </c>
      <c r="D34" s="1" t="s">
        <v>980</v>
      </c>
      <c r="E34" s="1" t="s">
        <v>980</v>
      </c>
      <c r="F34" s="36">
        <v>746635.12</v>
      </c>
      <c r="G34" s="36">
        <v>54895.75</v>
      </c>
      <c r="H34" s="36">
        <v>130170.73</v>
      </c>
      <c r="J34" s="280">
        <v>41265.22</v>
      </c>
      <c r="K34" s="280">
        <v>295189.40000000002</v>
      </c>
      <c r="P34" s="59">
        <v>1140.6199999999999</v>
      </c>
      <c r="S34" s="280">
        <v>-1069612.55</v>
      </c>
      <c r="T34" s="280">
        <v>1924840.79</v>
      </c>
      <c r="V34" s="33">
        <v>1596527.01</v>
      </c>
      <c r="W34" s="33">
        <v>117400</v>
      </c>
      <c r="X34" s="33">
        <v>962.76</v>
      </c>
      <c r="Y34" s="33">
        <v>932100</v>
      </c>
      <c r="AA34" s="37">
        <v>1287349</v>
      </c>
      <c r="AB34" s="37">
        <v>4040</v>
      </c>
      <c r="AC34" s="37">
        <v>8897</v>
      </c>
      <c r="AD34" s="37">
        <v>731679.76</v>
      </c>
      <c r="AE34" s="37">
        <v>201336.65</v>
      </c>
      <c r="AF34" s="37">
        <v>1900</v>
      </c>
      <c r="AG34" s="61">
        <f t="shared" si="2"/>
        <v>931701.6</v>
      </c>
      <c r="AH34" s="58">
        <f t="shared" si="3"/>
        <v>1140.6199999999999</v>
      </c>
      <c r="AI34" s="60">
        <f t="shared" si="4"/>
        <v>930560.98</v>
      </c>
      <c r="AJ34" s="63">
        <f t="shared" si="5"/>
        <v>2646989.77</v>
      </c>
      <c r="AK34" s="49">
        <f t="shared" si="6"/>
        <v>2235202.41</v>
      </c>
      <c r="AL34" s="53">
        <f t="shared" si="7"/>
        <v>411787.35999999987</v>
      </c>
    </row>
    <row r="35" spans="1:38" x14ac:dyDescent="0.2">
      <c r="A35" s="1" t="s">
        <v>964</v>
      </c>
      <c r="B35" s="1" t="s">
        <v>966</v>
      </c>
      <c r="C35" s="94">
        <v>3387</v>
      </c>
      <c r="D35" s="1" t="s">
        <v>981</v>
      </c>
      <c r="E35" s="1" t="s">
        <v>981</v>
      </c>
      <c r="F35" s="36">
        <v>1328890.75</v>
      </c>
      <c r="G35" s="36">
        <v>8380.18</v>
      </c>
      <c r="H35" s="36">
        <v>148975.25</v>
      </c>
      <c r="J35" s="280">
        <v>245227.28</v>
      </c>
      <c r="K35" s="280">
        <v>100940.33</v>
      </c>
      <c r="P35" s="59">
        <v>426.95</v>
      </c>
      <c r="S35" s="280">
        <v>992288.1</v>
      </c>
      <c r="T35" s="280">
        <v>1101601.1100000001</v>
      </c>
      <c r="V35" s="33">
        <v>1210248.18</v>
      </c>
      <c r="X35" s="33">
        <v>647.01</v>
      </c>
      <c r="Y35" s="33">
        <v>1634900</v>
      </c>
      <c r="AA35" s="37">
        <v>2058880</v>
      </c>
      <c r="AB35" s="37">
        <v>18612</v>
      </c>
      <c r="AD35" s="37">
        <v>919023.72</v>
      </c>
      <c r="AE35" s="37">
        <v>111181.84</v>
      </c>
      <c r="AG35" s="61">
        <f t="shared" si="2"/>
        <v>1486246.18</v>
      </c>
      <c r="AH35" s="58">
        <f t="shared" si="3"/>
        <v>426.95</v>
      </c>
      <c r="AI35" s="60">
        <f t="shared" si="4"/>
        <v>1485819.23</v>
      </c>
      <c r="AJ35" s="63">
        <f t="shared" si="5"/>
        <v>2845795.19</v>
      </c>
      <c r="AK35" s="49">
        <f t="shared" si="6"/>
        <v>3107697.5599999996</v>
      </c>
      <c r="AL35" s="53">
        <f t="shared" si="7"/>
        <v>-261902.36999999965</v>
      </c>
    </row>
    <row r="36" spans="1:38" x14ac:dyDescent="0.2">
      <c r="A36" s="1" t="s">
        <v>964</v>
      </c>
      <c r="B36" s="1" t="s">
        <v>966</v>
      </c>
      <c r="C36" s="94">
        <v>4255</v>
      </c>
      <c r="D36" s="1" t="s">
        <v>982</v>
      </c>
      <c r="E36" s="1" t="s">
        <v>982</v>
      </c>
      <c r="F36" s="36">
        <v>373362.91</v>
      </c>
      <c r="G36" s="36">
        <v>10507.26</v>
      </c>
      <c r="H36" s="36">
        <v>86172.86</v>
      </c>
      <c r="J36" s="280">
        <v>1565335.98</v>
      </c>
      <c r="K36" s="280">
        <v>80380.679999999993</v>
      </c>
      <c r="P36" s="59">
        <v>28.08</v>
      </c>
      <c r="S36" s="280">
        <v>1612176.68</v>
      </c>
      <c r="T36" s="280">
        <v>528949.56000000006</v>
      </c>
      <c r="V36" s="33">
        <v>1233302.05</v>
      </c>
      <c r="W36" s="33">
        <v>90050</v>
      </c>
      <c r="X36" s="33">
        <v>782.85</v>
      </c>
      <c r="Y36" s="33">
        <v>1807400</v>
      </c>
      <c r="AA36" s="37">
        <v>2088813</v>
      </c>
      <c r="AB36" s="37">
        <v>8516</v>
      </c>
      <c r="AC36" s="37">
        <v>15372</v>
      </c>
      <c r="AD36" s="37">
        <v>894351.05</v>
      </c>
      <c r="AE36" s="37">
        <v>149517.48000000001</v>
      </c>
      <c r="AF36" s="37">
        <v>360</v>
      </c>
      <c r="AG36" s="61">
        <f t="shared" si="2"/>
        <v>470043.02999999997</v>
      </c>
      <c r="AH36" s="58">
        <f t="shared" si="3"/>
        <v>28.08</v>
      </c>
      <c r="AI36" s="60">
        <f t="shared" si="4"/>
        <v>470014.94999999995</v>
      </c>
      <c r="AJ36" s="63">
        <f t="shared" si="5"/>
        <v>3131534.9000000004</v>
      </c>
      <c r="AK36" s="49">
        <f t="shared" si="6"/>
        <v>3156929.53</v>
      </c>
      <c r="AL36" s="53">
        <f t="shared" si="7"/>
        <v>-25394.629999999423</v>
      </c>
    </row>
    <row r="37" spans="1:38" x14ac:dyDescent="0.2">
      <c r="A37" s="1" t="s">
        <v>964</v>
      </c>
      <c r="B37" s="1" t="s">
        <v>966</v>
      </c>
      <c r="C37" s="94">
        <v>1849</v>
      </c>
      <c r="D37" s="1" t="s">
        <v>983</v>
      </c>
      <c r="E37" s="1" t="s">
        <v>983</v>
      </c>
      <c r="F37" s="36">
        <v>291177.65000000002</v>
      </c>
      <c r="H37" s="36">
        <v>102388.77</v>
      </c>
      <c r="J37" s="280">
        <v>568272.38</v>
      </c>
      <c r="K37" s="280">
        <v>40685.31</v>
      </c>
      <c r="P37" s="59">
        <v>118.21</v>
      </c>
      <c r="S37" s="280">
        <v>-582390.25</v>
      </c>
      <c r="T37" s="280">
        <v>1603684.39</v>
      </c>
      <c r="V37" s="33">
        <v>918747.36</v>
      </c>
      <c r="W37" s="33">
        <v>76230</v>
      </c>
      <c r="X37" s="33">
        <v>552.99</v>
      </c>
      <c r="Y37" s="33">
        <v>1671000</v>
      </c>
      <c r="AA37" s="37">
        <v>1917979</v>
      </c>
      <c r="AB37" s="37">
        <v>7846</v>
      </c>
      <c r="AC37" s="37">
        <v>8506</v>
      </c>
      <c r="AD37" s="37">
        <v>609335.51</v>
      </c>
      <c r="AE37" s="37">
        <v>130950.24</v>
      </c>
      <c r="AF37" s="37">
        <v>10801.84</v>
      </c>
      <c r="AG37" s="61">
        <f t="shared" si="2"/>
        <v>393566.42000000004</v>
      </c>
      <c r="AH37" s="58">
        <f t="shared" si="3"/>
        <v>118.21</v>
      </c>
      <c r="AI37" s="60">
        <f t="shared" si="4"/>
        <v>393448.21</v>
      </c>
      <c r="AJ37" s="63">
        <f t="shared" si="5"/>
        <v>2666530.35</v>
      </c>
      <c r="AK37" s="49">
        <f t="shared" si="6"/>
        <v>2685418.59</v>
      </c>
      <c r="AL37" s="53">
        <f t="shared" si="7"/>
        <v>-18888.239999999758</v>
      </c>
    </row>
    <row r="38" spans="1:38" x14ac:dyDescent="0.2">
      <c r="A38" s="1" t="s">
        <v>964</v>
      </c>
      <c r="B38" s="1" t="s">
        <v>966</v>
      </c>
      <c r="C38" s="94">
        <v>5343</v>
      </c>
      <c r="D38" s="1" t="s">
        <v>984</v>
      </c>
      <c r="E38" s="1" t="s">
        <v>984</v>
      </c>
      <c r="F38" s="36">
        <v>464591.5</v>
      </c>
      <c r="G38" s="36">
        <v>74118.03</v>
      </c>
      <c r="H38" s="36">
        <v>233139.26</v>
      </c>
      <c r="J38" s="280">
        <v>228800.98</v>
      </c>
      <c r="K38" s="280">
        <v>8670.11</v>
      </c>
      <c r="P38" s="59">
        <v>1401.67</v>
      </c>
      <c r="S38" s="280">
        <v>-314274.55</v>
      </c>
      <c r="T38" s="280">
        <v>1498620.76</v>
      </c>
      <c r="V38" s="33">
        <v>874541.59</v>
      </c>
      <c r="X38" s="33">
        <v>1188.21</v>
      </c>
      <c r="Y38" s="33">
        <v>797800</v>
      </c>
      <c r="AA38" s="37">
        <v>984805</v>
      </c>
      <c r="AB38" s="37">
        <v>9436</v>
      </c>
      <c r="AC38" s="37">
        <v>7200</v>
      </c>
      <c r="AD38" s="37">
        <v>759096.34</v>
      </c>
      <c r="AE38" s="37">
        <v>89420.46</v>
      </c>
      <c r="AG38" s="61">
        <f t="shared" si="2"/>
        <v>771848.79</v>
      </c>
      <c r="AH38" s="58">
        <f t="shared" si="3"/>
        <v>1401.67</v>
      </c>
      <c r="AI38" s="60">
        <f t="shared" si="4"/>
        <v>770447.12</v>
      </c>
      <c r="AJ38" s="63">
        <f t="shared" si="5"/>
        <v>1673529.7999999998</v>
      </c>
      <c r="AK38" s="49">
        <f t="shared" si="6"/>
        <v>1849957.7999999998</v>
      </c>
      <c r="AL38" s="53">
        <f t="shared" si="7"/>
        <v>-176428</v>
      </c>
    </row>
    <row r="39" spans="1:38" x14ac:dyDescent="0.2">
      <c r="A39" s="1" t="s">
        <v>964</v>
      </c>
      <c r="B39" s="1" t="s">
        <v>966</v>
      </c>
      <c r="C39" s="94">
        <v>2589</v>
      </c>
      <c r="D39" s="1" t="s">
        <v>985</v>
      </c>
      <c r="E39" s="1" t="s">
        <v>985</v>
      </c>
      <c r="F39" s="36">
        <v>803916.59</v>
      </c>
      <c r="G39" s="36">
        <v>33153.14</v>
      </c>
      <c r="H39" s="36">
        <v>37218.980000000003</v>
      </c>
      <c r="J39" s="280">
        <v>1547475.73</v>
      </c>
      <c r="K39" s="280">
        <v>280239.76</v>
      </c>
      <c r="P39" s="59">
        <v>2250.9299999999998</v>
      </c>
      <c r="S39" s="280">
        <v>135560.49</v>
      </c>
      <c r="T39" s="280">
        <v>2339595.1</v>
      </c>
      <c r="V39" s="33">
        <v>1365215.15</v>
      </c>
      <c r="W39" s="33">
        <v>185000</v>
      </c>
      <c r="X39" s="33">
        <v>1279.2</v>
      </c>
      <c r="Y39" s="33">
        <v>1327100</v>
      </c>
      <c r="AA39" s="37">
        <v>1753042</v>
      </c>
      <c r="AB39" s="37">
        <v>26806</v>
      </c>
      <c r="AC39" s="37">
        <v>18129</v>
      </c>
      <c r="AD39" s="37">
        <v>608163.1</v>
      </c>
      <c r="AE39" s="37">
        <v>247816.57</v>
      </c>
      <c r="AF39" s="37">
        <v>40</v>
      </c>
      <c r="AG39" s="61">
        <f t="shared" si="2"/>
        <v>874288.71</v>
      </c>
      <c r="AH39" s="58">
        <f t="shared" si="3"/>
        <v>2250.9299999999998</v>
      </c>
      <c r="AI39" s="60">
        <f t="shared" si="4"/>
        <v>872037.77999999991</v>
      </c>
      <c r="AJ39" s="63">
        <f t="shared" si="5"/>
        <v>2878594.3499999996</v>
      </c>
      <c r="AK39" s="49">
        <f t="shared" si="6"/>
        <v>2653996.67</v>
      </c>
      <c r="AL39" s="53">
        <f t="shared" si="7"/>
        <v>224597.6799999997</v>
      </c>
    </row>
    <row r="40" spans="1:38" x14ac:dyDescent="0.2">
      <c r="A40" s="1" t="s">
        <v>964</v>
      </c>
      <c r="B40" s="1" t="s">
        <v>966</v>
      </c>
      <c r="C40" s="94">
        <v>2366</v>
      </c>
      <c r="D40" s="1" t="s">
        <v>986</v>
      </c>
      <c r="E40" s="1" t="s">
        <v>986</v>
      </c>
      <c r="F40" s="36">
        <v>284915.28999999998</v>
      </c>
      <c r="H40" s="36">
        <v>48118.8</v>
      </c>
      <c r="J40" s="280">
        <v>261051.94</v>
      </c>
      <c r="K40" s="280">
        <v>115110.96</v>
      </c>
      <c r="P40" s="59">
        <v>1052.6300000000001</v>
      </c>
      <c r="S40" s="280">
        <v>-785949.29</v>
      </c>
      <c r="T40" s="280">
        <v>1457071.21</v>
      </c>
      <c r="V40" s="33">
        <v>946549.64</v>
      </c>
      <c r="W40" s="33">
        <v>51000</v>
      </c>
      <c r="X40" s="33">
        <v>562.51</v>
      </c>
      <c r="Y40" s="33">
        <v>324800</v>
      </c>
      <c r="AA40" s="37">
        <v>650572</v>
      </c>
      <c r="AB40" s="37">
        <v>1320</v>
      </c>
      <c r="AC40" s="37">
        <v>14222</v>
      </c>
      <c r="AD40" s="37">
        <v>477177.75</v>
      </c>
      <c r="AE40" s="37">
        <v>138097.96</v>
      </c>
      <c r="AF40" s="37">
        <v>4500</v>
      </c>
      <c r="AG40" s="61">
        <f t="shared" si="2"/>
        <v>333034.08999999997</v>
      </c>
      <c r="AH40" s="58">
        <f t="shared" si="3"/>
        <v>1052.6300000000001</v>
      </c>
      <c r="AI40" s="60">
        <f t="shared" si="4"/>
        <v>331981.45999999996</v>
      </c>
      <c r="AJ40" s="63">
        <f t="shared" si="5"/>
        <v>1322912.1499999999</v>
      </c>
      <c r="AK40" s="49">
        <f t="shared" si="6"/>
        <v>1285889.71</v>
      </c>
      <c r="AL40" s="53">
        <f t="shared" si="7"/>
        <v>37022.439999999944</v>
      </c>
    </row>
    <row r="41" spans="1:38" x14ac:dyDescent="0.2">
      <c r="A41" s="1" t="s">
        <v>964</v>
      </c>
      <c r="B41" s="1" t="s">
        <v>966</v>
      </c>
      <c r="C41" s="94">
        <v>5997</v>
      </c>
      <c r="D41" s="1" t="s">
        <v>987</v>
      </c>
      <c r="E41" s="1" t="s">
        <v>987</v>
      </c>
      <c r="F41" s="36">
        <v>447041.37</v>
      </c>
      <c r="G41" s="36">
        <v>17199.45</v>
      </c>
      <c r="H41" s="36">
        <v>205130.57</v>
      </c>
      <c r="J41" s="280">
        <v>451919.39</v>
      </c>
      <c r="K41" s="280">
        <v>507248.62</v>
      </c>
      <c r="P41" s="59">
        <v>683.41</v>
      </c>
      <c r="S41" s="280">
        <v>329751.03999999998</v>
      </c>
      <c r="T41" s="280">
        <v>1798384.44</v>
      </c>
      <c r="V41" s="33">
        <v>857644.11</v>
      </c>
      <c r="W41" s="33">
        <v>50840</v>
      </c>
      <c r="X41" s="33">
        <v>1803.36</v>
      </c>
      <c r="Y41" s="33">
        <v>754800</v>
      </c>
      <c r="AA41" s="37">
        <v>942230</v>
      </c>
      <c r="AB41" s="37">
        <v>14520</v>
      </c>
      <c r="AC41" s="37">
        <v>9564</v>
      </c>
      <c r="AD41" s="37">
        <v>1008175.08</v>
      </c>
      <c r="AE41" s="37">
        <v>190697.88</v>
      </c>
      <c r="AF41" s="37">
        <v>180</v>
      </c>
      <c r="AG41" s="61">
        <f t="shared" si="2"/>
        <v>669371.39</v>
      </c>
      <c r="AH41" s="58">
        <f t="shared" si="3"/>
        <v>683.41</v>
      </c>
      <c r="AI41" s="60">
        <f t="shared" si="4"/>
        <v>668687.98</v>
      </c>
      <c r="AJ41" s="63">
        <f t="shared" si="5"/>
        <v>1665087.47</v>
      </c>
      <c r="AK41" s="49">
        <f t="shared" si="6"/>
        <v>2165366.96</v>
      </c>
      <c r="AL41" s="53">
        <f t="shared" si="7"/>
        <v>-500279.49</v>
      </c>
    </row>
    <row r="42" spans="1:38" x14ac:dyDescent="0.2">
      <c r="A42" s="1" t="s">
        <v>964</v>
      </c>
      <c r="B42" s="1" t="s">
        <v>966</v>
      </c>
      <c r="C42" s="94">
        <v>3377</v>
      </c>
      <c r="D42" s="1" t="s">
        <v>988</v>
      </c>
      <c r="E42" s="1" t="s">
        <v>988</v>
      </c>
      <c r="F42" s="36">
        <v>695411.23</v>
      </c>
      <c r="H42" s="36">
        <v>105546.88</v>
      </c>
      <c r="J42" s="280">
        <v>434754.85</v>
      </c>
      <c r="K42" s="280">
        <v>124189.29</v>
      </c>
      <c r="P42" s="59">
        <v>3098.48</v>
      </c>
      <c r="S42" s="280">
        <v>36744.1</v>
      </c>
      <c r="T42" s="280">
        <v>1262156.06</v>
      </c>
      <c r="V42" s="33">
        <v>1113282.6599999999</v>
      </c>
      <c r="W42" s="33">
        <v>144425</v>
      </c>
      <c r="X42" s="33">
        <v>1407.82</v>
      </c>
      <c r="Y42" s="33">
        <v>1149600</v>
      </c>
      <c r="AA42" s="37">
        <v>1473334</v>
      </c>
      <c r="AD42" s="37">
        <v>658254.1</v>
      </c>
      <c r="AE42" s="37">
        <v>171931.77</v>
      </c>
      <c r="AF42" s="37">
        <v>47292</v>
      </c>
      <c r="AG42" s="61">
        <f t="shared" si="2"/>
        <v>800958.11</v>
      </c>
      <c r="AH42" s="58">
        <f t="shared" si="3"/>
        <v>3098.48</v>
      </c>
      <c r="AI42" s="60">
        <f t="shared" si="4"/>
        <v>797859.63</v>
      </c>
      <c r="AJ42" s="63">
        <f t="shared" si="5"/>
        <v>2408715.48</v>
      </c>
      <c r="AK42" s="49">
        <f t="shared" si="6"/>
        <v>2350811.87</v>
      </c>
      <c r="AL42" s="53">
        <f t="shared" si="7"/>
        <v>57903.60999999987</v>
      </c>
    </row>
    <row r="43" spans="1:38" x14ac:dyDescent="0.2">
      <c r="A43" s="1" t="s">
        <v>964</v>
      </c>
      <c r="B43" s="1" t="s">
        <v>966</v>
      </c>
      <c r="C43" s="94">
        <v>5823</v>
      </c>
      <c r="D43" s="1" t="s">
        <v>989</v>
      </c>
      <c r="E43" s="1" t="s">
        <v>989</v>
      </c>
      <c r="F43" s="36">
        <v>47349.34</v>
      </c>
      <c r="G43" s="36">
        <v>61127.519999999997</v>
      </c>
      <c r="H43" s="36">
        <v>270017.84999999998</v>
      </c>
      <c r="J43" s="280">
        <v>560373.51</v>
      </c>
      <c r="K43" s="280">
        <v>58278.94</v>
      </c>
      <c r="P43" s="59">
        <v>133.51</v>
      </c>
      <c r="S43" s="280">
        <v>-500122.61</v>
      </c>
      <c r="T43" s="280">
        <v>1683339.65</v>
      </c>
      <c r="V43" s="33">
        <v>1035157.16</v>
      </c>
      <c r="W43" s="33">
        <v>75000</v>
      </c>
      <c r="X43" s="33">
        <v>144.66999999999999</v>
      </c>
      <c r="Y43" s="33">
        <v>505800</v>
      </c>
      <c r="AA43" s="37">
        <v>844851</v>
      </c>
      <c r="AD43" s="37">
        <v>726491.12</v>
      </c>
      <c r="AE43" s="37">
        <v>230963.1</v>
      </c>
      <c r="AG43" s="61">
        <f t="shared" si="2"/>
        <v>378494.70999999996</v>
      </c>
      <c r="AH43" s="58">
        <f t="shared" si="3"/>
        <v>133.51</v>
      </c>
      <c r="AI43" s="60">
        <f t="shared" si="4"/>
        <v>378361.19999999995</v>
      </c>
      <c r="AJ43" s="63">
        <f t="shared" si="5"/>
        <v>1616101.83</v>
      </c>
      <c r="AK43" s="49">
        <f t="shared" si="6"/>
        <v>1802305.2200000002</v>
      </c>
      <c r="AL43" s="53">
        <f t="shared" si="7"/>
        <v>-186203.39000000013</v>
      </c>
    </row>
    <row r="44" spans="1:38" x14ac:dyDescent="0.2">
      <c r="A44" s="1" t="s">
        <v>964</v>
      </c>
      <c r="B44" s="1" t="s">
        <v>966</v>
      </c>
      <c r="C44" s="94">
        <v>2905</v>
      </c>
      <c r="D44" s="1" t="s">
        <v>990</v>
      </c>
      <c r="E44" s="1" t="s">
        <v>990</v>
      </c>
      <c r="F44" s="36">
        <v>737272.71</v>
      </c>
      <c r="G44" s="36">
        <v>6050</v>
      </c>
      <c r="H44" s="36">
        <v>200697.51</v>
      </c>
      <c r="J44" s="280">
        <v>494699.44</v>
      </c>
      <c r="K44" s="280">
        <v>20728.099999999999</v>
      </c>
      <c r="P44" s="59">
        <v>1744.35</v>
      </c>
      <c r="S44" s="280">
        <v>-951102.76</v>
      </c>
      <c r="T44" s="280">
        <v>2224890.19</v>
      </c>
      <c r="V44" s="33">
        <v>1062936.26</v>
      </c>
      <c r="W44" s="33">
        <v>44300</v>
      </c>
      <c r="X44" s="33">
        <v>1468.96</v>
      </c>
      <c r="Y44" s="33">
        <v>883055</v>
      </c>
      <c r="AA44" s="37">
        <v>1062199</v>
      </c>
      <c r="AB44" s="37">
        <v>9720</v>
      </c>
      <c r="AD44" s="37">
        <v>601466.19999999995</v>
      </c>
      <c r="AE44" s="37">
        <v>134459.04</v>
      </c>
      <c r="AG44" s="61">
        <f t="shared" si="2"/>
        <v>944020.22</v>
      </c>
      <c r="AH44" s="58">
        <f t="shared" si="3"/>
        <v>1744.35</v>
      </c>
      <c r="AI44" s="60">
        <f t="shared" si="4"/>
        <v>942275.87</v>
      </c>
      <c r="AJ44" s="63">
        <f t="shared" si="5"/>
        <v>1991760.22</v>
      </c>
      <c r="AK44" s="49">
        <f t="shared" si="6"/>
        <v>1807844.24</v>
      </c>
      <c r="AL44" s="53">
        <f t="shared" si="7"/>
        <v>183915.97999999998</v>
      </c>
    </row>
    <row r="45" spans="1:38" x14ac:dyDescent="0.2">
      <c r="A45" s="1" t="s">
        <v>964</v>
      </c>
      <c r="B45" s="1" t="s">
        <v>966</v>
      </c>
      <c r="C45" s="94">
        <v>2625</v>
      </c>
      <c r="D45" s="1" t="s">
        <v>991</v>
      </c>
      <c r="E45" s="1" t="s">
        <v>991</v>
      </c>
      <c r="F45" s="36">
        <v>247167.73</v>
      </c>
      <c r="G45" s="36">
        <v>30153.57</v>
      </c>
      <c r="H45" s="36">
        <v>69088.789999999994</v>
      </c>
      <c r="J45" s="280">
        <v>2105631.7400000002</v>
      </c>
      <c r="K45" s="280">
        <v>1083788.0900000001</v>
      </c>
      <c r="P45" s="59">
        <v>605.59</v>
      </c>
      <c r="S45" s="280">
        <v>2978829.56</v>
      </c>
      <c r="V45" s="33">
        <v>1619391.82</v>
      </c>
      <c r="W45" s="33">
        <v>72850</v>
      </c>
      <c r="X45" s="33">
        <v>444.62</v>
      </c>
      <c r="Y45" s="33">
        <v>1082400</v>
      </c>
      <c r="AA45" s="37">
        <v>1256912</v>
      </c>
      <c r="AB45" s="37">
        <v>9428</v>
      </c>
      <c r="AC45" s="37">
        <v>23352</v>
      </c>
      <c r="AD45" s="37">
        <v>507053.83</v>
      </c>
      <c r="AE45" s="37">
        <v>408645.84</v>
      </c>
      <c r="AF45" s="37">
        <v>13300</v>
      </c>
      <c r="AG45" s="61">
        <f t="shared" si="2"/>
        <v>346410.08999999997</v>
      </c>
      <c r="AH45" s="58">
        <f t="shared" si="3"/>
        <v>605.59</v>
      </c>
      <c r="AI45" s="60">
        <f t="shared" si="4"/>
        <v>345804.49999999994</v>
      </c>
      <c r="AJ45" s="63">
        <f t="shared" si="5"/>
        <v>2775086.4400000004</v>
      </c>
      <c r="AK45" s="49">
        <f t="shared" si="6"/>
        <v>2218691.67</v>
      </c>
      <c r="AL45" s="53">
        <f t="shared" si="7"/>
        <v>556394.77000000048</v>
      </c>
    </row>
    <row r="46" spans="1:38" x14ac:dyDescent="0.2">
      <c r="A46" s="1" t="s">
        <v>993</v>
      </c>
      <c r="B46" s="1" t="s">
        <v>994</v>
      </c>
      <c r="C46" s="94">
        <v>5998</v>
      </c>
      <c r="D46" s="1" t="s">
        <v>996</v>
      </c>
      <c r="E46" s="1" t="s">
        <v>996</v>
      </c>
      <c r="F46" s="36">
        <v>526588.74</v>
      </c>
      <c r="G46" s="36">
        <v>30000</v>
      </c>
      <c r="H46" s="36">
        <v>80551.460000000006</v>
      </c>
      <c r="J46" s="280">
        <v>1466823.84</v>
      </c>
      <c r="K46" s="280">
        <v>359508.03</v>
      </c>
      <c r="O46" s="59">
        <v>9225</v>
      </c>
      <c r="P46" s="59">
        <v>86.73</v>
      </c>
      <c r="S46" s="280">
        <v>1922310.49</v>
      </c>
      <c r="T46" s="280">
        <v>721555.06</v>
      </c>
      <c r="V46" s="33">
        <v>1399247.21</v>
      </c>
      <c r="W46" s="33">
        <v>15775</v>
      </c>
      <c r="X46" s="33">
        <v>956.41</v>
      </c>
      <c r="Y46" s="33">
        <v>1193889.8</v>
      </c>
      <c r="Z46" s="33">
        <v>100400</v>
      </c>
      <c r="AA46" s="37">
        <v>1891556.8</v>
      </c>
      <c r="AB46" s="37">
        <v>31740</v>
      </c>
      <c r="AD46" s="37">
        <v>690446.28</v>
      </c>
      <c r="AE46" s="37">
        <v>286230.55</v>
      </c>
      <c r="AG46" s="61">
        <f t="shared" si="2"/>
        <v>637140.19999999995</v>
      </c>
      <c r="AH46" s="58">
        <f t="shared" si="3"/>
        <v>9311.73</v>
      </c>
      <c r="AI46" s="60">
        <f t="shared" si="4"/>
        <v>627828.47</v>
      </c>
      <c r="AJ46" s="63">
        <f t="shared" si="5"/>
        <v>2710268.42</v>
      </c>
      <c r="AK46" s="49">
        <f t="shared" si="6"/>
        <v>2899973.63</v>
      </c>
      <c r="AL46" s="53">
        <f t="shared" si="7"/>
        <v>-189705.20999999996</v>
      </c>
    </row>
    <row r="47" spans="1:38" x14ac:dyDescent="0.2">
      <c r="A47" s="1" t="s">
        <v>993</v>
      </c>
      <c r="B47" s="1" t="s">
        <v>994</v>
      </c>
      <c r="C47" s="94">
        <v>5715</v>
      </c>
      <c r="D47" s="1" t="s">
        <v>997</v>
      </c>
      <c r="E47" s="1" t="s">
        <v>997</v>
      </c>
      <c r="F47" s="36">
        <v>788312.77</v>
      </c>
      <c r="G47" s="36">
        <v>0</v>
      </c>
      <c r="H47" s="36">
        <v>61092.14</v>
      </c>
      <c r="J47" s="280">
        <v>182132.58</v>
      </c>
      <c r="K47" s="280">
        <v>266934.09999999998</v>
      </c>
      <c r="O47" s="59">
        <v>175425</v>
      </c>
      <c r="P47" s="59">
        <v>60.64</v>
      </c>
      <c r="S47" s="280">
        <v>-365570.77</v>
      </c>
      <c r="T47" s="280">
        <v>1541680.81</v>
      </c>
      <c r="V47" s="33">
        <v>2042586.77</v>
      </c>
      <c r="W47" s="33">
        <v>28400</v>
      </c>
      <c r="X47" s="33">
        <v>803.45</v>
      </c>
      <c r="Y47" s="33">
        <v>1336025.01</v>
      </c>
      <c r="Z47" s="33">
        <v>96305</v>
      </c>
      <c r="AA47" s="37">
        <v>2388382.0099999998</v>
      </c>
      <c r="AB47" s="37">
        <v>40120</v>
      </c>
      <c r="AD47" s="37">
        <v>856896.57</v>
      </c>
      <c r="AE47" s="37">
        <v>271845.74</v>
      </c>
      <c r="AG47" s="61">
        <f t="shared" si="2"/>
        <v>849404.91</v>
      </c>
      <c r="AH47" s="58">
        <f t="shared" si="3"/>
        <v>175485.64</v>
      </c>
      <c r="AI47" s="60">
        <f t="shared" si="4"/>
        <v>673919.27</v>
      </c>
      <c r="AJ47" s="63">
        <f t="shared" si="5"/>
        <v>3504120.23</v>
      </c>
      <c r="AK47" s="49">
        <f t="shared" si="6"/>
        <v>3557244.3199999994</v>
      </c>
      <c r="AL47" s="53">
        <f t="shared" si="7"/>
        <v>-53124.089999999385</v>
      </c>
    </row>
    <row r="48" spans="1:38" x14ac:dyDescent="0.2">
      <c r="A48" s="1" t="s">
        <v>993</v>
      </c>
      <c r="B48" s="1" t="s">
        <v>994</v>
      </c>
      <c r="C48" s="94">
        <v>4035</v>
      </c>
      <c r="D48" s="1" t="s">
        <v>998</v>
      </c>
      <c r="E48" s="1" t="s">
        <v>998</v>
      </c>
      <c r="F48" s="36">
        <v>585126.41</v>
      </c>
      <c r="G48" s="36">
        <v>0</v>
      </c>
      <c r="H48" s="36">
        <v>43082.14</v>
      </c>
      <c r="J48" s="280">
        <v>1021541.75</v>
      </c>
      <c r="K48" s="280">
        <v>710332.21</v>
      </c>
      <c r="P48" s="59">
        <v>77.44</v>
      </c>
      <c r="S48" s="280">
        <v>-1197917.72</v>
      </c>
      <c r="T48" s="280">
        <v>3101072.39</v>
      </c>
      <c r="V48" s="33">
        <v>1909546.76</v>
      </c>
      <c r="X48" s="33">
        <v>950.81</v>
      </c>
      <c r="Y48" s="33">
        <v>2073695.3</v>
      </c>
      <c r="Z48" s="33">
        <v>108944</v>
      </c>
      <c r="AA48" s="37">
        <v>2802640.3</v>
      </c>
      <c r="AB48" s="37">
        <v>46654</v>
      </c>
      <c r="AD48" s="37">
        <v>537701.06999999995</v>
      </c>
      <c r="AE48" s="37">
        <v>249291.1</v>
      </c>
      <c r="AG48" s="61">
        <f t="shared" si="2"/>
        <v>628208.55000000005</v>
      </c>
      <c r="AH48" s="58">
        <f t="shared" si="3"/>
        <v>77.44</v>
      </c>
      <c r="AI48" s="60">
        <f t="shared" si="4"/>
        <v>628131.1100000001</v>
      </c>
      <c r="AJ48" s="63">
        <f t="shared" si="5"/>
        <v>4093136.87</v>
      </c>
      <c r="AK48" s="49">
        <f t="shared" si="6"/>
        <v>3636286.4699999997</v>
      </c>
      <c r="AL48" s="53">
        <f t="shared" si="7"/>
        <v>456850.40000000037</v>
      </c>
    </row>
    <row r="49" spans="1:38" x14ac:dyDescent="0.2">
      <c r="A49" s="1" t="s">
        <v>993</v>
      </c>
      <c r="B49" s="1" t="s">
        <v>994</v>
      </c>
      <c r="C49" s="94">
        <v>2694</v>
      </c>
      <c r="D49" s="1" t="s">
        <v>999</v>
      </c>
      <c r="E49" s="1" t="s">
        <v>999</v>
      </c>
      <c r="F49" s="36">
        <v>209469.57</v>
      </c>
      <c r="G49" s="36">
        <v>0</v>
      </c>
      <c r="H49" s="36">
        <v>73617.509999999995</v>
      </c>
      <c r="J49" s="280">
        <v>2124783.58</v>
      </c>
      <c r="K49" s="280">
        <v>235535.86</v>
      </c>
      <c r="O49" s="59">
        <v>45405</v>
      </c>
      <c r="P49" s="59">
        <v>58.36</v>
      </c>
      <c r="S49" s="280">
        <v>-18684.240000000002</v>
      </c>
      <c r="T49" s="280">
        <v>2713140.37</v>
      </c>
      <c r="V49" s="33">
        <v>1207153.67</v>
      </c>
      <c r="W49" s="33">
        <v>64900</v>
      </c>
      <c r="X49" s="33">
        <v>146.06</v>
      </c>
      <c r="Y49" s="33">
        <v>1119046.6000000001</v>
      </c>
      <c r="Z49" s="33">
        <v>81600</v>
      </c>
      <c r="AA49" s="37">
        <v>1768350.6</v>
      </c>
      <c r="AB49" s="37">
        <v>6550</v>
      </c>
      <c r="AD49" s="37">
        <v>493731</v>
      </c>
      <c r="AE49" s="37">
        <v>300727.7</v>
      </c>
      <c r="AG49" s="61">
        <f t="shared" si="2"/>
        <v>283087.08</v>
      </c>
      <c r="AH49" s="58">
        <f t="shared" si="3"/>
        <v>45463.360000000001</v>
      </c>
      <c r="AI49" s="60">
        <f t="shared" si="4"/>
        <v>237623.72000000003</v>
      </c>
      <c r="AJ49" s="63">
        <f t="shared" si="5"/>
        <v>2472846.33</v>
      </c>
      <c r="AK49" s="49">
        <f t="shared" si="6"/>
        <v>2569359.3000000003</v>
      </c>
      <c r="AL49" s="53">
        <f t="shared" si="7"/>
        <v>-96512.970000000205</v>
      </c>
    </row>
    <row r="50" spans="1:38" x14ac:dyDescent="0.2">
      <c r="A50" s="1" t="s">
        <v>993</v>
      </c>
      <c r="B50" s="1" t="s">
        <v>994</v>
      </c>
      <c r="C50" s="94">
        <v>4634</v>
      </c>
      <c r="D50" s="1" t="s">
        <v>1000</v>
      </c>
      <c r="E50" s="1" t="s">
        <v>1000</v>
      </c>
      <c r="F50" s="36">
        <v>724382.9</v>
      </c>
      <c r="G50" s="36">
        <v>0</v>
      </c>
      <c r="H50" s="36">
        <v>54563.41</v>
      </c>
      <c r="J50" s="280">
        <v>281184.09000000003</v>
      </c>
      <c r="K50" s="280">
        <v>402568.44</v>
      </c>
      <c r="M50" s="59">
        <v>18900</v>
      </c>
      <c r="O50" s="59">
        <v>290912</v>
      </c>
      <c r="P50" s="59">
        <v>2003.05</v>
      </c>
      <c r="S50" s="280">
        <v>-900852.76</v>
      </c>
      <c r="T50" s="280">
        <v>2152655.08</v>
      </c>
      <c r="V50" s="33">
        <v>1995818.34</v>
      </c>
      <c r="W50" s="33">
        <v>27750</v>
      </c>
      <c r="X50" s="33">
        <v>1317</v>
      </c>
      <c r="Y50" s="33">
        <v>1286855.3999999999</v>
      </c>
      <c r="Z50" s="33">
        <v>2549420</v>
      </c>
      <c r="AA50" s="37">
        <v>2437853.4</v>
      </c>
      <c r="AB50" s="37">
        <v>39919</v>
      </c>
      <c r="AD50" s="37">
        <v>3263464.59</v>
      </c>
      <c r="AE50" s="37">
        <v>220842.28</v>
      </c>
      <c r="AG50" s="61">
        <f t="shared" si="2"/>
        <v>778946.31</v>
      </c>
      <c r="AH50" s="58">
        <f t="shared" si="3"/>
        <v>311815.05</v>
      </c>
      <c r="AI50" s="60">
        <f t="shared" si="4"/>
        <v>467131.26000000007</v>
      </c>
      <c r="AJ50" s="63">
        <f t="shared" si="5"/>
        <v>5861160.7400000002</v>
      </c>
      <c r="AK50" s="49">
        <f t="shared" si="6"/>
        <v>5962079.2700000005</v>
      </c>
      <c r="AL50" s="53">
        <f t="shared" si="7"/>
        <v>-100918.53000000026</v>
      </c>
    </row>
    <row r="51" spans="1:38" x14ac:dyDescent="0.2">
      <c r="A51" s="1" t="s">
        <v>993</v>
      </c>
      <c r="B51" s="1" t="s">
        <v>994</v>
      </c>
      <c r="C51" s="94">
        <v>3717</v>
      </c>
      <c r="D51" s="1" t="s">
        <v>1001</v>
      </c>
      <c r="E51" s="1" t="s">
        <v>1001</v>
      </c>
      <c r="F51" s="36">
        <v>338836.3</v>
      </c>
      <c r="G51" s="36">
        <v>0</v>
      </c>
      <c r="H51" s="36">
        <v>32036.560000000001</v>
      </c>
      <c r="J51" s="280">
        <v>587623.64</v>
      </c>
      <c r="K51" s="280">
        <v>348594.8</v>
      </c>
      <c r="O51" s="59">
        <v>43500</v>
      </c>
      <c r="P51" s="59">
        <v>147.69</v>
      </c>
      <c r="S51" s="280">
        <v>-1486728.88</v>
      </c>
      <c r="T51" s="280">
        <v>2872107.81</v>
      </c>
      <c r="V51" s="33">
        <v>1398158.85</v>
      </c>
      <c r="X51" s="33">
        <v>593.70000000000005</v>
      </c>
      <c r="Y51" s="33">
        <v>1052888.2</v>
      </c>
      <c r="Z51" s="33">
        <v>74600</v>
      </c>
      <c r="AA51" s="37">
        <v>1817971.2</v>
      </c>
      <c r="AB51" s="37">
        <v>23680</v>
      </c>
      <c r="AD51" s="37">
        <v>520966.07</v>
      </c>
      <c r="AE51" s="37">
        <v>285558.8</v>
      </c>
      <c r="AG51" s="61">
        <f t="shared" si="2"/>
        <v>370872.86</v>
      </c>
      <c r="AH51" s="58">
        <f t="shared" si="3"/>
        <v>43647.69</v>
      </c>
      <c r="AI51" s="60">
        <f t="shared" si="4"/>
        <v>327225.17</v>
      </c>
      <c r="AJ51" s="63">
        <f t="shared" si="5"/>
        <v>2526240.75</v>
      </c>
      <c r="AK51" s="49">
        <f t="shared" si="6"/>
        <v>2648176.0699999998</v>
      </c>
      <c r="AL51" s="53">
        <f t="shared" si="7"/>
        <v>-121935.31999999983</v>
      </c>
    </row>
    <row r="52" spans="1:38" x14ac:dyDescent="0.2">
      <c r="A52" s="1" t="s">
        <v>1003</v>
      </c>
      <c r="B52" s="1" t="s">
        <v>1004</v>
      </c>
      <c r="C52" s="94">
        <v>4146</v>
      </c>
      <c r="D52" s="1" t="s">
        <v>1005</v>
      </c>
      <c r="E52" s="1" t="s">
        <v>1005</v>
      </c>
      <c r="F52" s="36">
        <v>366369.21</v>
      </c>
      <c r="G52" s="36">
        <v>20000</v>
      </c>
      <c r="H52" s="36">
        <v>15320.83</v>
      </c>
      <c r="J52" s="280">
        <v>527470.69999999995</v>
      </c>
      <c r="K52" s="280">
        <v>103237.18</v>
      </c>
      <c r="P52" s="59">
        <v>1721.5</v>
      </c>
      <c r="S52" s="280">
        <v>-1125704.79</v>
      </c>
      <c r="T52" s="280">
        <v>2033236.3</v>
      </c>
      <c r="V52" s="33">
        <v>1619822.53</v>
      </c>
      <c r="X52" s="33">
        <v>475.8</v>
      </c>
      <c r="Y52" s="33">
        <v>795900</v>
      </c>
      <c r="AA52" s="37">
        <v>1639396</v>
      </c>
      <c r="AD52" s="37">
        <v>515045.72</v>
      </c>
      <c r="AE52" s="37">
        <v>138611.70000000001</v>
      </c>
      <c r="AG52" s="61">
        <f t="shared" si="2"/>
        <v>401690.04000000004</v>
      </c>
      <c r="AH52" s="58">
        <f t="shared" si="3"/>
        <v>1721.5</v>
      </c>
      <c r="AI52" s="60">
        <f t="shared" si="4"/>
        <v>399968.54000000004</v>
      </c>
      <c r="AJ52" s="63">
        <f t="shared" si="5"/>
        <v>2416198.33</v>
      </c>
      <c r="AK52" s="49">
        <f t="shared" si="6"/>
        <v>2293053.42</v>
      </c>
      <c r="AL52" s="53">
        <f t="shared" si="7"/>
        <v>123144.91000000015</v>
      </c>
    </row>
    <row r="53" spans="1:38" x14ac:dyDescent="0.2">
      <c r="A53" s="1" t="s">
        <v>1003</v>
      </c>
      <c r="B53" s="1" t="s">
        <v>1004</v>
      </c>
      <c r="C53" s="94">
        <v>4321</v>
      </c>
      <c r="D53" s="1" t="s">
        <v>1006</v>
      </c>
      <c r="E53" s="1" t="s">
        <v>1006</v>
      </c>
      <c r="F53" s="36">
        <v>238776.09</v>
      </c>
      <c r="H53" s="36">
        <v>48690.63</v>
      </c>
      <c r="J53" s="280">
        <v>2217388.52</v>
      </c>
      <c r="K53" s="280">
        <v>669395.79</v>
      </c>
      <c r="P53" s="59">
        <v>788.42</v>
      </c>
      <c r="S53" s="280">
        <v>2865315.57</v>
      </c>
      <c r="T53" s="280">
        <v>575288.56999999995</v>
      </c>
      <c r="V53" s="33">
        <v>1611613.28</v>
      </c>
      <c r="X53" s="33">
        <v>633.07000000000005</v>
      </c>
      <c r="Y53" s="33">
        <v>585500</v>
      </c>
      <c r="AA53" s="37">
        <v>1333992</v>
      </c>
      <c r="AC53" s="37">
        <v>10640</v>
      </c>
      <c r="AD53" s="37">
        <v>806903.08</v>
      </c>
      <c r="AE53" s="37">
        <v>313352.8</v>
      </c>
      <c r="AG53" s="61">
        <f t="shared" si="2"/>
        <v>287466.71999999997</v>
      </c>
      <c r="AH53" s="58">
        <f t="shared" si="3"/>
        <v>788.42</v>
      </c>
      <c r="AI53" s="60">
        <f t="shared" si="4"/>
        <v>286678.3</v>
      </c>
      <c r="AJ53" s="63">
        <f t="shared" si="5"/>
        <v>2197746.35</v>
      </c>
      <c r="AK53" s="49">
        <f t="shared" si="6"/>
        <v>2464887.88</v>
      </c>
      <c r="AL53" s="53">
        <f t="shared" si="7"/>
        <v>-267141.5299999998</v>
      </c>
    </row>
    <row r="54" spans="1:38" x14ac:dyDescent="0.2">
      <c r="A54" s="1" t="s">
        <v>1003</v>
      </c>
      <c r="B54" s="1" t="s">
        <v>1004</v>
      </c>
      <c r="C54" s="94">
        <v>4397</v>
      </c>
      <c r="D54" s="1" t="s">
        <v>1007</v>
      </c>
      <c r="E54" s="1" t="s">
        <v>1007</v>
      </c>
      <c r="F54" s="36">
        <v>619948.24</v>
      </c>
      <c r="G54" s="36">
        <v>0</v>
      </c>
      <c r="H54" s="36">
        <v>18366.73</v>
      </c>
      <c r="J54" s="280">
        <v>2650866.63</v>
      </c>
      <c r="K54" s="280">
        <v>202647.7</v>
      </c>
      <c r="P54" s="59">
        <v>1479.26</v>
      </c>
      <c r="S54" s="280">
        <v>2202184.7999999998</v>
      </c>
      <c r="T54" s="280">
        <v>1317062.58</v>
      </c>
      <c r="V54" s="33">
        <v>1250615.1000000001</v>
      </c>
      <c r="W54" s="33">
        <v>137000</v>
      </c>
      <c r="X54" s="33">
        <v>870.26</v>
      </c>
      <c r="Y54" s="33">
        <v>1018480</v>
      </c>
      <c r="AA54" s="37">
        <v>1686472</v>
      </c>
      <c r="AD54" s="37">
        <v>473602.4</v>
      </c>
      <c r="AE54" s="37">
        <v>275788.3</v>
      </c>
      <c r="AG54" s="61">
        <f t="shared" si="2"/>
        <v>638314.97</v>
      </c>
      <c r="AH54" s="58">
        <f t="shared" si="3"/>
        <v>1479.26</v>
      </c>
      <c r="AI54" s="60">
        <f t="shared" si="4"/>
        <v>636835.71</v>
      </c>
      <c r="AJ54" s="63">
        <f t="shared" si="5"/>
        <v>2406965.3600000003</v>
      </c>
      <c r="AK54" s="49">
        <f t="shared" si="6"/>
        <v>2435862.6999999997</v>
      </c>
      <c r="AL54" s="53">
        <f t="shared" si="7"/>
        <v>-28897.339999999385</v>
      </c>
    </row>
    <row r="55" spans="1:38" x14ac:dyDescent="0.2">
      <c r="A55" s="1" t="s">
        <v>1003</v>
      </c>
      <c r="B55" s="1" t="s">
        <v>1004</v>
      </c>
      <c r="C55" s="94">
        <v>3526</v>
      </c>
      <c r="D55" s="1" t="s">
        <v>1008</v>
      </c>
      <c r="E55" s="1" t="s">
        <v>1008</v>
      </c>
      <c r="F55" s="36">
        <v>241601.56</v>
      </c>
      <c r="G55" s="36">
        <v>15000</v>
      </c>
      <c r="H55" s="36">
        <v>55301.83</v>
      </c>
      <c r="J55" s="280">
        <v>234184.4</v>
      </c>
      <c r="K55" s="280">
        <v>400224.04</v>
      </c>
      <c r="P55" s="59">
        <v>1639.44</v>
      </c>
      <c r="S55" s="280">
        <v>-1213971.79</v>
      </c>
      <c r="T55" s="280">
        <v>2202516.2599999998</v>
      </c>
      <c r="V55" s="33">
        <v>1419974.49</v>
      </c>
      <c r="X55" s="33">
        <v>292.02</v>
      </c>
      <c r="Y55" s="33">
        <v>550300</v>
      </c>
      <c r="AA55" s="37">
        <v>1165000</v>
      </c>
      <c r="AD55" s="37">
        <v>610091.09</v>
      </c>
      <c r="AE55" s="37">
        <v>239347.5</v>
      </c>
      <c r="AG55" s="61">
        <f t="shared" si="2"/>
        <v>311903.39</v>
      </c>
      <c r="AH55" s="58">
        <f t="shared" si="3"/>
        <v>1639.44</v>
      </c>
      <c r="AI55" s="60">
        <f t="shared" si="4"/>
        <v>310263.95</v>
      </c>
      <c r="AJ55" s="63">
        <f t="shared" si="5"/>
        <v>1970566.51</v>
      </c>
      <c r="AK55" s="49">
        <f t="shared" si="6"/>
        <v>2014438.5899999999</v>
      </c>
      <c r="AL55" s="53">
        <f t="shared" si="7"/>
        <v>-43872.079999999842</v>
      </c>
    </row>
    <row r="56" spans="1:38" x14ac:dyDescent="0.2">
      <c r="A56" s="1" t="s">
        <v>1003</v>
      </c>
      <c r="B56" s="1" t="s">
        <v>1004</v>
      </c>
      <c r="C56" s="94">
        <v>3611</v>
      </c>
      <c r="D56" s="1" t="s">
        <v>1009</v>
      </c>
      <c r="E56" s="1" t="s">
        <v>1009</v>
      </c>
      <c r="F56" s="36">
        <v>442460.18</v>
      </c>
      <c r="G56" s="36">
        <v>0</v>
      </c>
      <c r="H56" s="36">
        <v>20545.7</v>
      </c>
      <c r="J56" s="280">
        <v>507375.7</v>
      </c>
      <c r="K56" s="280">
        <v>125590.03</v>
      </c>
      <c r="P56" s="59">
        <v>51342.65</v>
      </c>
      <c r="S56" s="280">
        <v>-1102537.53</v>
      </c>
      <c r="T56" s="280">
        <v>2224684.62</v>
      </c>
      <c r="V56" s="33">
        <v>1303018.24</v>
      </c>
      <c r="X56" s="33">
        <v>488.18</v>
      </c>
      <c r="Y56" s="33">
        <v>359900</v>
      </c>
      <c r="AA56" s="37">
        <v>1034859</v>
      </c>
      <c r="AD56" s="37">
        <v>445884.65</v>
      </c>
      <c r="AE56" s="37">
        <v>260180.9</v>
      </c>
      <c r="AG56" s="61">
        <f t="shared" si="2"/>
        <v>463005.88</v>
      </c>
      <c r="AH56" s="58">
        <f t="shared" si="3"/>
        <v>51342.65</v>
      </c>
      <c r="AI56" s="60">
        <f t="shared" si="4"/>
        <v>411663.23</v>
      </c>
      <c r="AJ56" s="63">
        <f t="shared" si="5"/>
        <v>1663406.42</v>
      </c>
      <c r="AK56" s="49">
        <f t="shared" si="6"/>
        <v>1740924.5499999998</v>
      </c>
      <c r="AL56" s="53">
        <f t="shared" si="7"/>
        <v>-77518.129999999888</v>
      </c>
    </row>
    <row r="57" spans="1:38" x14ac:dyDescent="0.2">
      <c r="A57" s="1" t="s">
        <v>1011</v>
      </c>
      <c r="B57" s="1" t="s">
        <v>1013</v>
      </c>
      <c r="C57" s="94">
        <v>5502</v>
      </c>
      <c r="D57" s="1" t="s">
        <v>1015</v>
      </c>
      <c r="E57" s="1" t="s">
        <v>1015</v>
      </c>
      <c r="F57" s="36">
        <v>566996.61</v>
      </c>
      <c r="G57" s="36">
        <v>4500</v>
      </c>
      <c r="H57" s="36">
        <v>54296.57</v>
      </c>
      <c r="J57" s="280">
        <v>104291.72</v>
      </c>
      <c r="K57" s="280">
        <v>350353.51</v>
      </c>
      <c r="L57" s="59">
        <v>42957.14</v>
      </c>
      <c r="M57" s="59">
        <v>12820</v>
      </c>
      <c r="P57" s="59">
        <v>3615</v>
      </c>
      <c r="T57" s="280">
        <v>916898.58</v>
      </c>
      <c r="V57" s="33">
        <v>1629679.83</v>
      </c>
      <c r="X57" s="33">
        <v>910.49</v>
      </c>
      <c r="Y57" s="33">
        <v>1732920</v>
      </c>
      <c r="Z57" s="33">
        <v>9000</v>
      </c>
      <c r="AA57" s="37">
        <v>2515059.9300000002</v>
      </c>
      <c r="AC57" s="37">
        <v>131825.5</v>
      </c>
      <c r="AD57" s="37">
        <v>500417.96</v>
      </c>
      <c r="AE57" s="37">
        <v>121059.24</v>
      </c>
      <c r="AG57" s="61">
        <f t="shared" si="2"/>
        <v>625793.17999999993</v>
      </c>
      <c r="AH57" s="58">
        <f t="shared" si="3"/>
        <v>59392.14</v>
      </c>
      <c r="AI57" s="60">
        <f t="shared" si="4"/>
        <v>566401.03999999992</v>
      </c>
      <c r="AJ57" s="63">
        <f t="shared" si="5"/>
        <v>3372510.3200000003</v>
      </c>
      <c r="AK57" s="49">
        <f t="shared" si="6"/>
        <v>3268362.6300000004</v>
      </c>
      <c r="AL57" s="53">
        <f t="shared" si="7"/>
        <v>104147.68999999994</v>
      </c>
    </row>
    <row r="58" spans="1:38" x14ac:dyDescent="0.2">
      <c r="A58" s="1" t="s">
        <v>1011</v>
      </c>
      <c r="B58" s="1" t="s">
        <v>1013</v>
      </c>
      <c r="C58" s="94">
        <v>5423</v>
      </c>
      <c r="D58" s="1" t="s">
        <v>1016</v>
      </c>
      <c r="E58" s="1" t="s">
        <v>1016</v>
      </c>
      <c r="F58" s="36">
        <v>340707.37</v>
      </c>
      <c r="G58" s="36">
        <v>0</v>
      </c>
      <c r="H58" s="36">
        <v>83831.600000000006</v>
      </c>
      <c r="J58" s="280">
        <v>1389428.05</v>
      </c>
      <c r="K58" s="280">
        <v>524621.47</v>
      </c>
      <c r="L58" s="59">
        <v>1408.23</v>
      </c>
      <c r="M58" s="59">
        <v>17400</v>
      </c>
      <c r="P58" s="59">
        <v>32848.1</v>
      </c>
      <c r="T58" s="280">
        <v>2274291.7999999998</v>
      </c>
      <c r="V58" s="33">
        <v>1735919.56</v>
      </c>
      <c r="X58" s="33">
        <v>880.14</v>
      </c>
      <c r="Y58" s="33">
        <v>1143980</v>
      </c>
      <c r="Z58" s="33">
        <v>9000</v>
      </c>
      <c r="AA58" s="37">
        <v>2025080</v>
      </c>
      <c r="AC58" s="37">
        <v>77600</v>
      </c>
      <c r="AD58" s="37">
        <v>650365.16</v>
      </c>
      <c r="AE58" s="37">
        <v>124094.18</v>
      </c>
      <c r="AG58" s="61">
        <f t="shared" si="2"/>
        <v>424538.97</v>
      </c>
      <c r="AH58" s="58">
        <f t="shared" si="3"/>
        <v>51656.33</v>
      </c>
      <c r="AI58" s="60">
        <f t="shared" si="4"/>
        <v>372882.63999999996</v>
      </c>
      <c r="AJ58" s="63">
        <f t="shared" si="5"/>
        <v>2889779.7</v>
      </c>
      <c r="AK58" s="49">
        <f t="shared" si="6"/>
        <v>2877139.3400000003</v>
      </c>
      <c r="AL58" s="53">
        <f t="shared" si="7"/>
        <v>12640.35999999987</v>
      </c>
    </row>
    <row r="59" spans="1:38" x14ac:dyDescent="0.2">
      <c r="A59" s="1" t="s">
        <v>1011</v>
      </c>
      <c r="B59" s="1" t="s">
        <v>1013</v>
      </c>
      <c r="C59" s="94">
        <v>7718</v>
      </c>
      <c r="D59" s="1" t="s">
        <v>1017</v>
      </c>
      <c r="E59" s="1" t="s">
        <v>1017</v>
      </c>
      <c r="F59" s="36">
        <v>718873.87</v>
      </c>
      <c r="G59" s="36">
        <v>6840</v>
      </c>
      <c r="H59" s="36">
        <v>158938.21</v>
      </c>
      <c r="J59" s="280">
        <v>332870.21000000002</v>
      </c>
      <c r="K59" s="280">
        <v>540394.85</v>
      </c>
      <c r="P59" s="59">
        <v>18222.400000000001</v>
      </c>
      <c r="T59" s="280">
        <v>1171164.74</v>
      </c>
      <c r="V59" s="33">
        <v>1849692.2</v>
      </c>
      <c r="X59" s="33">
        <v>796.95</v>
      </c>
      <c r="Y59" s="33">
        <v>1530876</v>
      </c>
      <c r="Z59" s="33">
        <v>14500</v>
      </c>
      <c r="AA59" s="37">
        <v>1769225.71</v>
      </c>
      <c r="AC59" s="37">
        <v>78600</v>
      </c>
      <c r="AD59" s="37">
        <v>819413.61</v>
      </c>
      <c r="AE59" s="37">
        <v>126210.09</v>
      </c>
      <c r="AF59" s="37">
        <v>33885.74</v>
      </c>
      <c r="AG59" s="61">
        <f t="shared" si="2"/>
        <v>884652.08</v>
      </c>
      <c r="AH59" s="58">
        <f t="shared" si="3"/>
        <v>18222.400000000001</v>
      </c>
      <c r="AI59" s="60">
        <f t="shared" si="4"/>
        <v>866429.67999999993</v>
      </c>
      <c r="AJ59" s="63">
        <f t="shared" si="5"/>
        <v>3395865.15</v>
      </c>
      <c r="AK59" s="49">
        <f t="shared" si="6"/>
        <v>2827335.15</v>
      </c>
      <c r="AL59" s="53">
        <f t="shared" si="7"/>
        <v>568530</v>
      </c>
    </row>
    <row r="60" spans="1:38" x14ac:dyDescent="0.2">
      <c r="A60" s="1" t="s">
        <v>1011</v>
      </c>
      <c r="B60" s="1" t="s">
        <v>1013</v>
      </c>
      <c r="C60" s="94">
        <v>3079</v>
      </c>
      <c r="D60" s="1" t="s">
        <v>1018</v>
      </c>
      <c r="E60" s="1" t="s">
        <v>1018</v>
      </c>
      <c r="F60" s="36">
        <v>33570.29</v>
      </c>
      <c r="G60" s="36">
        <v>51288.26</v>
      </c>
      <c r="H60" s="36">
        <v>59895.65</v>
      </c>
      <c r="J60" s="280">
        <v>749395.72</v>
      </c>
      <c r="K60" s="280">
        <v>502298.18</v>
      </c>
      <c r="O60" s="59">
        <v>399</v>
      </c>
      <c r="P60" s="59">
        <v>56715.99</v>
      </c>
      <c r="T60" s="280">
        <v>1325156.6499999999</v>
      </c>
      <c r="V60" s="33">
        <v>1341401.58</v>
      </c>
      <c r="X60" s="33">
        <v>200.82</v>
      </c>
      <c r="Y60" s="33">
        <v>1813170</v>
      </c>
      <c r="Z60" s="33">
        <v>7500</v>
      </c>
      <c r="AA60" s="37">
        <v>2385447</v>
      </c>
      <c r="AC60" s="37">
        <v>106795.5</v>
      </c>
      <c r="AD60" s="37">
        <v>573667.38</v>
      </c>
      <c r="AE60" s="37">
        <v>82186.06</v>
      </c>
      <c r="AG60" s="61">
        <f t="shared" si="2"/>
        <v>144754.20000000001</v>
      </c>
      <c r="AH60" s="58">
        <f t="shared" si="3"/>
        <v>57114.99</v>
      </c>
      <c r="AI60" s="60">
        <f t="shared" si="4"/>
        <v>87639.210000000021</v>
      </c>
      <c r="AJ60" s="63">
        <f t="shared" si="5"/>
        <v>3162272.4000000004</v>
      </c>
      <c r="AK60" s="49">
        <f t="shared" si="6"/>
        <v>3148095.94</v>
      </c>
      <c r="AL60" s="53">
        <f t="shared" si="7"/>
        <v>14176.460000000428</v>
      </c>
    </row>
    <row r="61" spans="1:38" x14ac:dyDescent="0.2">
      <c r="A61" s="1" t="s">
        <v>1011</v>
      </c>
      <c r="B61" s="1" t="s">
        <v>1013</v>
      </c>
      <c r="C61" s="94">
        <v>2599</v>
      </c>
      <c r="D61" s="1" t="s">
        <v>1019</v>
      </c>
      <c r="E61" s="1" t="s">
        <v>1019</v>
      </c>
      <c r="F61" s="36">
        <v>277907.33</v>
      </c>
      <c r="G61" s="36">
        <v>10755.82</v>
      </c>
      <c r="H61" s="36">
        <v>35689.57</v>
      </c>
      <c r="J61" s="280">
        <v>309575</v>
      </c>
      <c r="K61" s="280">
        <v>294469.34999999998</v>
      </c>
      <c r="L61" s="59">
        <v>7500</v>
      </c>
      <c r="P61" s="59">
        <v>17751.189999999999</v>
      </c>
      <c r="S61" s="280">
        <v>-774026.73</v>
      </c>
      <c r="T61" s="280">
        <v>1419953.5</v>
      </c>
      <c r="V61" s="33">
        <v>1185384.1100000001</v>
      </c>
      <c r="X61" s="33">
        <v>398.08</v>
      </c>
      <c r="Y61" s="33">
        <v>1218000</v>
      </c>
      <c r="Z61" s="33">
        <v>4500</v>
      </c>
      <c r="AA61" s="37">
        <v>1666382</v>
      </c>
      <c r="AC61" s="37">
        <v>33144</v>
      </c>
      <c r="AD61" s="37">
        <v>401111.26</v>
      </c>
      <c r="AE61" s="37">
        <v>50425.82</v>
      </c>
      <c r="AG61" s="61">
        <f t="shared" si="2"/>
        <v>324352.72000000003</v>
      </c>
      <c r="AH61" s="58">
        <f t="shared" si="3"/>
        <v>25251.19</v>
      </c>
      <c r="AI61" s="60">
        <f t="shared" si="4"/>
        <v>299101.53000000003</v>
      </c>
      <c r="AJ61" s="63">
        <f t="shared" si="5"/>
        <v>2408282.1900000004</v>
      </c>
      <c r="AK61" s="49">
        <f t="shared" si="6"/>
        <v>2151063.0799999996</v>
      </c>
      <c r="AL61" s="53">
        <f t="shared" si="7"/>
        <v>257219.1100000008</v>
      </c>
    </row>
    <row r="62" spans="1:38" x14ac:dyDescent="0.2">
      <c r="A62" s="1" t="s">
        <v>1011</v>
      </c>
      <c r="B62" s="1" t="s">
        <v>1013</v>
      </c>
      <c r="C62" s="94">
        <v>1922</v>
      </c>
      <c r="D62" s="1" t="s">
        <v>1020</v>
      </c>
      <c r="E62" s="1" t="s">
        <v>1020</v>
      </c>
      <c r="F62" s="36">
        <v>239170.87</v>
      </c>
      <c r="G62" s="36">
        <v>0</v>
      </c>
      <c r="H62" s="36">
        <v>45438.8</v>
      </c>
      <c r="J62" s="280">
        <v>426359.54</v>
      </c>
      <c r="K62" s="280">
        <v>187946.47</v>
      </c>
      <c r="P62" s="59">
        <v>85692.35</v>
      </c>
      <c r="S62" s="280">
        <v>-1199018.43</v>
      </c>
      <c r="T62" s="280">
        <v>1982389.67</v>
      </c>
      <c r="V62" s="33">
        <v>1326020.96</v>
      </c>
      <c r="X62" s="33">
        <v>468.6</v>
      </c>
      <c r="Y62" s="33">
        <v>1089630</v>
      </c>
      <c r="Z62" s="33">
        <v>7500</v>
      </c>
      <c r="AA62" s="37">
        <v>1565762</v>
      </c>
      <c r="AC62" s="37">
        <v>87600</v>
      </c>
      <c r="AD62" s="37">
        <v>576107.9</v>
      </c>
      <c r="AE62" s="37">
        <v>164297.57</v>
      </c>
      <c r="AG62" s="61">
        <f t="shared" si="2"/>
        <v>284609.67</v>
      </c>
      <c r="AH62" s="58">
        <f t="shared" si="3"/>
        <v>85692.35</v>
      </c>
      <c r="AI62" s="60">
        <f t="shared" si="4"/>
        <v>198917.31999999998</v>
      </c>
      <c r="AJ62" s="63">
        <f t="shared" si="5"/>
        <v>2423619.56</v>
      </c>
      <c r="AK62" s="49">
        <f t="shared" si="6"/>
        <v>2393767.4699999997</v>
      </c>
      <c r="AL62" s="53">
        <f t="shared" si="7"/>
        <v>29852.090000000317</v>
      </c>
    </row>
    <row r="63" spans="1:38" x14ac:dyDescent="0.2">
      <c r="A63" s="1" t="s">
        <v>1011</v>
      </c>
      <c r="B63" s="1" t="s">
        <v>1013</v>
      </c>
      <c r="C63" s="94">
        <v>1327</v>
      </c>
      <c r="D63" s="1" t="s">
        <v>1021</v>
      </c>
      <c r="E63" s="1" t="s">
        <v>1021</v>
      </c>
      <c r="F63" s="36">
        <v>744772.77</v>
      </c>
      <c r="G63" s="36">
        <v>0</v>
      </c>
      <c r="H63" s="36">
        <v>103857.92</v>
      </c>
      <c r="J63" s="280">
        <v>1159580.08</v>
      </c>
      <c r="K63" s="280">
        <v>412450.03</v>
      </c>
      <c r="P63" s="59">
        <v>70554.73</v>
      </c>
      <c r="T63" s="280">
        <v>2013138.1</v>
      </c>
      <c r="V63" s="33">
        <v>1208660.1100000001</v>
      </c>
      <c r="X63" s="33">
        <v>535.85</v>
      </c>
      <c r="Y63" s="33">
        <v>1082215</v>
      </c>
      <c r="Z63" s="33">
        <v>4500</v>
      </c>
      <c r="AA63" s="37">
        <v>1448542</v>
      </c>
      <c r="AC63" s="37">
        <v>91822.5</v>
      </c>
      <c r="AD63" s="37">
        <v>347259.54</v>
      </c>
      <c r="AE63" s="37">
        <v>71318.95</v>
      </c>
      <c r="AG63" s="61">
        <f t="shared" si="2"/>
        <v>848630.69000000006</v>
      </c>
      <c r="AH63" s="58">
        <f t="shared" si="3"/>
        <v>70554.73</v>
      </c>
      <c r="AI63" s="60">
        <f t="shared" si="4"/>
        <v>778075.96000000008</v>
      </c>
      <c r="AJ63" s="63">
        <f t="shared" si="5"/>
        <v>2295910.96</v>
      </c>
      <c r="AK63" s="49">
        <f t="shared" si="6"/>
        <v>1958942.99</v>
      </c>
      <c r="AL63" s="53">
        <f t="shared" si="7"/>
        <v>336967.97</v>
      </c>
    </row>
    <row r="64" spans="1:38" x14ac:dyDescent="0.2">
      <c r="A64" s="1" t="s">
        <v>1011</v>
      </c>
      <c r="B64" s="1" t="s">
        <v>1013</v>
      </c>
      <c r="C64" s="94">
        <v>2620</v>
      </c>
      <c r="D64" s="1" t="s">
        <v>1022</v>
      </c>
      <c r="E64" s="1" t="s">
        <v>1022</v>
      </c>
      <c r="F64" s="36">
        <v>445695.42</v>
      </c>
      <c r="G64" s="36">
        <v>18060</v>
      </c>
      <c r="H64" s="36">
        <v>128509.24</v>
      </c>
      <c r="J64" s="280">
        <v>555712.68000000005</v>
      </c>
      <c r="K64" s="280">
        <v>468508.32</v>
      </c>
      <c r="P64" s="59">
        <v>28654.62</v>
      </c>
      <c r="T64" s="280">
        <v>1292560.8799999999</v>
      </c>
      <c r="V64" s="33">
        <v>1286806.46</v>
      </c>
      <c r="X64" s="33">
        <v>386.51</v>
      </c>
      <c r="Y64" s="33">
        <v>1393775</v>
      </c>
      <c r="Z64" s="33">
        <v>4555</v>
      </c>
      <c r="AA64" s="37">
        <v>1872053.89</v>
      </c>
      <c r="AC64" s="37">
        <v>121417</v>
      </c>
      <c r="AD64" s="37">
        <v>368954.6</v>
      </c>
      <c r="AE64" s="37">
        <v>27827.32</v>
      </c>
      <c r="AG64" s="61">
        <f t="shared" si="2"/>
        <v>592264.66</v>
      </c>
      <c r="AH64" s="58">
        <f t="shared" si="3"/>
        <v>28654.62</v>
      </c>
      <c r="AI64" s="60">
        <f t="shared" si="4"/>
        <v>563610.04</v>
      </c>
      <c r="AJ64" s="63">
        <f t="shared" si="5"/>
        <v>2685522.9699999997</v>
      </c>
      <c r="AK64" s="49">
        <f t="shared" si="6"/>
        <v>2390252.8099999996</v>
      </c>
      <c r="AL64" s="53">
        <f t="shared" si="7"/>
        <v>295270.16000000015</v>
      </c>
    </row>
    <row r="65" spans="1:38" x14ac:dyDescent="0.2">
      <c r="A65" s="1" t="s">
        <v>1011</v>
      </c>
      <c r="B65" s="1" t="s">
        <v>1013</v>
      </c>
      <c r="C65" s="94">
        <v>3034</v>
      </c>
      <c r="D65" s="1" t="s">
        <v>1023</v>
      </c>
      <c r="E65" s="1" t="s">
        <v>1023</v>
      </c>
      <c r="F65" s="36">
        <v>221152.74</v>
      </c>
      <c r="G65" s="36">
        <v>49444.65</v>
      </c>
      <c r="H65" s="36">
        <v>59928.639999999999</v>
      </c>
      <c r="J65" s="280">
        <v>1075996.1299999999</v>
      </c>
      <c r="K65" s="280">
        <v>-11537.55</v>
      </c>
      <c r="L65" s="59">
        <v>6615.6</v>
      </c>
      <c r="M65" s="59">
        <v>13246.26</v>
      </c>
      <c r="O65" s="59">
        <v>65808</v>
      </c>
      <c r="P65" s="59">
        <v>11660.18</v>
      </c>
      <c r="S65" s="280">
        <v>885177.03</v>
      </c>
      <c r="T65" s="280">
        <v>457634.96</v>
      </c>
      <c r="V65" s="33">
        <v>841319.48</v>
      </c>
      <c r="X65" s="33">
        <v>257.82</v>
      </c>
      <c r="Y65" s="33">
        <v>717770</v>
      </c>
      <c r="Z65" s="33">
        <v>4500</v>
      </c>
      <c r="AA65" s="37">
        <v>1056812</v>
      </c>
      <c r="AC65" s="37">
        <v>103839.5</v>
      </c>
      <c r="AD65" s="37">
        <v>417777.95</v>
      </c>
      <c r="AE65" s="37">
        <v>30575.27</v>
      </c>
      <c r="AG65" s="61">
        <f t="shared" si="2"/>
        <v>330526.03000000003</v>
      </c>
      <c r="AH65" s="58">
        <f t="shared" si="3"/>
        <v>97330.040000000008</v>
      </c>
      <c r="AI65" s="60">
        <f t="shared" si="4"/>
        <v>233195.99000000002</v>
      </c>
      <c r="AJ65" s="63">
        <f t="shared" si="5"/>
        <v>1563847.2999999998</v>
      </c>
      <c r="AK65" s="49">
        <f t="shared" si="6"/>
        <v>1609004.72</v>
      </c>
      <c r="AL65" s="53">
        <f t="shared" si="7"/>
        <v>-45157.420000000158</v>
      </c>
    </row>
    <row r="66" spans="1:38" x14ac:dyDescent="0.2">
      <c r="A66" s="1" t="s">
        <v>1011</v>
      </c>
      <c r="B66" s="1" t="s">
        <v>1013</v>
      </c>
      <c r="C66" s="94">
        <v>5087</v>
      </c>
      <c r="D66" s="1" t="s">
        <v>1024</v>
      </c>
      <c r="E66" s="1" t="s">
        <v>1024</v>
      </c>
      <c r="F66" s="36">
        <v>336782.9</v>
      </c>
      <c r="G66" s="36">
        <v>2070</v>
      </c>
      <c r="H66" s="36">
        <v>68693.72</v>
      </c>
      <c r="J66" s="280">
        <v>58346.34</v>
      </c>
      <c r="K66" s="280">
        <v>374580.12</v>
      </c>
      <c r="P66" s="59">
        <v>12219.94</v>
      </c>
      <c r="S66" s="280">
        <v>-436934.64</v>
      </c>
      <c r="T66" s="280">
        <v>1208029.25</v>
      </c>
      <c r="V66" s="33">
        <v>1445402.99</v>
      </c>
      <c r="X66" s="33">
        <v>665.75</v>
      </c>
      <c r="Y66" s="33">
        <v>1323080</v>
      </c>
      <c r="Z66" s="33">
        <v>6000</v>
      </c>
      <c r="AA66" s="37">
        <v>1975702</v>
      </c>
      <c r="AC66" s="37">
        <v>98700</v>
      </c>
      <c r="AD66" s="37">
        <v>469876.69</v>
      </c>
      <c r="AE66" s="37">
        <v>173711.52</v>
      </c>
      <c r="AG66" s="61">
        <f t="shared" si="2"/>
        <v>407546.62</v>
      </c>
      <c r="AH66" s="58">
        <f t="shared" si="3"/>
        <v>12219.94</v>
      </c>
      <c r="AI66" s="60">
        <f t="shared" si="4"/>
        <v>395326.68</v>
      </c>
      <c r="AJ66" s="63">
        <f t="shared" si="5"/>
        <v>2775148.74</v>
      </c>
      <c r="AK66" s="49">
        <f t="shared" si="6"/>
        <v>2717990.21</v>
      </c>
      <c r="AL66" s="53">
        <f t="shared" si="7"/>
        <v>57158.530000000261</v>
      </c>
    </row>
    <row r="67" spans="1:38" x14ac:dyDescent="0.2">
      <c r="A67" s="1" t="s">
        <v>1011</v>
      </c>
      <c r="B67" s="1" t="s">
        <v>1013</v>
      </c>
      <c r="C67" s="94">
        <v>4487</v>
      </c>
      <c r="D67" s="1" t="s">
        <v>1025</v>
      </c>
      <c r="E67" s="1" t="s">
        <v>1025</v>
      </c>
      <c r="F67" s="36">
        <v>623585.30000000005</v>
      </c>
      <c r="G67" s="36">
        <v>157807.06</v>
      </c>
      <c r="H67" s="36">
        <v>150982.78</v>
      </c>
      <c r="J67" s="280">
        <v>1296220.45</v>
      </c>
      <c r="K67" s="280">
        <v>706263.84</v>
      </c>
      <c r="L67" s="59">
        <v>14400</v>
      </c>
      <c r="P67" s="59">
        <v>18376.53</v>
      </c>
      <c r="S67" s="280">
        <v>-1961047.38</v>
      </c>
      <c r="T67" s="280">
        <v>4681579.5599999996</v>
      </c>
      <c r="V67" s="33">
        <v>1824521.44</v>
      </c>
      <c r="X67" s="33">
        <v>1202.04</v>
      </c>
      <c r="Y67" s="33">
        <v>1561540</v>
      </c>
      <c r="Z67" s="33">
        <v>9000</v>
      </c>
      <c r="AA67" s="37">
        <v>2308290</v>
      </c>
      <c r="AC67" s="37">
        <v>132516</v>
      </c>
      <c r="AD67" s="37">
        <v>636790.82999999996</v>
      </c>
      <c r="AE67" s="37">
        <v>137115.93</v>
      </c>
      <c r="AG67" s="61">
        <f t="shared" si="2"/>
        <v>932375.14000000013</v>
      </c>
      <c r="AH67" s="58">
        <f t="shared" si="3"/>
        <v>32776.53</v>
      </c>
      <c r="AI67" s="60">
        <f t="shared" si="4"/>
        <v>899598.6100000001</v>
      </c>
      <c r="AJ67" s="63">
        <f t="shared" si="5"/>
        <v>3396263.48</v>
      </c>
      <c r="AK67" s="49">
        <f t="shared" si="6"/>
        <v>3214712.7600000002</v>
      </c>
      <c r="AL67" s="53">
        <f t="shared" si="7"/>
        <v>181550.71999999974</v>
      </c>
    </row>
    <row r="68" spans="1:38" x14ac:dyDescent="0.2">
      <c r="A68" s="1" t="s">
        <v>1011</v>
      </c>
      <c r="B68" s="1" t="s">
        <v>1013</v>
      </c>
      <c r="C68" s="94">
        <v>3627</v>
      </c>
      <c r="D68" s="1" t="s">
        <v>1026</v>
      </c>
      <c r="E68" s="1" t="s">
        <v>1026</v>
      </c>
      <c r="F68" s="36">
        <v>260194.34</v>
      </c>
      <c r="G68" s="36">
        <v>0</v>
      </c>
      <c r="H68" s="36">
        <v>150006.39999999999</v>
      </c>
      <c r="J68" s="280">
        <v>165314</v>
      </c>
      <c r="K68" s="280">
        <v>776293.86</v>
      </c>
      <c r="O68" s="59">
        <v>597</v>
      </c>
      <c r="P68" s="59">
        <v>257270.05</v>
      </c>
      <c r="T68" s="280">
        <v>978097.8</v>
      </c>
      <c r="V68" s="33">
        <v>1454915.64</v>
      </c>
      <c r="X68" s="33">
        <v>404.43</v>
      </c>
      <c r="Y68" s="33">
        <v>903060</v>
      </c>
      <c r="Z68" s="33">
        <v>4500</v>
      </c>
      <c r="AA68" s="37">
        <v>1489284</v>
      </c>
      <c r="AC68" s="37">
        <v>91767</v>
      </c>
      <c r="AD68" s="37">
        <v>617610.88</v>
      </c>
      <c r="AE68" s="37">
        <v>48374.44</v>
      </c>
      <c r="AG68" s="61">
        <f t="shared" si="2"/>
        <v>410200.74</v>
      </c>
      <c r="AH68" s="58">
        <f t="shared" si="3"/>
        <v>257867.05</v>
      </c>
      <c r="AI68" s="60">
        <f t="shared" si="4"/>
        <v>152333.69</v>
      </c>
      <c r="AJ68" s="63">
        <f t="shared" si="5"/>
        <v>2362880.0699999998</v>
      </c>
      <c r="AK68" s="49">
        <f t="shared" si="6"/>
        <v>2247036.3199999998</v>
      </c>
      <c r="AL68" s="53">
        <f t="shared" si="7"/>
        <v>115843.75</v>
      </c>
    </row>
    <row r="69" spans="1:38" x14ac:dyDescent="0.2">
      <c r="A69" s="1" t="s">
        <v>1011</v>
      </c>
      <c r="B69" s="1" t="s">
        <v>1013</v>
      </c>
      <c r="C69" s="94">
        <v>3320</v>
      </c>
      <c r="D69" s="1" t="s">
        <v>1027</v>
      </c>
      <c r="E69" s="1" t="s">
        <v>1027</v>
      </c>
      <c r="F69" s="36">
        <v>199717.6</v>
      </c>
      <c r="H69" s="36">
        <v>75947.81</v>
      </c>
      <c r="J69" s="280">
        <v>363983.32</v>
      </c>
      <c r="K69" s="280">
        <v>435984.78</v>
      </c>
      <c r="P69" s="59">
        <v>50264.59</v>
      </c>
      <c r="T69" s="280">
        <v>925566.64</v>
      </c>
      <c r="V69" s="33">
        <v>1455755.22</v>
      </c>
      <c r="X69" s="33">
        <v>399.11</v>
      </c>
      <c r="Y69" s="33">
        <v>1863450</v>
      </c>
      <c r="Z69" s="33">
        <v>5500</v>
      </c>
      <c r="AA69" s="37">
        <v>2310404.35</v>
      </c>
      <c r="AC69" s="37">
        <v>118000</v>
      </c>
      <c r="AD69" s="37">
        <v>632046.14</v>
      </c>
      <c r="AE69" s="37">
        <v>164851.56</v>
      </c>
      <c r="AG69" s="61">
        <f t="shared" ref="AG69:AG132" si="9">SUM(F69:I69)</f>
        <v>275665.41000000003</v>
      </c>
      <c r="AH69" s="58">
        <f t="shared" ref="AH69:AH132" si="10">SUM(L69:P69)</f>
        <v>50264.59</v>
      </c>
      <c r="AI69" s="60">
        <f t="shared" ref="AI69:AI132" si="11">AG69-AH69</f>
        <v>225400.82000000004</v>
      </c>
      <c r="AJ69" s="63">
        <f t="shared" ref="AJ69:AJ132" si="12">SUM(U69:Z69)</f>
        <v>3325104.33</v>
      </c>
      <c r="AK69" s="49">
        <f t="shared" ref="AK69:AK132" si="13">SUM(AA69:AF69)</f>
        <v>3225302.0500000003</v>
      </c>
      <c r="AL69" s="53">
        <f t="shared" ref="AL69:AL132" si="14">AJ69-AK69</f>
        <v>99802.279999999795</v>
      </c>
    </row>
    <row r="70" spans="1:38" s="133" customFormat="1" x14ac:dyDescent="0.2">
      <c r="A70" s="133" t="s">
        <v>1011</v>
      </c>
      <c r="B70" s="133" t="s">
        <v>1013</v>
      </c>
      <c r="C70" s="134">
        <v>1136</v>
      </c>
      <c r="D70" s="138" t="s">
        <v>1460</v>
      </c>
      <c r="E70" s="138" t="s">
        <v>1460</v>
      </c>
      <c r="F70" s="36">
        <v>474575.3</v>
      </c>
      <c r="G70" s="36">
        <v>0</v>
      </c>
      <c r="H70" s="36">
        <v>87699.69</v>
      </c>
      <c r="I70" s="36"/>
      <c r="J70" s="280">
        <v>5166666.6399999997</v>
      </c>
      <c r="K70" s="280">
        <v>786576.34</v>
      </c>
      <c r="L70" s="59"/>
      <c r="M70" s="59"/>
      <c r="N70" s="59"/>
      <c r="O70" s="59"/>
      <c r="P70" s="59"/>
      <c r="Q70" s="280"/>
      <c r="R70" s="280"/>
      <c r="S70" s="280"/>
      <c r="T70" s="280">
        <v>6403982.4100000001</v>
      </c>
      <c r="U70" s="33"/>
      <c r="V70" s="33">
        <v>1089966.54</v>
      </c>
      <c r="W70" s="33"/>
      <c r="X70" s="33">
        <v>390.79</v>
      </c>
      <c r="Y70" s="33">
        <v>571976.39</v>
      </c>
      <c r="Z70" s="33"/>
      <c r="AA70" s="37">
        <v>748072.5</v>
      </c>
      <c r="AB70" s="37"/>
      <c r="AC70" s="37">
        <v>58764</v>
      </c>
      <c r="AD70" s="37">
        <v>293222.73</v>
      </c>
      <c r="AE70" s="37">
        <v>450738.93</v>
      </c>
      <c r="AF70" s="37"/>
      <c r="AG70" s="61">
        <f t="shared" si="9"/>
        <v>562274.99</v>
      </c>
      <c r="AH70" s="58">
        <f t="shared" si="10"/>
        <v>0</v>
      </c>
      <c r="AI70" s="60">
        <f t="shared" si="11"/>
        <v>562274.99</v>
      </c>
      <c r="AJ70" s="63">
        <f t="shared" si="12"/>
        <v>1662333.7200000002</v>
      </c>
      <c r="AK70" s="49">
        <f t="shared" si="13"/>
        <v>1550798.16</v>
      </c>
      <c r="AL70" s="53">
        <f t="shared" si="14"/>
        <v>111535.56000000029</v>
      </c>
    </row>
    <row r="71" spans="1:38" s="107" customFormat="1" x14ac:dyDescent="0.2">
      <c r="A71" s="107" t="s">
        <v>1029</v>
      </c>
      <c r="B71" s="107" t="s">
        <v>1030</v>
      </c>
      <c r="C71" s="108">
        <v>6250</v>
      </c>
      <c r="D71" s="107" t="s">
        <v>1032</v>
      </c>
      <c r="E71" s="107" t="s">
        <v>1032</v>
      </c>
      <c r="F71" s="36">
        <v>482087.08</v>
      </c>
      <c r="G71" s="36">
        <v>0</v>
      </c>
      <c r="H71" s="36">
        <v>128138.89</v>
      </c>
      <c r="I71" s="36"/>
      <c r="J71" s="280">
        <v>944320.76</v>
      </c>
      <c r="K71" s="280">
        <v>118943.38</v>
      </c>
      <c r="L71" s="59"/>
      <c r="M71" s="59"/>
      <c r="N71" s="59"/>
      <c r="O71" s="59"/>
      <c r="P71" s="59">
        <v>660.93</v>
      </c>
      <c r="Q71" s="280"/>
      <c r="R71" s="280"/>
      <c r="S71" s="280">
        <v>-818246.62</v>
      </c>
      <c r="T71" s="280">
        <v>2227185.62</v>
      </c>
      <c r="U71" s="33">
        <v>293.95</v>
      </c>
      <c r="V71" s="33">
        <v>1979759.37</v>
      </c>
      <c r="W71" s="33"/>
      <c r="X71" s="33">
        <v>640.28</v>
      </c>
      <c r="Y71" s="33">
        <v>1739660</v>
      </c>
      <c r="Z71" s="33"/>
      <c r="AA71" s="37">
        <v>2787809.5</v>
      </c>
      <c r="AB71" s="37">
        <v>8120</v>
      </c>
      <c r="AC71" s="37">
        <v>1200</v>
      </c>
      <c r="AD71" s="37">
        <v>558235.42000000004</v>
      </c>
      <c r="AE71" s="37">
        <v>101098.5</v>
      </c>
      <c r="AF71" s="37"/>
      <c r="AG71" s="61">
        <f t="shared" si="9"/>
        <v>610225.97</v>
      </c>
      <c r="AH71" s="58">
        <f t="shared" si="10"/>
        <v>660.93</v>
      </c>
      <c r="AI71" s="60">
        <f t="shared" si="11"/>
        <v>609565.03999999992</v>
      </c>
      <c r="AJ71" s="63">
        <f t="shared" si="12"/>
        <v>3720353.6</v>
      </c>
      <c r="AK71" s="49">
        <f t="shared" si="13"/>
        <v>3456463.42</v>
      </c>
      <c r="AL71" s="53">
        <f t="shared" si="14"/>
        <v>263890.18000000017</v>
      </c>
    </row>
    <row r="72" spans="1:38" s="107" customFormat="1" x14ac:dyDescent="0.2">
      <c r="A72" s="107" t="s">
        <v>1029</v>
      </c>
      <c r="B72" s="107" t="s">
        <v>1030</v>
      </c>
      <c r="C72" s="108">
        <v>4055</v>
      </c>
      <c r="D72" s="107" t="s">
        <v>1033</v>
      </c>
      <c r="E72" s="107" t="s">
        <v>1033</v>
      </c>
      <c r="F72" s="36">
        <v>422536.25</v>
      </c>
      <c r="G72" s="36">
        <v>0</v>
      </c>
      <c r="H72" s="36">
        <v>278595.42</v>
      </c>
      <c r="I72" s="36"/>
      <c r="J72" s="280">
        <v>439293.58</v>
      </c>
      <c r="K72" s="280">
        <v>114154.56</v>
      </c>
      <c r="L72" s="59"/>
      <c r="M72" s="59"/>
      <c r="N72" s="59"/>
      <c r="O72" s="59"/>
      <c r="P72" s="59">
        <v>1272.6500000000001</v>
      </c>
      <c r="Q72" s="280"/>
      <c r="R72" s="280"/>
      <c r="S72" s="280">
        <v>-3099081.06</v>
      </c>
      <c r="T72" s="280">
        <v>4014093.13</v>
      </c>
      <c r="U72" s="33">
        <v>307.97000000000003</v>
      </c>
      <c r="V72" s="33">
        <v>1777421.39</v>
      </c>
      <c r="W72" s="33"/>
      <c r="X72" s="33">
        <v>266.29000000000002</v>
      </c>
      <c r="Y72" s="33">
        <v>1825300</v>
      </c>
      <c r="Z72" s="33"/>
      <c r="AA72" s="37">
        <v>2697803.5</v>
      </c>
      <c r="AB72" s="37"/>
      <c r="AC72" s="37"/>
      <c r="AD72" s="37">
        <v>490928.66</v>
      </c>
      <c r="AE72" s="37">
        <v>76268.399999999994</v>
      </c>
      <c r="AF72" s="37"/>
      <c r="AG72" s="61">
        <f t="shared" si="9"/>
        <v>701131.66999999993</v>
      </c>
      <c r="AH72" s="58">
        <f t="shared" si="10"/>
        <v>1272.6500000000001</v>
      </c>
      <c r="AI72" s="60">
        <f t="shared" si="11"/>
        <v>699859.0199999999</v>
      </c>
      <c r="AJ72" s="63">
        <f t="shared" si="12"/>
        <v>3603295.65</v>
      </c>
      <c r="AK72" s="49">
        <f t="shared" si="13"/>
        <v>3265000.56</v>
      </c>
      <c r="AL72" s="53">
        <f t="shared" si="14"/>
        <v>338295.08999999985</v>
      </c>
    </row>
    <row r="73" spans="1:38" s="107" customFormat="1" x14ac:dyDescent="0.2">
      <c r="A73" s="107" t="s">
        <v>1029</v>
      </c>
      <c r="B73" s="107" t="s">
        <v>1030</v>
      </c>
      <c r="C73" s="108">
        <v>4970</v>
      </c>
      <c r="D73" s="107" t="s">
        <v>1034</v>
      </c>
      <c r="E73" s="107" t="s">
        <v>1034</v>
      </c>
      <c r="F73" s="36">
        <v>418299.44</v>
      </c>
      <c r="G73" s="36">
        <v>0</v>
      </c>
      <c r="H73" s="36">
        <v>111095.49</v>
      </c>
      <c r="I73" s="36"/>
      <c r="J73" s="280">
        <v>163286.68</v>
      </c>
      <c r="K73" s="280">
        <v>238062.34</v>
      </c>
      <c r="L73" s="59"/>
      <c r="M73" s="59"/>
      <c r="N73" s="59"/>
      <c r="O73" s="59"/>
      <c r="P73" s="59">
        <v>738.73</v>
      </c>
      <c r="Q73" s="280">
        <v>10000</v>
      </c>
      <c r="R73" s="280"/>
      <c r="S73" s="280">
        <v>-1076102.1299999999</v>
      </c>
      <c r="T73" s="280">
        <v>2082417.38</v>
      </c>
      <c r="U73" s="33">
        <v>39.85</v>
      </c>
      <c r="V73" s="33">
        <v>1396059.11</v>
      </c>
      <c r="W73" s="33"/>
      <c r="X73" s="33">
        <v>1161.21</v>
      </c>
      <c r="Y73" s="33">
        <v>1718401</v>
      </c>
      <c r="Z73" s="33"/>
      <c r="AA73" s="37">
        <v>2625706.5</v>
      </c>
      <c r="AB73" s="37">
        <v>30250</v>
      </c>
      <c r="AC73" s="37">
        <v>660</v>
      </c>
      <c r="AD73" s="37">
        <v>451534.5</v>
      </c>
      <c r="AE73" s="37">
        <v>93820.2</v>
      </c>
      <c r="AF73" s="37"/>
      <c r="AG73" s="61">
        <f t="shared" si="9"/>
        <v>529394.93000000005</v>
      </c>
      <c r="AH73" s="58">
        <f t="shared" si="10"/>
        <v>738.73</v>
      </c>
      <c r="AI73" s="60">
        <f t="shared" si="11"/>
        <v>528656.20000000007</v>
      </c>
      <c r="AJ73" s="63">
        <f t="shared" si="12"/>
        <v>3115661.17</v>
      </c>
      <c r="AK73" s="49">
        <f t="shared" si="13"/>
        <v>3201971.2</v>
      </c>
      <c r="AL73" s="53">
        <f t="shared" si="14"/>
        <v>-86310.030000000261</v>
      </c>
    </row>
    <row r="74" spans="1:38" s="107" customFormat="1" x14ac:dyDescent="0.2">
      <c r="A74" s="107" t="s">
        <v>1029</v>
      </c>
      <c r="B74" s="107" t="s">
        <v>1030</v>
      </c>
      <c r="C74" s="108">
        <v>3955</v>
      </c>
      <c r="D74" s="107" t="s">
        <v>1035</v>
      </c>
      <c r="E74" s="107" t="s">
        <v>1035</v>
      </c>
      <c r="F74" s="36">
        <v>448282.74</v>
      </c>
      <c r="G74" s="36">
        <v>0</v>
      </c>
      <c r="H74" s="36">
        <v>26334.29</v>
      </c>
      <c r="I74" s="36"/>
      <c r="J74" s="280">
        <v>4</v>
      </c>
      <c r="K74" s="280">
        <v>103620.94</v>
      </c>
      <c r="L74" s="59"/>
      <c r="M74" s="59"/>
      <c r="N74" s="59"/>
      <c r="O74" s="59"/>
      <c r="P74" s="59">
        <v>940.78</v>
      </c>
      <c r="Q74" s="280"/>
      <c r="R74" s="280"/>
      <c r="S74" s="280">
        <v>-1467182.52</v>
      </c>
      <c r="T74" s="280">
        <v>2028298.74</v>
      </c>
      <c r="U74" s="33"/>
      <c r="V74" s="33">
        <v>1161326.8700000001</v>
      </c>
      <c r="W74" s="33"/>
      <c r="X74" s="33">
        <v>1093.83</v>
      </c>
      <c r="Y74" s="33">
        <v>1535270</v>
      </c>
      <c r="Z74" s="33"/>
      <c r="AA74" s="37">
        <v>2293665</v>
      </c>
      <c r="AB74" s="37">
        <v>7326</v>
      </c>
      <c r="AC74" s="37"/>
      <c r="AD74" s="37">
        <v>367012.39</v>
      </c>
      <c r="AE74" s="37">
        <v>13502.34</v>
      </c>
      <c r="AF74" s="37"/>
      <c r="AG74" s="61">
        <f t="shared" si="9"/>
        <v>474617.02999999997</v>
      </c>
      <c r="AH74" s="58">
        <f t="shared" si="10"/>
        <v>940.78</v>
      </c>
      <c r="AI74" s="60">
        <f t="shared" si="11"/>
        <v>473676.24999999994</v>
      </c>
      <c r="AJ74" s="63">
        <f t="shared" si="12"/>
        <v>2697690.7</v>
      </c>
      <c r="AK74" s="49">
        <f t="shared" si="13"/>
        <v>2681505.73</v>
      </c>
      <c r="AL74" s="53">
        <f t="shared" si="14"/>
        <v>16184.970000000205</v>
      </c>
    </row>
    <row r="75" spans="1:38" s="107" customFormat="1" x14ac:dyDescent="0.2">
      <c r="A75" s="107" t="s">
        <v>1029</v>
      </c>
      <c r="B75" s="107" t="s">
        <v>1030</v>
      </c>
      <c r="C75" s="108">
        <v>4239</v>
      </c>
      <c r="D75" s="107" t="s">
        <v>1036</v>
      </c>
      <c r="E75" s="107" t="s">
        <v>1036</v>
      </c>
      <c r="F75" s="36">
        <v>359050.23</v>
      </c>
      <c r="G75" s="36">
        <v>0</v>
      </c>
      <c r="H75" s="36">
        <v>77297.13</v>
      </c>
      <c r="I75" s="36"/>
      <c r="J75" s="280">
        <v>82143.19</v>
      </c>
      <c r="K75" s="280">
        <v>89585.68</v>
      </c>
      <c r="L75" s="59"/>
      <c r="M75" s="59"/>
      <c r="N75" s="59"/>
      <c r="O75" s="59"/>
      <c r="P75" s="59">
        <v>2058.56</v>
      </c>
      <c r="Q75" s="280"/>
      <c r="R75" s="280"/>
      <c r="S75" s="280">
        <v>-2275234.0099999998</v>
      </c>
      <c r="T75" s="280">
        <v>2569886.96</v>
      </c>
      <c r="U75" s="33"/>
      <c r="V75" s="33">
        <v>1455061.2</v>
      </c>
      <c r="W75" s="33"/>
      <c r="X75" s="33">
        <v>296.44</v>
      </c>
      <c r="Y75" s="33">
        <v>1337800</v>
      </c>
      <c r="Z75" s="33"/>
      <c r="AA75" s="37">
        <v>2081064.5</v>
      </c>
      <c r="AB75" s="37">
        <v>15140</v>
      </c>
      <c r="AC75" s="37"/>
      <c r="AD75" s="37">
        <v>314305.17</v>
      </c>
      <c r="AE75" s="37">
        <v>71283.25</v>
      </c>
      <c r="AF75" s="37"/>
      <c r="AG75" s="61">
        <f t="shared" si="9"/>
        <v>436347.36</v>
      </c>
      <c r="AH75" s="58">
        <f t="shared" si="10"/>
        <v>2058.56</v>
      </c>
      <c r="AI75" s="60">
        <f t="shared" si="11"/>
        <v>434288.8</v>
      </c>
      <c r="AJ75" s="63">
        <f t="shared" si="12"/>
        <v>2793157.6399999997</v>
      </c>
      <c r="AK75" s="49">
        <f t="shared" si="13"/>
        <v>2481792.92</v>
      </c>
      <c r="AL75" s="53">
        <f t="shared" si="14"/>
        <v>311364.71999999974</v>
      </c>
    </row>
    <row r="76" spans="1:38" s="107" customFormat="1" x14ac:dyDescent="0.2">
      <c r="A76" s="107" t="s">
        <v>1029</v>
      </c>
      <c r="B76" s="107" t="s">
        <v>1030</v>
      </c>
      <c r="C76" s="108">
        <v>1985</v>
      </c>
      <c r="D76" s="107" t="s">
        <v>1037</v>
      </c>
      <c r="E76" s="107" t="s">
        <v>1037</v>
      </c>
      <c r="F76" s="225">
        <v>328397.45</v>
      </c>
      <c r="G76" s="225">
        <v>0</v>
      </c>
      <c r="H76" s="225">
        <v>47193.97</v>
      </c>
      <c r="I76" s="36"/>
      <c r="J76" s="280">
        <v>121133.81</v>
      </c>
      <c r="K76" s="280">
        <v>30907.82</v>
      </c>
      <c r="L76" s="59"/>
      <c r="M76" s="59"/>
      <c r="N76" s="59"/>
      <c r="O76" s="59"/>
      <c r="P76" s="59">
        <v>247.79</v>
      </c>
      <c r="Q76" s="280"/>
      <c r="R76" s="280"/>
      <c r="S76" s="280">
        <v>-991819.01</v>
      </c>
      <c r="T76" s="280">
        <v>1423307.83</v>
      </c>
      <c r="U76" s="33"/>
      <c r="V76" s="33">
        <v>1053610.8799999999</v>
      </c>
      <c r="W76" s="33"/>
      <c r="X76" s="33">
        <v>789.29</v>
      </c>
      <c r="Y76" s="33">
        <v>1548820</v>
      </c>
      <c r="Z76" s="33"/>
      <c r="AA76" s="37">
        <v>2137405.5</v>
      </c>
      <c r="AB76" s="37"/>
      <c r="AC76" s="37"/>
      <c r="AD76" s="37">
        <v>270488.83</v>
      </c>
      <c r="AE76" s="37">
        <v>99429.4</v>
      </c>
      <c r="AF76" s="37"/>
      <c r="AG76" s="61">
        <f t="shared" si="9"/>
        <v>375591.42000000004</v>
      </c>
      <c r="AH76" s="58">
        <f t="shared" si="10"/>
        <v>247.79</v>
      </c>
      <c r="AI76" s="60">
        <f t="shared" si="11"/>
        <v>375343.63000000006</v>
      </c>
      <c r="AJ76" s="63">
        <f t="shared" si="12"/>
        <v>2603220.17</v>
      </c>
      <c r="AK76" s="49">
        <f t="shared" si="13"/>
        <v>2507323.73</v>
      </c>
      <c r="AL76" s="53">
        <f t="shared" si="14"/>
        <v>95896.439999999944</v>
      </c>
    </row>
    <row r="77" spans="1:38" s="107" customFormat="1" x14ac:dyDescent="0.2">
      <c r="A77" s="107" t="s">
        <v>1029</v>
      </c>
      <c r="B77" s="107" t="s">
        <v>1030</v>
      </c>
      <c r="C77" s="108">
        <v>1937</v>
      </c>
      <c r="D77" s="107" t="s">
        <v>1038</v>
      </c>
      <c r="E77" s="107" t="s">
        <v>1038</v>
      </c>
      <c r="F77" s="36">
        <v>58688.75</v>
      </c>
      <c r="G77" s="36">
        <v>0</v>
      </c>
      <c r="H77" s="36">
        <v>174167.59</v>
      </c>
      <c r="I77" s="36"/>
      <c r="J77" s="280">
        <v>243898.09</v>
      </c>
      <c r="K77" s="280">
        <v>99718.55</v>
      </c>
      <c r="L77" s="59"/>
      <c r="M77" s="59"/>
      <c r="N77" s="59"/>
      <c r="O77" s="59"/>
      <c r="P77" s="59">
        <v>669.47</v>
      </c>
      <c r="Q77" s="280"/>
      <c r="R77" s="280"/>
      <c r="S77" s="280">
        <v>-1402706.24</v>
      </c>
      <c r="T77" s="280">
        <v>2051654.89</v>
      </c>
      <c r="U77" s="33"/>
      <c r="V77" s="33">
        <v>1273558.52</v>
      </c>
      <c r="W77" s="33"/>
      <c r="X77" s="33">
        <v>430.09</v>
      </c>
      <c r="Y77" s="33">
        <v>1486580</v>
      </c>
      <c r="Z77" s="33"/>
      <c r="AA77" s="37">
        <v>2180594.5</v>
      </c>
      <c r="AB77" s="37">
        <v>11960</v>
      </c>
      <c r="AC77" s="37"/>
      <c r="AD77" s="37">
        <v>499489.25</v>
      </c>
      <c r="AE77" s="37">
        <v>141670</v>
      </c>
      <c r="AF77" s="37"/>
      <c r="AG77" s="61">
        <f t="shared" si="9"/>
        <v>232856.34</v>
      </c>
      <c r="AH77" s="58">
        <f t="shared" si="10"/>
        <v>669.47</v>
      </c>
      <c r="AI77" s="60">
        <f t="shared" si="11"/>
        <v>232186.87</v>
      </c>
      <c r="AJ77" s="63">
        <f t="shared" si="12"/>
        <v>2760568.6100000003</v>
      </c>
      <c r="AK77" s="49">
        <f t="shared" si="13"/>
        <v>2833713.75</v>
      </c>
      <c r="AL77" s="53">
        <f t="shared" si="14"/>
        <v>-73145.139999999665</v>
      </c>
    </row>
    <row r="78" spans="1:38" x14ac:dyDescent="0.2">
      <c r="A78" s="1" t="s">
        <v>1040</v>
      </c>
      <c r="B78" s="1" t="s">
        <v>1041</v>
      </c>
      <c r="C78" s="94">
        <v>3712</v>
      </c>
      <c r="D78" s="1" t="s">
        <v>1043</v>
      </c>
      <c r="E78" s="1" t="s">
        <v>1043</v>
      </c>
      <c r="F78" s="36">
        <v>503256.49</v>
      </c>
      <c r="G78" s="36">
        <v>0</v>
      </c>
      <c r="H78" s="36">
        <v>93138.89</v>
      </c>
      <c r="J78" s="280">
        <v>909417.83</v>
      </c>
      <c r="K78" s="280">
        <v>83093.039999999994</v>
      </c>
      <c r="P78" s="59">
        <v>952.9</v>
      </c>
      <c r="S78" s="280">
        <v>-172720.4</v>
      </c>
      <c r="T78" s="280">
        <v>1625943.2</v>
      </c>
      <c r="V78" s="33">
        <v>1484501.3</v>
      </c>
      <c r="X78" s="33">
        <v>537.97</v>
      </c>
      <c r="Y78" s="33">
        <v>1153720</v>
      </c>
      <c r="AA78" s="37">
        <v>1783126</v>
      </c>
      <c r="AD78" s="37">
        <v>515918.83</v>
      </c>
      <c r="AE78" s="37">
        <v>204983.89</v>
      </c>
      <c r="AG78" s="61">
        <f t="shared" si="9"/>
        <v>596395.38</v>
      </c>
      <c r="AH78" s="58">
        <f t="shared" si="10"/>
        <v>952.9</v>
      </c>
      <c r="AI78" s="60">
        <f t="shared" si="11"/>
        <v>595442.48</v>
      </c>
      <c r="AJ78" s="63">
        <f t="shared" si="12"/>
        <v>2638759.27</v>
      </c>
      <c r="AK78" s="49">
        <f t="shared" si="13"/>
        <v>2504028.7200000002</v>
      </c>
      <c r="AL78" s="53">
        <f t="shared" si="14"/>
        <v>134730.54999999981</v>
      </c>
    </row>
    <row r="79" spans="1:38" x14ac:dyDescent="0.2">
      <c r="A79" s="1" t="s">
        <v>1040</v>
      </c>
      <c r="B79" s="1" t="s">
        <v>1041</v>
      </c>
      <c r="C79" s="94">
        <v>3845</v>
      </c>
      <c r="D79" s="1" t="s">
        <v>1044</v>
      </c>
      <c r="E79" s="1" t="s">
        <v>1044</v>
      </c>
      <c r="F79" s="36">
        <v>421239.67</v>
      </c>
      <c r="G79" s="36">
        <v>0</v>
      </c>
      <c r="H79" s="36">
        <v>100395.79</v>
      </c>
      <c r="J79" s="280">
        <v>466487.37</v>
      </c>
      <c r="K79" s="280">
        <v>85875</v>
      </c>
      <c r="P79" s="59">
        <v>918.54</v>
      </c>
      <c r="S79" s="280">
        <v>-913991.55</v>
      </c>
      <c r="T79" s="280">
        <v>1700209.39</v>
      </c>
      <c r="V79" s="33">
        <v>2006478.68</v>
      </c>
      <c r="X79" s="33">
        <v>304.67</v>
      </c>
      <c r="Y79" s="33">
        <v>801300</v>
      </c>
      <c r="Z79" s="33">
        <v>285</v>
      </c>
      <c r="AA79" s="37">
        <v>1646700.5</v>
      </c>
      <c r="AD79" s="37">
        <v>736639.9</v>
      </c>
      <c r="AE79" s="37">
        <v>138166.5</v>
      </c>
      <c r="AG79" s="61">
        <f t="shared" si="9"/>
        <v>521635.45999999996</v>
      </c>
      <c r="AH79" s="58">
        <f t="shared" si="10"/>
        <v>918.54</v>
      </c>
      <c r="AI79" s="60">
        <f t="shared" si="11"/>
        <v>520716.92</v>
      </c>
      <c r="AJ79" s="63">
        <f t="shared" si="12"/>
        <v>2808368.3499999996</v>
      </c>
      <c r="AK79" s="49">
        <f t="shared" si="13"/>
        <v>2521506.9</v>
      </c>
      <c r="AL79" s="53">
        <f t="shared" si="14"/>
        <v>286861.44999999972</v>
      </c>
    </row>
    <row r="80" spans="1:38" x14ac:dyDescent="0.2">
      <c r="A80" s="1" t="s">
        <v>1040</v>
      </c>
      <c r="B80" s="1" t="s">
        <v>1041</v>
      </c>
      <c r="C80" s="94">
        <v>3190</v>
      </c>
      <c r="D80" s="1" t="s">
        <v>1045</v>
      </c>
      <c r="E80" s="1" t="s">
        <v>1045</v>
      </c>
      <c r="F80" s="36">
        <v>411042.31</v>
      </c>
      <c r="G80" s="36">
        <v>0</v>
      </c>
      <c r="H80" s="36">
        <v>68088.62</v>
      </c>
      <c r="J80" s="280">
        <v>500658.1</v>
      </c>
      <c r="K80" s="280">
        <v>106246.54</v>
      </c>
      <c r="P80" s="59">
        <v>695.4</v>
      </c>
      <c r="S80" s="280">
        <v>-547304.16</v>
      </c>
      <c r="T80" s="280">
        <v>1448416.88</v>
      </c>
      <c r="V80" s="33">
        <v>1357034.63</v>
      </c>
      <c r="X80" s="33">
        <v>394.62</v>
      </c>
      <c r="Y80" s="33">
        <v>1004600</v>
      </c>
      <c r="AA80" s="37">
        <v>1605714</v>
      </c>
      <c r="AB80" s="37">
        <v>11648</v>
      </c>
      <c r="AD80" s="37">
        <v>403690.32</v>
      </c>
      <c r="AE80" s="37">
        <v>156749.48000000001</v>
      </c>
      <c r="AG80" s="61">
        <f t="shared" si="9"/>
        <v>479130.93</v>
      </c>
      <c r="AH80" s="58">
        <f t="shared" si="10"/>
        <v>695.4</v>
      </c>
      <c r="AI80" s="60">
        <f t="shared" si="11"/>
        <v>478435.52999999997</v>
      </c>
      <c r="AJ80" s="63">
        <f t="shared" si="12"/>
        <v>2362029.25</v>
      </c>
      <c r="AK80" s="49">
        <f t="shared" si="13"/>
        <v>2177801.8000000003</v>
      </c>
      <c r="AL80" s="53">
        <f t="shared" si="14"/>
        <v>184227.44999999972</v>
      </c>
    </row>
    <row r="81" spans="1:38" x14ac:dyDescent="0.2">
      <c r="A81" s="1" t="s">
        <v>1040</v>
      </c>
      <c r="B81" s="1" t="s">
        <v>1041</v>
      </c>
      <c r="C81" s="94">
        <v>1536</v>
      </c>
      <c r="D81" s="1" t="s">
        <v>1046</v>
      </c>
      <c r="E81" s="1" t="s">
        <v>1046</v>
      </c>
      <c r="F81" s="36">
        <v>425849.65</v>
      </c>
      <c r="G81" s="36">
        <v>0</v>
      </c>
      <c r="H81" s="36">
        <v>22703.99</v>
      </c>
      <c r="J81" s="280">
        <v>555277.31000000006</v>
      </c>
      <c r="K81" s="280">
        <v>496492.53</v>
      </c>
      <c r="P81" s="59">
        <v>353.21</v>
      </c>
      <c r="S81" s="280">
        <v>-727238.81</v>
      </c>
      <c r="T81" s="280">
        <v>2079850.72</v>
      </c>
      <c r="V81" s="33">
        <v>1450250.17</v>
      </c>
      <c r="X81" s="33">
        <v>346.92</v>
      </c>
      <c r="Y81" s="33">
        <v>1426090</v>
      </c>
      <c r="AA81" s="37">
        <v>2118222</v>
      </c>
      <c r="AD81" s="37">
        <v>398264.14</v>
      </c>
      <c r="AE81" s="37">
        <v>212842.59</v>
      </c>
      <c r="AG81" s="61">
        <f t="shared" si="9"/>
        <v>448553.64</v>
      </c>
      <c r="AH81" s="58">
        <f t="shared" si="10"/>
        <v>353.21</v>
      </c>
      <c r="AI81" s="60">
        <f t="shared" si="11"/>
        <v>448200.43</v>
      </c>
      <c r="AJ81" s="63">
        <f t="shared" si="12"/>
        <v>2876687.09</v>
      </c>
      <c r="AK81" s="49">
        <f t="shared" si="13"/>
        <v>2729328.73</v>
      </c>
      <c r="AL81" s="53">
        <f t="shared" si="14"/>
        <v>147358.35999999987</v>
      </c>
    </row>
    <row r="82" spans="1:38" x14ac:dyDescent="0.2">
      <c r="A82" s="1" t="s">
        <v>1040</v>
      </c>
      <c r="B82" s="1" t="s">
        <v>1041</v>
      </c>
      <c r="C82" s="94">
        <v>4034</v>
      </c>
      <c r="D82" s="1" t="s">
        <v>1047</v>
      </c>
      <c r="E82" s="1" t="s">
        <v>1047</v>
      </c>
      <c r="F82" s="36">
        <v>310871.34999999998</v>
      </c>
      <c r="G82" s="36">
        <v>0</v>
      </c>
      <c r="H82" s="36">
        <v>32429</v>
      </c>
      <c r="J82" s="280">
        <v>504523.48</v>
      </c>
      <c r="K82" s="280">
        <v>136295.31</v>
      </c>
      <c r="P82" s="59">
        <v>243.36</v>
      </c>
      <c r="S82" s="280">
        <v>-675635.07</v>
      </c>
      <c r="T82" s="280">
        <v>1478004.6</v>
      </c>
      <c r="V82" s="33">
        <v>1545059.57</v>
      </c>
      <c r="X82" s="33">
        <v>294.44</v>
      </c>
      <c r="Y82" s="33">
        <v>768980</v>
      </c>
      <c r="AA82" s="37">
        <v>1400683</v>
      </c>
      <c r="AB82" s="37">
        <v>2990</v>
      </c>
      <c r="AD82" s="37">
        <v>588631.21</v>
      </c>
      <c r="AE82" s="37">
        <v>140523.54999999999</v>
      </c>
      <c r="AG82" s="61">
        <f t="shared" si="9"/>
        <v>343300.35</v>
      </c>
      <c r="AH82" s="58">
        <f t="shared" si="10"/>
        <v>243.36</v>
      </c>
      <c r="AI82" s="60">
        <f t="shared" si="11"/>
        <v>343056.99</v>
      </c>
      <c r="AJ82" s="63">
        <f t="shared" si="12"/>
        <v>2314334.0099999998</v>
      </c>
      <c r="AK82" s="49">
        <f t="shared" si="13"/>
        <v>2132827.7599999998</v>
      </c>
      <c r="AL82" s="53">
        <f t="shared" si="14"/>
        <v>181506.25</v>
      </c>
    </row>
    <row r="83" spans="1:38" x14ac:dyDescent="0.2">
      <c r="A83" s="1" t="s">
        <v>1040</v>
      </c>
      <c r="B83" s="1" t="s">
        <v>1041</v>
      </c>
      <c r="C83" s="94">
        <v>6213</v>
      </c>
      <c r="D83" s="1" t="s">
        <v>1048</v>
      </c>
      <c r="E83" s="1" t="s">
        <v>1048</v>
      </c>
      <c r="F83" s="36">
        <v>567972.89</v>
      </c>
      <c r="G83" s="36">
        <v>0</v>
      </c>
      <c r="H83" s="36">
        <v>102268.79</v>
      </c>
      <c r="I83" s="225"/>
      <c r="J83" s="281">
        <v>372777.72</v>
      </c>
      <c r="K83" s="281">
        <v>87346.43</v>
      </c>
      <c r="L83" s="254"/>
      <c r="P83" s="59">
        <v>1567.77</v>
      </c>
      <c r="S83" s="280">
        <v>-911526.19</v>
      </c>
      <c r="T83" s="280">
        <v>1774409.19</v>
      </c>
      <c r="V83" s="33">
        <v>2062229.57</v>
      </c>
      <c r="X83" s="33">
        <v>603.04999999999995</v>
      </c>
      <c r="Y83" s="33">
        <v>2358200</v>
      </c>
      <c r="AA83" s="37">
        <v>3227719.5</v>
      </c>
      <c r="AB83" s="37">
        <v>18000</v>
      </c>
      <c r="AD83" s="37">
        <v>750759.56</v>
      </c>
      <c r="AE83" s="37">
        <v>158638.5</v>
      </c>
      <c r="AG83" s="61">
        <f t="shared" si="9"/>
        <v>670241.68000000005</v>
      </c>
      <c r="AH83" s="58">
        <f t="shared" si="10"/>
        <v>1567.77</v>
      </c>
      <c r="AI83" s="60">
        <f t="shared" si="11"/>
        <v>668673.91</v>
      </c>
      <c r="AJ83" s="63">
        <f t="shared" si="12"/>
        <v>4421032.62</v>
      </c>
      <c r="AK83" s="49">
        <f t="shared" si="13"/>
        <v>4155117.56</v>
      </c>
      <c r="AL83" s="53">
        <f t="shared" si="14"/>
        <v>265915.06000000006</v>
      </c>
    </row>
    <row r="84" spans="1:38" x14ac:dyDescent="0.2">
      <c r="A84" s="1" t="s">
        <v>1040</v>
      </c>
      <c r="B84" s="1" t="s">
        <v>1041</v>
      </c>
      <c r="C84" s="94">
        <v>4054</v>
      </c>
      <c r="D84" s="1" t="s">
        <v>1049</v>
      </c>
      <c r="E84" s="1" t="s">
        <v>1049</v>
      </c>
      <c r="F84" s="36">
        <v>427384.34</v>
      </c>
      <c r="G84" s="36">
        <v>0</v>
      </c>
      <c r="H84" s="36">
        <v>35546.300000000003</v>
      </c>
      <c r="J84" s="280">
        <v>603566.82999999996</v>
      </c>
      <c r="K84" s="280">
        <v>68351.89</v>
      </c>
      <c r="P84" s="59">
        <v>738.01</v>
      </c>
      <c r="S84" s="280">
        <v>-605842.42000000004</v>
      </c>
      <c r="T84" s="280">
        <v>1568940.19</v>
      </c>
      <c r="V84" s="33">
        <v>1399178.6</v>
      </c>
      <c r="X84" s="33">
        <v>487.3</v>
      </c>
      <c r="Y84" s="33">
        <v>699410</v>
      </c>
      <c r="AA84" s="37">
        <v>1098665</v>
      </c>
      <c r="AB84" s="37">
        <v>11500</v>
      </c>
      <c r="AD84" s="37">
        <v>682669.36</v>
      </c>
      <c r="AE84" s="37">
        <v>135227.96</v>
      </c>
      <c r="AG84" s="61">
        <f t="shared" si="9"/>
        <v>462930.64</v>
      </c>
      <c r="AH84" s="58">
        <f t="shared" si="10"/>
        <v>738.01</v>
      </c>
      <c r="AI84" s="60">
        <f t="shared" si="11"/>
        <v>462192.63</v>
      </c>
      <c r="AJ84" s="63">
        <f t="shared" si="12"/>
        <v>2099075.9000000004</v>
      </c>
      <c r="AK84" s="49">
        <f t="shared" si="13"/>
        <v>1928062.3199999998</v>
      </c>
      <c r="AL84" s="53">
        <f t="shared" si="14"/>
        <v>171013.58000000054</v>
      </c>
    </row>
    <row r="85" spans="1:38" x14ac:dyDescent="0.2">
      <c r="A85" s="1" t="s">
        <v>1040</v>
      </c>
      <c r="B85" s="1" t="s">
        <v>1041</v>
      </c>
      <c r="C85" s="94">
        <v>3457</v>
      </c>
      <c r="D85" s="1" t="s">
        <v>1050</v>
      </c>
      <c r="E85" s="1" t="s">
        <v>1050</v>
      </c>
      <c r="F85" s="36">
        <v>678007.62</v>
      </c>
      <c r="G85" s="36">
        <v>0</v>
      </c>
      <c r="H85" s="36">
        <v>18362.64</v>
      </c>
      <c r="J85" s="280">
        <v>686208.63</v>
      </c>
      <c r="K85" s="280">
        <v>128415.15</v>
      </c>
      <c r="P85" s="59">
        <v>1276.68</v>
      </c>
      <c r="S85" s="280">
        <v>-275636.25</v>
      </c>
      <c r="T85" s="280">
        <v>1499346.49</v>
      </c>
      <c r="V85" s="33">
        <v>1776345.48</v>
      </c>
      <c r="X85" s="33">
        <v>550.69000000000005</v>
      </c>
      <c r="Y85" s="33">
        <v>768500</v>
      </c>
      <c r="AA85" s="37">
        <v>1335036</v>
      </c>
      <c r="AD85" s="37">
        <v>683314.77</v>
      </c>
      <c r="AE85" s="37">
        <v>241038.28</v>
      </c>
      <c r="AG85" s="61">
        <f t="shared" si="9"/>
        <v>696370.26</v>
      </c>
      <c r="AH85" s="58">
        <f t="shared" si="10"/>
        <v>1276.68</v>
      </c>
      <c r="AI85" s="60">
        <f t="shared" si="11"/>
        <v>695093.58</v>
      </c>
      <c r="AJ85" s="63">
        <f t="shared" si="12"/>
        <v>2545396.17</v>
      </c>
      <c r="AK85" s="49">
        <f t="shared" si="13"/>
        <v>2259389.0499999998</v>
      </c>
      <c r="AL85" s="53">
        <f t="shared" si="14"/>
        <v>286007.12000000011</v>
      </c>
    </row>
    <row r="86" spans="1:38" x14ac:dyDescent="0.2">
      <c r="A86" s="1" t="s">
        <v>1040</v>
      </c>
      <c r="B86" s="1" t="s">
        <v>1041</v>
      </c>
      <c r="C86" s="94">
        <v>1347</v>
      </c>
      <c r="D86" s="1" t="s">
        <v>1051</v>
      </c>
      <c r="E86" s="1" t="s">
        <v>1051</v>
      </c>
      <c r="F86" s="36">
        <v>301057.53999999998</v>
      </c>
      <c r="G86" s="36">
        <v>0</v>
      </c>
      <c r="H86" s="36">
        <v>73738.48</v>
      </c>
      <c r="J86" s="280">
        <v>592030.80000000005</v>
      </c>
      <c r="K86" s="280">
        <v>76319.23</v>
      </c>
      <c r="P86" s="59">
        <v>389.48</v>
      </c>
      <c r="S86" s="280">
        <v>-1398864.88</v>
      </c>
      <c r="T86" s="280">
        <v>2293429.0699999998</v>
      </c>
      <c r="V86" s="33">
        <v>912703.46</v>
      </c>
      <c r="X86" s="33">
        <v>1041.0899999999999</v>
      </c>
      <c r="Y86" s="33">
        <v>1268800</v>
      </c>
      <c r="AA86" s="37">
        <v>1625947.09</v>
      </c>
      <c r="AD86" s="37">
        <v>299484.05</v>
      </c>
      <c r="AE86" s="37">
        <v>108921.03</v>
      </c>
      <c r="AG86" s="61">
        <f t="shared" si="9"/>
        <v>374796.01999999996</v>
      </c>
      <c r="AH86" s="58">
        <f t="shared" si="10"/>
        <v>389.48</v>
      </c>
      <c r="AI86" s="60">
        <f t="shared" si="11"/>
        <v>374406.54</v>
      </c>
      <c r="AJ86" s="63">
        <f t="shared" si="12"/>
        <v>2182544.5499999998</v>
      </c>
      <c r="AK86" s="49">
        <f t="shared" si="13"/>
        <v>2034352.1700000002</v>
      </c>
      <c r="AL86" s="53">
        <f t="shared" si="14"/>
        <v>148192.37999999966</v>
      </c>
    </row>
    <row r="87" spans="1:38" x14ac:dyDescent="0.2">
      <c r="A87" s="1" t="s">
        <v>1053</v>
      </c>
      <c r="B87" s="1" t="s">
        <v>1054</v>
      </c>
      <c r="C87" s="94">
        <v>2097</v>
      </c>
      <c r="D87" s="1" t="s">
        <v>1056</v>
      </c>
      <c r="E87" s="1" t="s">
        <v>1056</v>
      </c>
      <c r="F87" s="36">
        <v>523083.19</v>
      </c>
      <c r="G87" s="36">
        <v>0</v>
      </c>
      <c r="H87" s="36">
        <v>34805.79</v>
      </c>
      <c r="J87" s="280">
        <v>739909.44</v>
      </c>
      <c r="K87" s="280">
        <v>100942.01</v>
      </c>
      <c r="M87" s="59">
        <v>-25000</v>
      </c>
      <c r="O87" s="59">
        <v>98000</v>
      </c>
      <c r="S87" s="280">
        <v>-274917.81</v>
      </c>
      <c r="T87" s="280">
        <v>1525529.54</v>
      </c>
      <c r="V87" s="33">
        <v>724220.38</v>
      </c>
      <c r="X87" s="33">
        <v>688.85</v>
      </c>
      <c r="Y87" s="33">
        <v>651220</v>
      </c>
      <c r="Z87" s="33">
        <v>4828.74</v>
      </c>
      <c r="AA87" s="37">
        <v>853324</v>
      </c>
      <c r="AC87" s="37">
        <v>25202</v>
      </c>
      <c r="AD87" s="37">
        <v>339874.27</v>
      </c>
      <c r="AE87" s="37">
        <v>87429</v>
      </c>
      <c r="AG87" s="61">
        <f t="shared" si="9"/>
        <v>557888.98</v>
      </c>
      <c r="AH87" s="58">
        <f t="shared" si="10"/>
        <v>73000</v>
      </c>
      <c r="AI87" s="60">
        <f t="shared" si="11"/>
        <v>484888.98</v>
      </c>
      <c r="AJ87" s="63">
        <f t="shared" si="12"/>
        <v>1380957.97</v>
      </c>
      <c r="AK87" s="49">
        <f t="shared" si="13"/>
        <v>1305829.27</v>
      </c>
      <c r="AL87" s="53">
        <f t="shared" si="14"/>
        <v>75128.699999999953</v>
      </c>
    </row>
    <row r="88" spans="1:38" x14ac:dyDescent="0.2">
      <c r="A88" s="1" t="s">
        <v>1053</v>
      </c>
      <c r="B88" s="1" t="s">
        <v>1054</v>
      </c>
      <c r="C88" s="94">
        <v>1298</v>
      </c>
      <c r="D88" s="1" t="s">
        <v>1057</v>
      </c>
      <c r="E88" s="1" t="s">
        <v>1057</v>
      </c>
      <c r="F88" s="36">
        <v>303044.3</v>
      </c>
      <c r="G88" s="36">
        <v>0</v>
      </c>
      <c r="H88" s="36">
        <v>50806.17</v>
      </c>
      <c r="J88" s="280">
        <v>669369.14</v>
      </c>
      <c r="K88" s="280">
        <v>122502.87</v>
      </c>
      <c r="S88" s="280">
        <v>-338973.46</v>
      </c>
      <c r="T88" s="280">
        <v>1451545.03</v>
      </c>
      <c r="V88" s="33">
        <v>597144.82999999996</v>
      </c>
      <c r="X88" s="33">
        <v>441.81</v>
      </c>
      <c r="Y88" s="33">
        <v>789489</v>
      </c>
      <c r="AA88" s="37">
        <v>997987</v>
      </c>
      <c r="AC88" s="37">
        <v>17880</v>
      </c>
      <c r="AD88" s="37">
        <v>254187.49</v>
      </c>
      <c r="AE88" s="37">
        <v>83870.240000000005</v>
      </c>
      <c r="AG88" s="61">
        <f t="shared" si="9"/>
        <v>353850.47</v>
      </c>
      <c r="AH88" s="58">
        <f t="shared" si="10"/>
        <v>0</v>
      </c>
      <c r="AI88" s="60">
        <f t="shared" si="11"/>
        <v>353850.47</v>
      </c>
      <c r="AJ88" s="63">
        <f t="shared" si="12"/>
        <v>1387075.6400000001</v>
      </c>
      <c r="AK88" s="49">
        <f t="shared" si="13"/>
        <v>1353924.73</v>
      </c>
      <c r="AL88" s="53">
        <f t="shared" si="14"/>
        <v>33150.910000000149</v>
      </c>
    </row>
    <row r="89" spans="1:38" x14ac:dyDescent="0.2">
      <c r="A89" s="1" t="s">
        <v>1053</v>
      </c>
      <c r="B89" s="1" t="s">
        <v>1054</v>
      </c>
      <c r="C89" s="94">
        <v>2787</v>
      </c>
      <c r="D89" s="1" t="s">
        <v>1058</v>
      </c>
      <c r="E89" s="1" t="s">
        <v>1058</v>
      </c>
      <c r="F89" s="36">
        <v>447544.35</v>
      </c>
      <c r="G89" s="36">
        <v>0</v>
      </c>
      <c r="H89" s="36">
        <v>37131.56</v>
      </c>
      <c r="J89" s="280">
        <v>2462993.4</v>
      </c>
      <c r="K89" s="280">
        <v>18960.78</v>
      </c>
      <c r="P89" s="59">
        <v>-1975.12</v>
      </c>
      <c r="R89" s="280">
        <v>2725092.07</v>
      </c>
      <c r="T89" s="280">
        <v>328050.34000000003</v>
      </c>
      <c r="V89" s="33">
        <v>719517.37</v>
      </c>
      <c r="X89" s="33">
        <v>937.1</v>
      </c>
      <c r="Y89" s="33">
        <v>1023730</v>
      </c>
      <c r="AA89" s="37">
        <v>1131956</v>
      </c>
      <c r="AC89" s="37">
        <v>17812</v>
      </c>
      <c r="AD89" s="37">
        <v>520870.27</v>
      </c>
      <c r="AE89" s="37">
        <v>158083.4</v>
      </c>
      <c r="AG89" s="61">
        <f t="shared" si="9"/>
        <v>484675.91</v>
      </c>
      <c r="AH89" s="58">
        <f t="shared" si="10"/>
        <v>-1975.12</v>
      </c>
      <c r="AI89" s="60">
        <f t="shared" si="11"/>
        <v>486651.02999999997</v>
      </c>
      <c r="AJ89" s="63">
        <f t="shared" si="12"/>
        <v>1744184.47</v>
      </c>
      <c r="AK89" s="49">
        <f t="shared" si="13"/>
        <v>1828721.67</v>
      </c>
      <c r="AL89" s="53">
        <f t="shared" si="14"/>
        <v>-84537.199999999953</v>
      </c>
    </row>
    <row r="90" spans="1:38" x14ac:dyDescent="0.2">
      <c r="A90" s="1" t="s">
        <v>1053</v>
      </c>
      <c r="B90" s="1" t="s">
        <v>1054</v>
      </c>
      <c r="C90" s="94">
        <v>1798</v>
      </c>
      <c r="D90" s="1" t="s">
        <v>1059</v>
      </c>
      <c r="E90" s="1" t="s">
        <v>1059</v>
      </c>
      <c r="F90" s="36">
        <v>401587.82</v>
      </c>
      <c r="G90" s="36">
        <v>0</v>
      </c>
      <c r="H90" s="36">
        <v>18303.91</v>
      </c>
      <c r="J90" s="280">
        <v>189674.41</v>
      </c>
      <c r="K90" s="280">
        <v>83888.59</v>
      </c>
      <c r="O90" s="59">
        <v>66750</v>
      </c>
      <c r="S90" s="280">
        <v>-1263657.24</v>
      </c>
      <c r="T90" s="280">
        <v>1852229.71</v>
      </c>
      <c r="V90" s="33">
        <v>586522.29</v>
      </c>
      <c r="X90" s="33">
        <v>603</v>
      </c>
      <c r="Y90" s="33">
        <v>1319390</v>
      </c>
      <c r="Z90" s="33">
        <v>15205.03</v>
      </c>
      <c r="AA90" s="37">
        <v>1493060</v>
      </c>
      <c r="AC90" s="37">
        <v>19480</v>
      </c>
      <c r="AD90" s="37">
        <v>339005.47</v>
      </c>
      <c r="AE90" s="37">
        <v>32042.59</v>
      </c>
      <c r="AG90" s="61">
        <f t="shared" si="9"/>
        <v>419891.73</v>
      </c>
      <c r="AH90" s="58">
        <f t="shared" si="10"/>
        <v>66750</v>
      </c>
      <c r="AI90" s="60">
        <f t="shared" si="11"/>
        <v>353141.73</v>
      </c>
      <c r="AJ90" s="63">
        <f t="shared" si="12"/>
        <v>1921720.3200000001</v>
      </c>
      <c r="AK90" s="49">
        <f t="shared" si="13"/>
        <v>1883588.06</v>
      </c>
      <c r="AL90" s="53">
        <f t="shared" si="14"/>
        <v>38132.260000000009</v>
      </c>
    </row>
    <row r="91" spans="1:38" x14ac:dyDescent="0.2">
      <c r="A91" s="1" t="s">
        <v>1061</v>
      </c>
      <c r="B91" s="1" t="s">
        <v>1062</v>
      </c>
      <c r="C91" s="94">
        <v>5840</v>
      </c>
      <c r="D91" s="1" t="s">
        <v>1064</v>
      </c>
      <c r="E91" s="1" t="s">
        <v>1064</v>
      </c>
      <c r="F91" s="36">
        <v>259025.3</v>
      </c>
      <c r="G91" s="36">
        <v>0</v>
      </c>
      <c r="H91" s="36">
        <v>115762.38</v>
      </c>
      <c r="J91" s="280">
        <v>454236.26</v>
      </c>
      <c r="K91" s="280">
        <v>27034.02</v>
      </c>
      <c r="P91" s="59">
        <v>187.15</v>
      </c>
      <c r="S91" s="280">
        <v>-1557077.52</v>
      </c>
      <c r="T91" s="280">
        <v>2483113.87</v>
      </c>
      <c r="V91" s="33">
        <v>1187587.94</v>
      </c>
      <c r="W91" s="33">
        <v>145950</v>
      </c>
      <c r="X91" s="33">
        <v>870.72</v>
      </c>
      <c r="Y91" s="33">
        <v>1309400</v>
      </c>
      <c r="Z91" s="33">
        <v>15000</v>
      </c>
      <c r="AA91" s="37">
        <v>1586271</v>
      </c>
      <c r="AC91" s="37">
        <v>33272</v>
      </c>
      <c r="AD91" s="37">
        <v>1030952.93</v>
      </c>
      <c r="AE91" s="37">
        <v>78478.27</v>
      </c>
      <c r="AG91" s="61">
        <f t="shared" si="9"/>
        <v>374787.68</v>
      </c>
      <c r="AH91" s="58">
        <f t="shared" si="10"/>
        <v>187.15</v>
      </c>
      <c r="AI91" s="60">
        <f t="shared" si="11"/>
        <v>374600.52999999997</v>
      </c>
      <c r="AJ91" s="63">
        <f t="shared" si="12"/>
        <v>2658808.66</v>
      </c>
      <c r="AK91" s="49">
        <f t="shared" si="13"/>
        <v>2728974.2</v>
      </c>
      <c r="AL91" s="53">
        <f t="shared" si="14"/>
        <v>-70165.540000000037</v>
      </c>
    </row>
    <row r="92" spans="1:38" x14ac:dyDescent="0.2">
      <c r="A92" s="1" t="s">
        <v>1061</v>
      </c>
      <c r="B92" s="1" t="s">
        <v>1062</v>
      </c>
      <c r="C92" s="94">
        <v>2523</v>
      </c>
      <c r="D92" s="1" t="s">
        <v>1065</v>
      </c>
      <c r="E92" s="1" t="s">
        <v>1065</v>
      </c>
      <c r="F92" s="36">
        <v>93717.47</v>
      </c>
      <c r="G92" s="36">
        <v>0</v>
      </c>
      <c r="H92" s="36">
        <v>77648.69</v>
      </c>
      <c r="J92" s="280">
        <v>192157.9</v>
      </c>
      <c r="K92" s="280">
        <v>63649.41</v>
      </c>
      <c r="M92" s="254"/>
      <c r="N92" s="254"/>
      <c r="O92" s="254"/>
      <c r="P92" s="254">
        <v>74634.7</v>
      </c>
      <c r="S92" s="280">
        <v>-1540780.3</v>
      </c>
      <c r="T92" s="280">
        <v>1997915.47</v>
      </c>
      <c r="V92" s="33">
        <v>654532</v>
      </c>
      <c r="W92" s="33">
        <v>121500</v>
      </c>
      <c r="X92" s="33">
        <v>184.43</v>
      </c>
      <c r="Y92" s="33">
        <v>564510</v>
      </c>
      <c r="Z92" s="33">
        <v>15500</v>
      </c>
      <c r="AA92" s="37">
        <v>758157</v>
      </c>
      <c r="AC92" s="37">
        <v>21900</v>
      </c>
      <c r="AD92" s="37">
        <v>584997.4</v>
      </c>
      <c r="AE92" s="37">
        <v>95768.43</v>
      </c>
      <c r="AG92" s="61">
        <f t="shared" si="9"/>
        <v>171366.16</v>
      </c>
      <c r="AH92" s="58">
        <f t="shared" si="10"/>
        <v>74634.7</v>
      </c>
      <c r="AI92" s="60">
        <f t="shared" si="11"/>
        <v>96731.46</v>
      </c>
      <c r="AJ92" s="63">
        <f t="shared" si="12"/>
        <v>1356226.4300000002</v>
      </c>
      <c r="AK92" s="49">
        <f t="shared" si="13"/>
        <v>1460822.8299999998</v>
      </c>
      <c r="AL92" s="53">
        <f t="shared" si="14"/>
        <v>-104596.39999999967</v>
      </c>
    </row>
    <row r="93" spans="1:38" x14ac:dyDescent="0.2">
      <c r="A93" s="1" t="s">
        <v>1061</v>
      </c>
      <c r="B93" s="1" t="s">
        <v>1062</v>
      </c>
      <c r="C93" s="94">
        <v>3532</v>
      </c>
      <c r="D93" s="1" t="s">
        <v>1066</v>
      </c>
      <c r="E93" s="1" t="s">
        <v>1066</v>
      </c>
      <c r="F93" s="36">
        <v>149809.26</v>
      </c>
      <c r="G93" s="36">
        <v>0</v>
      </c>
      <c r="H93" s="36">
        <v>90428.78</v>
      </c>
      <c r="J93" s="280">
        <v>301429.11</v>
      </c>
      <c r="K93" s="280">
        <v>27635.35</v>
      </c>
      <c r="P93" s="59">
        <v>598.13</v>
      </c>
      <c r="S93" s="280">
        <v>-1701933.48</v>
      </c>
      <c r="T93" s="280">
        <v>2356721.7400000002</v>
      </c>
      <c r="V93" s="33">
        <v>1027213.43</v>
      </c>
      <c r="W93" s="33">
        <v>64900</v>
      </c>
      <c r="X93" s="33">
        <v>474.08</v>
      </c>
      <c r="Y93" s="33">
        <v>787900</v>
      </c>
      <c r="Z93" s="33">
        <v>15000</v>
      </c>
      <c r="AA93" s="37">
        <v>1049729</v>
      </c>
      <c r="AC93" s="37">
        <v>32254</v>
      </c>
      <c r="AD93" s="37">
        <v>779934.36</v>
      </c>
      <c r="AE93" s="37">
        <v>119654.04</v>
      </c>
      <c r="AG93" s="61">
        <f t="shared" si="9"/>
        <v>240238.04</v>
      </c>
      <c r="AH93" s="58">
        <f t="shared" si="10"/>
        <v>598.13</v>
      </c>
      <c r="AI93" s="60">
        <f t="shared" si="11"/>
        <v>239639.91</v>
      </c>
      <c r="AJ93" s="63">
        <f t="shared" si="12"/>
        <v>1895487.5100000002</v>
      </c>
      <c r="AK93" s="49">
        <f t="shared" si="13"/>
        <v>1981571.4</v>
      </c>
      <c r="AL93" s="53">
        <f t="shared" si="14"/>
        <v>-86083.889999999665</v>
      </c>
    </row>
    <row r="94" spans="1:38" x14ac:dyDescent="0.2">
      <c r="A94" s="1" t="s">
        <v>1061</v>
      </c>
      <c r="B94" s="1" t="s">
        <v>1062</v>
      </c>
      <c r="C94" s="94">
        <v>6043</v>
      </c>
      <c r="D94" s="1" t="s">
        <v>1067</v>
      </c>
      <c r="E94" s="1" t="s">
        <v>1067</v>
      </c>
      <c r="F94" s="36">
        <v>208289.27</v>
      </c>
      <c r="G94" s="36">
        <v>15000</v>
      </c>
      <c r="H94" s="36">
        <v>111990.71</v>
      </c>
      <c r="J94" s="280">
        <v>100177.72</v>
      </c>
      <c r="K94" s="280">
        <v>4023.06</v>
      </c>
      <c r="P94" s="59">
        <v>7383.52</v>
      </c>
      <c r="S94" s="280">
        <v>-324571.21999999997</v>
      </c>
      <c r="T94" s="280">
        <v>679279.9</v>
      </c>
      <c r="V94" s="33">
        <v>1206459.93</v>
      </c>
      <c r="W94" s="33">
        <v>120000</v>
      </c>
      <c r="X94" s="33">
        <v>517.66</v>
      </c>
      <c r="Y94" s="33">
        <v>862500</v>
      </c>
      <c r="Z94" s="33">
        <v>30000</v>
      </c>
      <c r="AA94" s="37">
        <v>1226526</v>
      </c>
      <c r="AC94" s="37">
        <v>28960</v>
      </c>
      <c r="AD94" s="37">
        <v>840928.29</v>
      </c>
      <c r="AE94" s="37">
        <v>45674.74</v>
      </c>
      <c r="AG94" s="61">
        <f t="shared" si="9"/>
        <v>335279.98</v>
      </c>
      <c r="AH94" s="58">
        <f t="shared" si="10"/>
        <v>7383.52</v>
      </c>
      <c r="AI94" s="60">
        <f t="shared" si="11"/>
        <v>327896.45999999996</v>
      </c>
      <c r="AJ94" s="63">
        <f t="shared" si="12"/>
        <v>2219477.59</v>
      </c>
      <c r="AK94" s="49">
        <f t="shared" si="13"/>
        <v>2142089.0300000003</v>
      </c>
      <c r="AL94" s="53">
        <f t="shared" si="14"/>
        <v>77388.55999999959</v>
      </c>
    </row>
    <row r="95" spans="1:38" x14ac:dyDescent="0.2">
      <c r="A95" s="1" t="s">
        <v>1061</v>
      </c>
      <c r="B95" s="1" t="s">
        <v>1062</v>
      </c>
      <c r="C95" s="94">
        <v>3905</v>
      </c>
      <c r="D95" s="1" t="s">
        <v>1068</v>
      </c>
      <c r="E95" s="1" t="s">
        <v>1068</v>
      </c>
      <c r="F95" s="36">
        <v>194595.01</v>
      </c>
      <c r="G95" s="36">
        <v>0</v>
      </c>
      <c r="H95" s="36">
        <v>167974.67</v>
      </c>
      <c r="J95" s="280">
        <v>669292.68999999994</v>
      </c>
      <c r="K95" s="280">
        <v>72287.48</v>
      </c>
      <c r="P95" s="59">
        <v>163.24</v>
      </c>
      <c r="S95" s="280">
        <v>-1988583.28</v>
      </c>
      <c r="T95" s="280">
        <v>3020527.22</v>
      </c>
      <c r="V95" s="33">
        <v>955608.72</v>
      </c>
      <c r="W95" s="33">
        <v>121071</v>
      </c>
      <c r="X95" s="33">
        <v>435.56</v>
      </c>
      <c r="Y95" s="33">
        <v>708600</v>
      </c>
      <c r="Z95" s="33">
        <v>20000</v>
      </c>
      <c r="AA95" s="37">
        <v>951838</v>
      </c>
      <c r="AC95" s="37">
        <v>32452</v>
      </c>
      <c r="AD95" s="37">
        <v>639282.93000000005</v>
      </c>
      <c r="AE95" s="37">
        <v>110099.68</v>
      </c>
      <c r="AG95" s="61">
        <f t="shared" si="9"/>
        <v>362569.68000000005</v>
      </c>
      <c r="AH95" s="58">
        <f t="shared" si="10"/>
        <v>163.24</v>
      </c>
      <c r="AI95" s="60">
        <f t="shared" si="11"/>
        <v>362406.44000000006</v>
      </c>
      <c r="AJ95" s="63">
        <f t="shared" si="12"/>
        <v>1805715.28</v>
      </c>
      <c r="AK95" s="49">
        <f t="shared" si="13"/>
        <v>1733672.61</v>
      </c>
      <c r="AL95" s="53">
        <f t="shared" si="14"/>
        <v>72042.669999999925</v>
      </c>
    </row>
    <row r="96" spans="1:38" x14ac:dyDescent="0.2">
      <c r="A96" s="1" t="s">
        <v>1061</v>
      </c>
      <c r="B96" s="1" t="s">
        <v>1062</v>
      </c>
      <c r="C96" s="94">
        <v>4288</v>
      </c>
      <c r="D96" s="1" t="s">
        <v>1069</v>
      </c>
      <c r="E96" s="1" t="s">
        <v>1069</v>
      </c>
      <c r="F96" s="36">
        <v>99260.09</v>
      </c>
      <c r="G96" s="36">
        <v>0</v>
      </c>
      <c r="H96" s="36">
        <v>22525.22</v>
      </c>
      <c r="J96" s="280">
        <v>4</v>
      </c>
      <c r="K96" s="280">
        <v>87062.42</v>
      </c>
      <c r="M96" s="59">
        <v>787.5</v>
      </c>
      <c r="P96" s="59">
        <v>1184.68</v>
      </c>
      <c r="S96" s="280">
        <v>-14923.29</v>
      </c>
      <c r="T96" s="280">
        <v>266818</v>
      </c>
      <c r="V96" s="33">
        <v>1034299.05</v>
      </c>
      <c r="W96" s="33">
        <v>50000</v>
      </c>
      <c r="X96" s="33">
        <v>255.39</v>
      </c>
      <c r="Y96" s="33">
        <v>725523</v>
      </c>
      <c r="Z96" s="33">
        <v>15000</v>
      </c>
      <c r="AA96" s="37">
        <v>914536</v>
      </c>
      <c r="AC96" s="37">
        <v>11997</v>
      </c>
      <c r="AD96" s="37">
        <v>903480.19</v>
      </c>
      <c r="AE96" s="37">
        <v>40079.410000000003</v>
      </c>
      <c r="AG96" s="61">
        <f t="shared" si="9"/>
        <v>121785.31</v>
      </c>
      <c r="AH96" s="58">
        <f t="shared" si="10"/>
        <v>1972.18</v>
      </c>
      <c r="AI96" s="60">
        <f t="shared" si="11"/>
        <v>119813.13</v>
      </c>
      <c r="AJ96" s="63">
        <f t="shared" si="12"/>
        <v>1825077.44</v>
      </c>
      <c r="AK96" s="49">
        <f t="shared" si="13"/>
        <v>1870092.5999999999</v>
      </c>
      <c r="AL96" s="53">
        <f t="shared" si="14"/>
        <v>-45015.159999999916</v>
      </c>
    </row>
    <row r="97" spans="1:38" x14ac:dyDescent="0.2">
      <c r="A97" s="1" t="s">
        <v>1061</v>
      </c>
      <c r="B97" s="1" t="s">
        <v>1062</v>
      </c>
      <c r="C97" s="94">
        <v>3437</v>
      </c>
      <c r="D97" s="1" t="s">
        <v>1070</v>
      </c>
      <c r="E97" s="1" t="s">
        <v>1070</v>
      </c>
      <c r="F97" s="36">
        <v>197726.78</v>
      </c>
      <c r="G97" s="36">
        <v>0</v>
      </c>
      <c r="H97" s="36">
        <v>124108.42</v>
      </c>
      <c r="J97" s="280">
        <v>5</v>
      </c>
      <c r="K97" s="280">
        <v>26724.84</v>
      </c>
      <c r="P97" s="59">
        <v>2298.54</v>
      </c>
      <c r="S97" s="280">
        <v>-1632092.78</v>
      </c>
      <c r="T97" s="280">
        <v>1863128.3</v>
      </c>
      <c r="V97" s="33">
        <v>733381.22</v>
      </c>
      <c r="W97" s="33">
        <v>175560</v>
      </c>
      <c r="X97" s="33">
        <v>366.98</v>
      </c>
      <c r="Y97" s="33">
        <v>1066700</v>
      </c>
      <c r="Z97" s="33">
        <v>30000</v>
      </c>
      <c r="AA97" s="37">
        <v>1257398</v>
      </c>
      <c r="AC97" s="37">
        <v>24762</v>
      </c>
      <c r="AD97" s="37">
        <v>549131.6</v>
      </c>
      <c r="AE97" s="37">
        <v>59485.62</v>
      </c>
      <c r="AG97" s="61">
        <f t="shared" si="9"/>
        <v>321835.2</v>
      </c>
      <c r="AH97" s="58">
        <f t="shared" si="10"/>
        <v>2298.54</v>
      </c>
      <c r="AI97" s="60">
        <f t="shared" si="11"/>
        <v>319536.66000000003</v>
      </c>
      <c r="AJ97" s="63">
        <f t="shared" si="12"/>
        <v>2006008.2</v>
      </c>
      <c r="AK97" s="49">
        <f t="shared" si="13"/>
        <v>1890777.2200000002</v>
      </c>
      <c r="AL97" s="53">
        <f t="shared" si="14"/>
        <v>115230.97999999975</v>
      </c>
    </row>
    <row r="98" spans="1:38" x14ac:dyDescent="0.2">
      <c r="A98" s="1" t="s">
        <v>1061</v>
      </c>
      <c r="B98" s="1" t="s">
        <v>1062</v>
      </c>
      <c r="C98" s="94">
        <v>6940</v>
      </c>
      <c r="D98" s="1" t="s">
        <v>1071</v>
      </c>
      <c r="E98" s="1" t="s">
        <v>1071</v>
      </c>
      <c r="F98" s="36">
        <v>81985.13</v>
      </c>
      <c r="G98" s="36">
        <v>85030</v>
      </c>
      <c r="H98" s="36">
        <v>130793.69</v>
      </c>
      <c r="J98" s="280">
        <v>883790.18</v>
      </c>
      <c r="K98" s="280">
        <v>46436.9</v>
      </c>
      <c r="P98" s="59">
        <v>3828.46</v>
      </c>
      <c r="S98" s="280">
        <v>18475.669999999998</v>
      </c>
      <c r="T98" s="280">
        <v>1170515.6499999999</v>
      </c>
      <c r="V98" s="33">
        <v>1225085.29</v>
      </c>
      <c r="W98" s="33">
        <v>264251</v>
      </c>
      <c r="X98" s="33">
        <v>356.38</v>
      </c>
      <c r="Y98" s="33">
        <v>494300</v>
      </c>
      <c r="Z98" s="33">
        <v>10000</v>
      </c>
      <c r="AA98" s="37">
        <v>802017</v>
      </c>
      <c r="AC98" s="37">
        <v>18426</v>
      </c>
      <c r="AD98" s="37">
        <v>1048569.65</v>
      </c>
      <c r="AE98" s="37">
        <v>89763.9</v>
      </c>
      <c r="AG98" s="61">
        <f t="shared" si="9"/>
        <v>297808.82</v>
      </c>
      <c r="AH98" s="58">
        <f t="shared" si="10"/>
        <v>3828.46</v>
      </c>
      <c r="AI98" s="60">
        <f t="shared" si="11"/>
        <v>293980.36</v>
      </c>
      <c r="AJ98" s="63">
        <f t="shared" si="12"/>
        <v>1993992.67</v>
      </c>
      <c r="AK98" s="49">
        <f t="shared" si="13"/>
        <v>1958776.5499999998</v>
      </c>
      <c r="AL98" s="53">
        <f t="shared" si="14"/>
        <v>35216.120000000112</v>
      </c>
    </row>
    <row r="99" spans="1:38" x14ac:dyDescent="0.2">
      <c r="A99" s="1" t="s">
        <v>1061</v>
      </c>
      <c r="B99" s="1" t="s">
        <v>1062</v>
      </c>
      <c r="C99" s="94">
        <v>3709</v>
      </c>
      <c r="D99" s="1" t="s">
        <v>1072</v>
      </c>
      <c r="E99" s="1" t="s">
        <v>1072</v>
      </c>
      <c r="F99" s="36">
        <v>159143.78</v>
      </c>
      <c r="G99" s="36">
        <v>0</v>
      </c>
      <c r="H99" s="36">
        <v>38002.03</v>
      </c>
      <c r="J99" s="280">
        <v>190805.99</v>
      </c>
      <c r="K99" s="280">
        <v>6642.32</v>
      </c>
      <c r="P99" s="59">
        <v>21.59</v>
      </c>
      <c r="S99" s="280">
        <v>-1709469.43</v>
      </c>
      <c r="T99" s="280">
        <v>2174004.7799999998</v>
      </c>
      <c r="V99" s="33">
        <v>891272.67</v>
      </c>
      <c r="X99" s="33">
        <v>341.04</v>
      </c>
      <c r="Y99" s="33">
        <v>590100</v>
      </c>
      <c r="AA99" s="37">
        <v>782825</v>
      </c>
      <c r="AC99" s="37">
        <v>15750</v>
      </c>
      <c r="AD99" s="37">
        <v>642369.49</v>
      </c>
      <c r="AE99" s="37">
        <v>110732.04</v>
      </c>
      <c r="AG99" s="61">
        <f t="shared" si="9"/>
        <v>197145.81</v>
      </c>
      <c r="AH99" s="58">
        <f t="shared" si="10"/>
        <v>21.59</v>
      </c>
      <c r="AI99" s="60">
        <f t="shared" si="11"/>
        <v>197124.22</v>
      </c>
      <c r="AJ99" s="63">
        <f t="shared" si="12"/>
        <v>1481713.71</v>
      </c>
      <c r="AK99" s="49">
        <f t="shared" si="13"/>
        <v>1551676.53</v>
      </c>
      <c r="AL99" s="53">
        <f t="shared" si="14"/>
        <v>-69962.820000000065</v>
      </c>
    </row>
    <row r="100" spans="1:38" x14ac:dyDescent="0.2">
      <c r="A100" s="1" t="s">
        <v>1061</v>
      </c>
      <c r="B100" s="1" t="s">
        <v>1062</v>
      </c>
      <c r="C100" s="94">
        <v>6836</v>
      </c>
      <c r="D100" s="1" t="s">
        <v>1073</v>
      </c>
      <c r="E100" s="1" t="s">
        <v>1073</v>
      </c>
      <c r="F100" s="36">
        <v>204704.09</v>
      </c>
      <c r="G100" s="36">
        <v>0</v>
      </c>
      <c r="H100" s="36">
        <v>46022.57</v>
      </c>
      <c r="J100" s="280">
        <v>334015.57</v>
      </c>
      <c r="K100" s="280">
        <v>11587.96</v>
      </c>
      <c r="P100" s="59">
        <v>103</v>
      </c>
      <c r="S100" s="280">
        <v>-1023235.71</v>
      </c>
      <c r="T100" s="280">
        <v>1708771</v>
      </c>
      <c r="V100" s="33">
        <v>1236322.06</v>
      </c>
      <c r="W100" s="33">
        <v>149000</v>
      </c>
      <c r="X100" s="33">
        <v>549.39</v>
      </c>
      <c r="Y100" s="33">
        <v>1187300</v>
      </c>
      <c r="Z100" s="33">
        <v>15000</v>
      </c>
      <c r="AA100" s="37">
        <v>1485578</v>
      </c>
      <c r="AC100" s="37">
        <v>27870</v>
      </c>
      <c r="AD100" s="37">
        <v>1092148.1000000001</v>
      </c>
      <c r="AE100" s="37">
        <v>71883.45</v>
      </c>
      <c r="AG100" s="61">
        <f t="shared" si="9"/>
        <v>250726.66</v>
      </c>
      <c r="AH100" s="58">
        <f t="shared" si="10"/>
        <v>103</v>
      </c>
      <c r="AI100" s="60">
        <f t="shared" si="11"/>
        <v>250623.66</v>
      </c>
      <c r="AJ100" s="63">
        <f t="shared" si="12"/>
        <v>2588171.4500000002</v>
      </c>
      <c r="AK100" s="49">
        <f t="shared" si="13"/>
        <v>2677479.5500000003</v>
      </c>
      <c r="AL100" s="53">
        <f t="shared" si="14"/>
        <v>-89308.100000000093</v>
      </c>
    </row>
    <row r="101" spans="1:38" x14ac:dyDescent="0.2">
      <c r="A101" s="1" t="s">
        <v>1061</v>
      </c>
      <c r="B101" s="1" t="s">
        <v>1062</v>
      </c>
      <c r="C101" s="94">
        <v>5080</v>
      </c>
      <c r="D101" s="1" t="s">
        <v>1074</v>
      </c>
      <c r="E101" s="1" t="s">
        <v>1074</v>
      </c>
      <c r="F101" s="36">
        <v>163291.01</v>
      </c>
      <c r="G101" s="36">
        <v>0</v>
      </c>
      <c r="H101" s="36">
        <v>231459.17</v>
      </c>
      <c r="J101" s="280">
        <v>395787.13</v>
      </c>
      <c r="K101" s="280">
        <v>19373.82</v>
      </c>
      <c r="P101" s="59">
        <v>827.52</v>
      </c>
      <c r="S101" s="280">
        <v>-1391961.23</v>
      </c>
      <c r="T101" s="280">
        <v>2266060.31</v>
      </c>
      <c r="V101" s="33">
        <v>1098478.3999999999</v>
      </c>
      <c r="W101" s="33">
        <v>300</v>
      </c>
      <c r="X101" s="33">
        <v>682.66</v>
      </c>
      <c r="Y101" s="33">
        <v>1241100</v>
      </c>
      <c r="Z101" s="33">
        <v>30000</v>
      </c>
      <c r="AA101" s="37">
        <v>1464099</v>
      </c>
      <c r="AC101" s="37">
        <v>19460</v>
      </c>
      <c r="AD101" s="37">
        <v>856253.59</v>
      </c>
      <c r="AE101" s="37">
        <v>95763.94</v>
      </c>
      <c r="AG101" s="61">
        <f t="shared" si="9"/>
        <v>394750.18000000005</v>
      </c>
      <c r="AH101" s="58">
        <f t="shared" si="10"/>
        <v>827.52</v>
      </c>
      <c r="AI101" s="60">
        <f t="shared" si="11"/>
        <v>393922.66000000003</v>
      </c>
      <c r="AJ101" s="63">
        <f t="shared" si="12"/>
        <v>2370561.0599999996</v>
      </c>
      <c r="AK101" s="49">
        <f t="shared" si="13"/>
        <v>2435576.5299999998</v>
      </c>
      <c r="AL101" s="53">
        <f t="shared" si="14"/>
        <v>-65015.470000000205</v>
      </c>
    </row>
    <row r="102" spans="1:38" x14ac:dyDescent="0.2">
      <c r="A102" s="1" t="s">
        <v>1061</v>
      </c>
      <c r="B102" s="1" t="s">
        <v>1062</v>
      </c>
      <c r="C102" s="94">
        <v>3095</v>
      </c>
      <c r="D102" s="1" t="s">
        <v>1075</v>
      </c>
      <c r="E102" s="1" t="s">
        <v>1075</v>
      </c>
      <c r="F102" s="36">
        <v>32689.85</v>
      </c>
      <c r="G102" s="36">
        <v>0</v>
      </c>
      <c r="H102" s="36">
        <v>90965.119999999995</v>
      </c>
      <c r="J102" s="280">
        <v>50664.1</v>
      </c>
      <c r="K102" s="280">
        <v>38186.03</v>
      </c>
      <c r="M102" s="128"/>
      <c r="N102" s="128"/>
      <c r="O102" s="128"/>
      <c r="P102" s="128">
        <v>629.63</v>
      </c>
      <c r="Q102" s="226"/>
      <c r="R102" s="226"/>
      <c r="S102" s="226">
        <v>-633974.31999999995</v>
      </c>
      <c r="T102" s="226">
        <v>855883.42</v>
      </c>
      <c r="U102" s="129"/>
      <c r="V102" s="129">
        <v>748666.26</v>
      </c>
      <c r="W102" s="129">
        <v>80000</v>
      </c>
      <c r="X102" s="129">
        <v>313.07</v>
      </c>
      <c r="Y102" s="129">
        <v>1104800</v>
      </c>
      <c r="Z102" s="129">
        <v>15000</v>
      </c>
      <c r="AA102" s="224">
        <v>1315490.96</v>
      </c>
      <c r="AB102" s="224"/>
      <c r="AC102" s="224">
        <v>24484.01</v>
      </c>
      <c r="AD102" s="224">
        <v>592810.44999999995</v>
      </c>
      <c r="AE102" s="224">
        <v>26027.54</v>
      </c>
      <c r="AF102" s="224"/>
      <c r="AG102" s="61">
        <f t="shared" si="9"/>
        <v>123654.97</v>
      </c>
      <c r="AH102" s="58">
        <f t="shared" si="10"/>
        <v>629.63</v>
      </c>
      <c r="AI102" s="60">
        <f t="shared" si="11"/>
        <v>123025.34</v>
      </c>
      <c r="AJ102" s="63">
        <f t="shared" si="12"/>
        <v>1948779.33</v>
      </c>
      <c r="AK102" s="49">
        <f t="shared" si="13"/>
        <v>1958812.96</v>
      </c>
      <c r="AL102" s="53">
        <f t="shared" si="14"/>
        <v>-10033.629999999888</v>
      </c>
    </row>
    <row r="103" spans="1:38" x14ac:dyDescent="0.2">
      <c r="A103" s="1" t="s">
        <v>1061</v>
      </c>
      <c r="B103" s="1" t="s">
        <v>1062</v>
      </c>
      <c r="C103" s="94">
        <v>3465</v>
      </c>
      <c r="D103" s="1" t="s">
        <v>1076</v>
      </c>
      <c r="E103" s="1" t="s">
        <v>1076</v>
      </c>
      <c r="F103" s="36">
        <v>13732.43</v>
      </c>
      <c r="G103" s="36">
        <v>0</v>
      </c>
      <c r="H103" s="36">
        <v>96420.41</v>
      </c>
      <c r="J103" s="280">
        <v>1625023.55</v>
      </c>
      <c r="K103" s="280">
        <v>13796.05</v>
      </c>
      <c r="P103" s="59">
        <v>623.9</v>
      </c>
      <c r="S103" s="280">
        <v>-1122776.49</v>
      </c>
      <c r="T103" s="280">
        <v>2982456.62</v>
      </c>
      <c r="V103" s="33">
        <v>795384.67</v>
      </c>
      <c r="W103" s="33">
        <v>28300</v>
      </c>
      <c r="X103" s="33">
        <v>167.13</v>
      </c>
      <c r="Y103" s="33">
        <v>628200</v>
      </c>
      <c r="AA103" s="37">
        <v>801909</v>
      </c>
      <c r="AB103" s="37">
        <v>15000</v>
      </c>
      <c r="AC103" s="37">
        <v>15689</v>
      </c>
      <c r="AD103" s="37">
        <v>643280.31000000006</v>
      </c>
      <c r="AE103" s="37">
        <v>87505.08</v>
      </c>
      <c r="AG103" s="61">
        <f t="shared" si="9"/>
        <v>110152.84</v>
      </c>
      <c r="AH103" s="58">
        <f t="shared" si="10"/>
        <v>623.9</v>
      </c>
      <c r="AI103" s="60">
        <f t="shared" si="11"/>
        <v>109528.94</v>
      </c>
      <c r="AJ103" s="63">
        <f t="shared" si="12"/>
        <v>1452051.8</v>
      </c>
      <c r="AK103" s="49">
        <f t="shared" si="13"/>
        <v>1563383.3900000001</v>
      </c>
      <c r="AL103" s="53">
        <f t="shared" si="14"/>
        <v>-111331.59000000008</v>
      </c>
    </row>
    <row r="104" spans="1:38" x14ac:dyDescent="0.2">
      <c r="A104" s="1" t="s">
        <v>1061</v>
      </c>
      <c r="B104" s="1" t="s">
        <v>1062</v>
      </c>
      <c r="C104" s="94">
        <v>4221</v>
      </c>
      <c r="D104" s="1" t="s">
        <v>1077</v>
      </c>
      <c r="E104" s="1" t="s">
        <v>1077</v>
      </c>
      <c r="F104" s="36">
        <v>610879.35</v>
      </c>
      <c r="G104" s="36">
        <v>0</v>
      </c>
      <c r="H104" s="36">
        <v>202200.7</v>
      </c>
      <c r="J104" s="280">
        <v>316897.56</v>
      </c>
      <c r="K104" s="280">
        <v>84846.36</v>
      </c>
      <c r="M104" s="59">
        <v>7762.5</v>
      </c>
      <c r="P104" s="59">
        <v>374.52</v>
      </c>
      <c r="S104" s="280">
        <v>-2697394.26</v>
      </c>
      <c r="T104" s="280">
        <v>4193008</v>
      </c>
      <c r="V104" s="33">
        <v>1303928.83</v>
      </c>
      <c r="W104" s="33">
        <v>168722</v>
      </c>
      <c r="X104" s="33">
        <v>768.92</v>
      </c>
      <c r="Y104" s="33">
        <v>595060</v>
      </c>
      <c r="Z104" s="33">
        <v>16500</v>
      </c>
      <c r="AA104" s="37">
        <v>813540</v>
      </c>
      <c r="AC104" s="37">
        <v>32872</v>
      </c>
      <c r="AD104" s="37">
        <v>1319502.94</v>
      </c>
      <c r="AE104" s="37">
        <v>207991.6</v>
      </c>
      <c r="AG104" s="61">
        <f t="shared" si="9"/>
        <v>813080.05</v>
      </c>
      <c r="AH104" s="58">
        <f t="shared" si="10"/>
        <v>8137.02</v>
      </c>
      <c r="AI104" s="60">
        <f t="shared" si="11"/>
        <v>804943.03</v>
      </c>
      <c r="AJ104" s="63">
        <f t="shared" si="12"/>
        <v>2084979.75</v>
      </c>
      <c r="AK104" s="49">
        <f t="shared" si="13"/>
        <v>2373906.54</v>
      </c>
      <c r="AL104" s="53">
        <f t="shared" si="14"/>
        <v>-288926.79000000004</v>
      </c>
    </row>
    <row r="105" spans="1:38" x14ac:dyDescent="0.2">
      <c r="A105" s="1" t="s">
        <v>1061</v>
      </c>
      <c r="B105" s="1" t="s">
        <v>1062</v>
      </c>
      <c r="C105" s="94">
        <v>5006</v>
      </c>
      <c r="D105" s="1" t="s">
        <v>1078</v>
      </c>
      <c r="E105" s="1" t="s">
        <v>1078</v>
      </c>
      <c r="F105" s="36">
        <v>506539.11</v>
      </c>
      <c r="G105" s="36">
        <v>0</v>
      </c>
      <c r="H105" s="36">
        <v>59910.87</v>
      </c>
      <c r="J105" s="280">
        <v>758233.31</v>
      </c>
      <c r="K105" s="280">
        <v>23119.71</v>
      </c>
      <c r="P105" s="59">
        <v>102540.68</v>
      </c>
      <c r="S105" s="280">
        <v>-3178262.07</v>
      </c>
      <c r="T105" s="280">
        <v>4349913</v>
      </c>
      <c r="V105" s="33">
        <v>1287576.47</v>
      </c>
      <c r="W105" s="33">
        <v>110950</v>
      </c>
      <c r="X105" s="33">
        <v>743.53</v>
      </c>
      <c r="Y105" s="33">
        <v>547870</v>
      </c>
      <c r="Z105" s="33">
        <v>15000</v>
      </c>
      <c r="AA105" s="37">
        <v>881136</v>
      </c>
      <c r="AC105" s="37">
        <v>8460</v>
      </c>
      <c r="AD105" s="37">
        <v>910328.43</v>
      </c>
      <c r="AE105" s="37">
        <v>88604.18</v>
      </c>
      <c r="AG105" s="61">
        <f t="shared" si="9"/>
        <v>566449.98</v>
      </c>
      <c r="AH105" s="58">
        <f t="shared" si="10"/>
        <v>102540.68</v>
      </c>
      <c r="AI105" s="60">
        <f t="shared" si="11"/>
        <v>463909.3</v>
      </c>
      <c r="AJ105" s="63">
        <f t="shared" si="12"/>
        <v>1962140</v>
      </c>
      <c r="AK105" s="49">
        <f t="shared" si="13"/>
        <v>1888528.61</v>
      </c>
      <c r="AL105" s="53">
        <f t="shared" si="14"/>
        <v>73611.389999999898</v>
      </c>
    </row>
    <row r="106" spans="1:38" x14ac:dyDescent="0.2">
      <c r="A106" s="1" t="s">
        <v>1061</v>
      </c>
      <c r="B106" s="1" t="s">
        <v>1062</v>
      </c>
      <c r="C106" s="94">
        <v>4619</v>
      </c>
      <c r="D106" s="1" t="s">
        <v>1079</v>
      </c>
      <c r="E106" s="1" t="s">
        <v>1079</v>
      </c>
      <c r="F106" s="36">
        <v>489885.48</v>
      </c>
      <c r="G106" s="36">
        <v>0</v>
      </c>
      <c r="H106" s="36">
        <v>92312.76</v>
      </c>
      <c r="J106" s="280">
        <v>387161.05</v>
      </c>
      <c r="K106" s="280">
        <v>69957.08</v>
      </c>
      <c r="P106" s="59">
        <v>935.62</v>
      </c>
      <c r="S106" s="280">
        <v>-822522.45</v>
      </c>
      <c r="T106" s="280">
        <v>1615889.77</v>
      </c>
      <c r="V106" s="33">
        <v>1053843.6499999999</v>
      </c>
      <c r="W106" s="33">
        <v>292405</v>
      </c>
      <c r="X106" s="33">
        <v>634.67999999999995</v>
      </c>
      <c r="Y106" s="33">
        <v>457500</v>
      </c>
      <c r="Z106" s="33">
        <v>15000</v>
      </c>
      <c r="AA106" s="37">
        <v>704032</v>
      </c>
      <c r="AC106" s="37">
        <v>23885</v>
      </c>
      <c r="AD106" s="37">
        <v>799135.81</v>
      </c>
      <c r="AE106" s="37">
        <v>47317.09</v>
      </c>
      <c r="AG106" s="61">
        <f t="shared" si="9"/>
        <v>582198.24</v>
      </c>
      <c r="AH106" s="58">
        <f t="shared" si="10"/>
        <v>935.62</v>
      </c>
      <c r="AI106" s="60">
        <f t="shared" si="11"/>
        <v>581262.62</v>
      </c>
      <c r="AJ106" s="63">
        <f t="shared" si="12"/>
        <v>1819383.3299999998</v>
      </c>
      <c r="AK106" s="49">
        <f t="shared" si="13"/>
        <v>1574369.9000000001</v>
      </c>
      <c r="AL106" s="53">
        <f t="shared" si="14"/>
        <v>245013.4299999997</v>
      </c>
    </row>
    <row r="107" spans="1:38" x14ac:dyDescent="0.2">
      <c r="A107" s="1" t="s">
        <v>1061</v>
      </c>
      <c r="B107" s="1" t="s">
        <v>1062</v>
      </c>
      <c r="C107" s="94">
        <v>2910</v>
      </c>
      <c r="D107" s="1" t="s">
        <v>1080</v>
      </c>
      <c r="E107" s="1" t="s">
        <v>1080</v>
      </c>
      <c r="F107" s="36">
        <v>307230.03999999998</v>
      </c>
      <c r="G107" s="36">
        <v>0</v>
      </c>
      <c r="H107" s="36">
        <v>49927.48</v>
      </c>
      <c r="J107" s="280">
        <v>487092.66</v>
      </c>
      <c r="K107" s="280">
        <v>78422.2</v>
      </c>
      <c r="S107" s="280">
        <v>-1436436</v>
      </c>
      <c r="T107" s="280">
        <v>2389700.83</v>
      </c>
      <c r="V107" s="33">
        <v>802422.39</v>
      </c>
      <c r="W107" s="33">
        <v>50000</v>
      </c>
      <c r="X107" s="33">
        <v>797.43</v>
      </c>
      <c r="Y107" s="33">
        <v>1008400</v>
      </c>
      <c r="Z107" s="33">
        <v>30000</v>
      </c>
      <c r="AA107" s="37">
        <v>1219786</v>
      </c>
      <c r="AC107" s="37">
        <v>32382</v>
      </c>
      <c r="AD107" s="37">
        <v>549826.82999999996</v>
      </c>
      <c r="AE107" s="37">
        <v>120217.44</v>
      </c>
      <c r="AG107" s="61">
        <f t="shared" si="9"/>
        <v>357157.51999999996</v>
      </c>
      <c r="AH107" s="58">
        <f t="shared" si="10"/>
        <v>0</v>
      </c>
      <c r="AI107" s="60">
        <f t="shared" si="11"/>
        <v>357157.51999999996</v>
      </c>
      <c r="AJ107" s="63">
        <f t="shared" si="12"/>
        <v>1891619.82</v>
      </c>
      <c r="AK107" s="49">
        <f t="shared" si="13"/>
        <v>1922212.27</v>
      </c>
      <c r="AL107" s="53">
        <f t="shared" si="14"/>
        <v>-30592.449999999953</v>
      </c>
    </row>
    <row r="108" spans="1:38" x14ac:dyDescent="0.2">
      <c r="A108" s="1" t="s">
        <v>1061</v>
      </c>
      <c r="B108" s="1" t="s">
        <v>1062</v>
      </c>
      <c r="C108" s="94">
        <v>3086</v>
      </c>
      <c r="D108" s="1" t="s">
        <v>1081</v>
      </c>
      <c r="E108" s="1" t="s">
        <v>1081</v>
      </c>
      <c r="F108" s="36">
        <v>295909.03000000003</v>
      </c>
      <c r="G108" s="36">
        <v>0</v>
      </c>
      <c r="H108" s="36">
        <v>154372.4</v>
      </c>
      <c r="J108" s="280">
        <v>485181.77</v>
      </c>
      <c r="K108" s="280">
        <v>4449.8500000000004</v>
      </c>
      <c r="P108" s="59">
        <v>380.96</v>
      </c>
      <c r="S108" s="280">
        <v>-4588031.5</v>
      </c>
      <c r="T108" s="280">
        <v>5385590.1100000003</v>
      </c>
      <c r="V108" s="33">
        <v>698791.36</v>
      </c>
      <c r="W108" s="33">
        <v>227750</v>
      </c>
      <c r="X108" s="33">
        <v>264.43</v>
      </c>
      <c r="Y108" s="33">
        <v>234000</v>
      </c>
      <c r="AA108" s="37">
        <v>416852</v>
      </c>
      <c r="AC108" s="37">
        <v>32190</v>
      </c>
      <c r="AD108" s="37">
        <v>474666.21</v>
      </c>
      <c r="AE108" s="37">
        <v>95124.1</v>
      </c>
      <c r="AG108" s="61">
        <f t="shared" si="9"/>
        <v>450281.43000000005</v>
      </c>
      <c r="AH108" s="58">
        <f t="shared" si="10"/>
        <v>380.96</v>
      </c>
      <c r="AI108" s="60">
        <f t="shared" si="11"/>
        <v>449900.47000000003</v>
      </c>
      <c r="AJ108" s="63">
        <f t="shared" si="12"/>
        <v>1160805.79</v>
      </c>
      <c r="AK108" s="49">
        <f t="shared" si="13"/>
        <v>1018832.3099999999</v>
      </c>
      <c r="AL108" s="53">
        <f t="shared" si="14"/>
        <v>141973.4800000001</v>
      </c>
    </row>
    <row r="109" spans="1:38" x14ac:dyDescent="0.2">
      <c r="A109" s="1" t="s">
        <v>1083</v>
      </c>
      <c r="B109" s="1" t="s">
        <v>1084</v>
      </c>
      <c r="C109" s="94">
        <v>2784</v>
      </c>
      <c r="D109" s="1" t="s">
        <v>1086</v>
      </c>
      <c r="E109" s="1" t="s">
        <v>1086</v>
      </c>
      <c r="F109" s="36">
        <v>170448.54</v>
      </c>
      <c r="G109" s="36">
        <v>0</v>
      </c>
      <c r="H109" s="36">
        <v>44680.24</v>
      </c>
      <c r="J109" s="280">
        <v>372699.75</v>
      </c>
      <c r="K109" s="280">
        <v>121682.82</v>
      </c>
      <c r="P109" s="59">
        <v>520.21</v>
      </c>
      <c r="S109" s="280">
        <v>-1025353.09</v>
      </c>
      <c r="T109" s="280">
        <v>1851650.31</v>
      </c>
      <c r="V109" s="33">
        <v>755588.67</v>
      </c>
      <c r="X109" s="33">
        <v>387.03</v>
      </c>
      <c r="Y109" s="33">
        <v>858910</v>
      </c>
      <c r="Z109" s="33">
        <v>115355</v>
      </c>
      <c r="AA109" s="37">
        <v>1249295</v>
      </c>
      <c r="AD109" s="37">
        <v>483735.96</v>
      </c>
      <c r="AE109" s="37">
        <v>114515.82</v>
      </c>
      <c r="AG109" s="61">
        <f t="shared" si="9"/>
        <v>215128.78</v>
      </c>
      <c r="AH109" s="58">
        <f t="shared" si="10"/>
        <v>520.21</v>
      </c>
      <c r="AI109" s="60">
        <f t="shared" si="11"/>
        <v>214608.57</v>
      </c>
      <c r="AJ109" s="63">
        <f t="shared" si="12"/>
        <v>1730240.7000000002</v>
      </c>
      <c r="AK109" s="49">
        <f t="shared" si="13"/>
        <v>1847546.78</v>
      </c>
      <c r="AL109" s="53">
        <f t="shared" si="14"/>
        <v>-117306.07999999984</v>
      </c>
    </row>
    <row r="110" spans="1:38" x14ac:dyDescent="0.2">
      <c r="A110" s="1" t="s">
        <v>1083</v>
      </c>
      <c r="B110" s="1" t="s">
        <v>1084</v>
      </c>
      <c r="C110" s="94">
        <v>3919</v>
      </c>
      <c r="D110" s="1" t="s">
        <v>1087</v>
      </c>
      <c r="E110" s="1" t="s">
        <v>1087</v>
      </c>
      <c r="F110" s="36">
        <v>190542.41</v>
      </c>
      <c r="G110" s="36">
        <v>0</v>
      </c>
      <c r="H110" s="36">
        <v>32535.03</v>
      </c>
      <c r="J110" s="280">
        <v>827242.38</v>
      </c>
      <c r="K110" s="280">
        <v>108548</v>
      </c>
      <c r="P110" s="59">
        <v>12452.98</v>
      </c>
      <c r="S110" s="280">
        <v>-101733.18</v>
      </c>
      <c r="T110" s="280">
        <v>1448584.45</v>
      </c>
      <c r="V110" s="33">
        <v>1009596.03</v>
      </c>
      <c r="X110" s="33">
        <v>373.44</v>
      </c>
      <c r="Y110" s="33">
        <v>1087160</v>
      </c>
      <c r="Z110" s="33">
        <v>101177</v>
      </c>
      <c r="AA110" s="37">
        <v>1686275</v>
      </c>
      <c r="AD110" s="37">
        <v>541146.1</v>
      </c>
      <c r="AE110" s="37">
        <v>171321.8</v>
      </c>
      <c r="AG110" s="61">
        <f t="shared" si="9"/>
        <v>223077.44</v>
      </c>
      <c r="AH110" s="58">
        <f t="shared" si="10"/>
        <v>12452.98</v>
      </c>
      <c r="AI110" s="60">
        <f t="shared" si="11"/>
        <v>210624.46</v>
      </c>
      <c r="AJ110" s="63">
        <f t="shared" si="12"/>
        <v>2198306.4699999997</v>
      </c>
      <c r="AK110" s="49">
        <f t="shared" si="13"/>
        <v>2398742.9</v>
      </c>
      <c r="AL110" s="53">
        <f t="shared" si="14"/>
        <v>-200436.43000000017</v>
      </c>
    </row>
    <row r="111" spans="1:38" x14ac:dyDescent="0.2">
      <c r="A111" s="1" t="s">
        <v>1083</v>
      </c>
      <c r="B111" s="1" t="s">
        <v>1084</v>
      </c>
      <c r="C111" s="94">
        <v>4437</v>
      </c>
      <c r="D111" s="1" t="s">
        <v>1088</v>
      </c>
      <c r="E111" s="1" t="s">
        <v>1088</v>
      </c>
      <c r="F111" s="36">
        <v>100096.08</v>
      </c>
      <c r="G111" s="36">
        <v>0</v>
      </c>
      <c r="H111" s="36">
        <v>31971.61</v>
      </c>
      <c r="J111" s="280">
        <v>267913.3</v>
      </c>
      <c r="K111" s="280">
        <v>104744.9</v>
      </c>
      <c r="P111" s="59">
        <v>72</v>
      </c>
      <c r="S111" s="280">
        <v>-1532961.21</v>
      </c>
      <c r="T111" s="280">
        <v>2294612.94</v>
      </c>
      <c r="V111" s="33">
        <v>950337.61</v>
      </c>
      <c r="W111" s="33">
        <v>23000</v>
      </c>
      <c r="X111" s="33">
        <v>1078.71</v>
      </c>
      <c r="Y111" s="33">
        <v>1325690</v>
      </c>
      <c r="Z111" s="33">
        <v>86228</v>
      </c>
      <c r="AA111" s="37">
        <v>1868609</v>
      </c>
      <c r="AD111" s="37">
        <v>562093.25</v>
      </c>
      <c r="AE111" s="37">
        <v>212629.91</v>
      </c>
      <c r="AG111" s="61">
        <f t="shared" si="9"/>
        <v>132067.69</v>
      </c>
      <c r="AH111" s="58">
        <f t="shared" si="10"/>
        <v>72</v>
      </c>
      <c r="AI111" s="60">
        <f t="shared" si="11"/>
        <v>131995.69</v>
      </c>
      <c r="AJ111" s="63">
        <f t="shared" si="12"/>
        <v>2386334.3199999998</v>
      </c>
      <c r="AK111" s="49">
        <f t="shared" si="13"/>
        <v>2643332.16</v>
      </c>
      <c r="AL111" s="53">
        <f t="shared" si="14"/>
        <v>-256997.84000000032</v>
      </c>
    </row>
    <row r="112" spans="1:38" x14ac:dyDescent="0.2">
      <c r="A112" s="1" t="s">
        <v>1083</v>
      </c>
      <c r="B112" s="1" t="s">
        <v>1084</v>
      </c>
      <c r="C112" s="94">
        <v>1951</v>
      </c>
      <c r="D112" s="1" t="s">
        <v>1089</v>
      </c>
      <c r="E112" s="1" t="s">
        <v>1089</v>
      </c>
      <c r="F112" s="36">
        <v>165350.59</v>
      </c>
      <c r="G112" s="36">
        <v>0</v>
      </c>
      <c r="H112" s="36">
        <v>56618.69</v>
      </c>
      <c r="J112" s="280">
        <v>268421.34999999998</v>
      </c>
      <c r="K112" s="280">
        <v>90943.44</v>
      </c>
      <c r="P112" s="59">
        <v>2004.21</v>
      </c>
      <c r="S112" s="280">
        <v>-1025953.57</v>
      </c>
      <c r="T112" s="280">
        <v>1767292.42</v>
      </c>
      <c r="V112" s="33">
        <v>718685.01</v>
      </c>
      <c r="W112" s="33">
        <v>65000</v>
      </c>
      <c r="X112" s="33">
        <v>1052.96</v>
      </c>
      <c r="Y112" s="33">
        <v>952980</v>
      </c>
      <c r="Z112" s="33">
        <v>20261</v>
      </c>
      <c r="AA112" s="37">
        <v>1223823</v>
      </c>
      <c r="AD112" s="37">
        <v>594212.01</v>
      </c>
      <c r="AE112" s="37">
        <v>101952.95</v>
      </c>
      <c r="AG112" s="61">
        <f t="shared" si="9"/>
        <v>221969.28</v>
      </c>
      <c r="AH112" s="58">
        <f t="shared" si="10"/>
        <v>2004.21</v>
      </c>
      <c r="AI112" s="60">
        <f t="shared" si="11"/>
        <v>219965.07</v>
      </c>
      <c r="AJ112" s="63">
        <f t="shared" si="12"/>
        <v>1757978.97</v>
      </c>
      <c r="AK112" s="49">
        <f t="shared" si="13"/>
        <v>1919987.96</v>
      </c>
      <c r="AL112" s="53">
        <f t="shared" si="14"/>
        <v>-162008.99</v>
      </c>
    </row>
    <row r="113" spans="1:38" x14ac:dyDescent="0.2">
      <c r="A113" s="1" t="s">
        <v>1083</v>
      </c>
      <c r="B113" s="1" t="s">
        <v>1084</v>
      </c>
      <c r="C113" s="94">
        <v>4335</v>
      </c>
      <c r="D113" s="1" t="s">
        <v>1090</v>
      </c>
      <c r="E113" s="1" t="s">
        <v>1090</v>
      </c>
      <c r="F113" s="36">
        <v>134879.13</v>
      </c>
      <c r="G113" s="36">
        <v>56000</v>
      </c>
      <c r="H113" s="36">
        <v>9921.6200000000008</v>
      </c>
      <c r="J113" s="280">
        <v>799130.6</v>
      </c>
      <c r="K113" s="280">
        <v>96094.31</v>
      </c>
      <c r="P113" s="59">
        <v>441.26</v>
      </c>
      <c r="S113" s="280">
        <v>-432988</v>
      </c>
      <c r="T113" s="280">
        <v>1775492.61</v>
      </c>
      <c r="V113" s="33">
        <v>1127196.27</v>
      </c>
      <c r="X113" s="33">
        <v>557.79</v>
      </c>
      <c r="Y113" s="33">
        <v>728260</v>
      </c>
      <c r="Z113" s="33">
        <v>130586</v>
      </c>
      <c r="AA113" s="37">
        <v>1307588</v>
      </c>
      <c r="AD113" s="37">
        <v>790615.9</v>
      </c>
      <c r="AE113" s="37">
        <v>135316.37</v>
      </c>
      <c r="AG113" s="61">
        <f t="shared" si="9"/>
        <v>200800.75</v>
      </c>
      <c r="AH113" s="58">
        <f t="shared" si="10"/>
        <v>441.26</v>
      </c>
      <c r="AI113" s="60">
        <f t="shared" si="11"/>
        <v>200359.49</v>
      </c>
      <c r="AJ113" s="63">
        <f t="shared" si="12"/>
        <v>1986600.06</v>
      </c>
      <c r="AK113" s="49">
        <f t="shared" si="13"/>
        <v>2233520.27</v>
      </c>
      <c r="AL113" s="53">
        <f t="shared" si="14"/>
        <v>-246920.20999999996</v>
      </c>
    </row>
    <row r="114" spans="1:38" x14ac:dyDescent="0.2">
      <c r="A114" s="1" t="s">
        <v>1083</v>
      </c>
      <c r="B114" s="1" t="s">
        <v>1084</v>
      </c>
      <c r="C114" s="94">
        <v>2998</v>
      </c>
      <c r="D114" s="1" t="s">
        <v>1091</v>
      </c>
      <c r="E114" s="1" t="s">
        <v>1091</v>
      </c>
      <c r="F114" s="36">
        <v>259194.95</v>
      </c>
      <c r="G114" s="36">
        <v>0</v>
      </c>
      <c r="H114" s="36">
        <v>20005.400000000001</v>
      </c>
      <c r="J114" s="280">
        <v>205685.89</v>
      </c>
      <c r="K114" s="280">
        <v>116647.58</v>
      </c>
      <c r="P114" s="59">
        <v>2390.37</v>
      </c>
      <c r="S114" s="280">
        <v>-1629346.87</v>
      </c>
      <c r="T114" s="280">
        <v>2441491.2400000002</v>
      </c>
      <c r="V114" s="33">
        <v>905770.06</v>
      </c>
      <c r="W114" s="33">
        <v>71600</v>
      </c>
      <c r="X114" s="33">
        <v>540.66999999999996</v>
      </c>
      <c r="Y114" s="33">
        <v>650670</v>
      </c>
      <c r="Z114" s="33">
        <v>59950</v>
      </c>
      <c r="AA114" s="37">
        <v>1026639</v>
      </c>
      <c r="AD114" s="37">
        <v>677782.83</v>
      </c>
      <c r="AE114" s="37">
        <v>197109.82</v>
      </c>
      <c r="AG114" s="61">
        <f t="shared" si="9"/>
        <v>279200.35000000003</v>
      </c>
      <c r="AH114" s="58">
        <f t="shared" si="10"/>
        <v>2390.37</v>
      </c>
      <c r="AI114" s="60">
        <f t="shared" si="11"/>
        <v>276809.98000000004</v>
      </c>
      <c r="AJ114" s="63">
        <f t="shared" si="12"/>
        <v>1688530.73</v>
      </c>
      <c r="AK114" s="49">
        <f t="shared" si="13"/>
        <v>1901531.6500000001</v>
      </c>
      <c r="AL114" s="53">
        <f t="shared" si="14"/>
        <v>-213000.92000000016</v>
      </c>
    </row>
    <row r="115" spans="1:38" x14ac:dyDescent="0.2">
      <c r="A115" s="1" t="s">
        <v>1093</v>
      </c>
      <c r="B115" s="1" t="s">
        <v>1094</v>
      </c>
      <c r="C115" s="94">
        <v>4456</v>
      </c>
      <c r="D115" s="1" t="s">
        <v>1096</v>
      </c>
      <c r="E115" s="1" t="s">
        <v>1096</v>
      </c>
      <c r="F115" s="36">
        <v>471763.8</v>
      </c>
      <c r="G115" s="36">
        <v>0</v>
      </c>
      <c r="H115" s="36">
        <v>36503.160000000003</v>
      </c>
      <c r="J115" s="280">
        <v>202118</v>
      </c>
      <c r="K115" s="280">
        <v>44811.94</v>
      </c>
      <c r="P115" s="59">
        <v>970.65</v>
      </c>
      <c r="S115" s="280">
        <v>-1037062.48</v>
      </c>
      <c r="T115" s="280">
        <v>1753510.53</v>
      </c>
      <c r="V115" s="33">
        <v>1390986.26</v>
      </c>
      <c r="W115" s="33">
        <v>191950</v>
      </c>
      <c r="X115" s="33">
        <v>666.5</v>
      </c>
      <c r="Y115" s="33">
        <v>1476440</v>
      </c>
      <c r="Z115" s="33">
        <v>672</v>
      </c>
      <c r="AA115" s="37">
        <v>2267861</v>
      </c>
      <c r="AB115" s="37">
        <v>19044</v>
      </c>
      <c r="AD115" s="37">
        <v>652361</v>
      </c>
      <c r="AE115" s="37">
        <v>83670.559999999998</v>
      </c>
      <c r="AG115" s="61">
        <f t="shared" si="9"/>
        <v>508266.95999999996</v>
      </c>
      <c r="AH115" s="58">
        <f t="shared" si="10"/>
        <v>970.65</v>
      </c>
      <c r="AI115" s="60">
        <f t="shared" si="11"/>
        <v>507296.30999999994</v>
      </c>
      <c r="AJ115" s="63">
        <f t="shared" si="12"/>
        <v>3060714.76</v>
      </c>
      <c r="AK115" s="49">
        <f t="shared" si="13"/>
        <v>3022936.56</v>
      </c>
      <c r="AL115" s="53">
        <f t="shared" si="14"/>
        <v>37778.199999999721</v>
      </c>
    </row>
    <row r="116" spans="1:38" x14ac:dyDescent="0.2">
      <c r="A116" s="1" t="s">
        <v>1093</v>
      </c>
      <c r="B116" s="1" t="s">
        <v>1094</v>
      </c>
      <c r="C116" s="94">
        <v>5370</v>
      </c>
      <c r="D116" s="1" t="s">
        <v>1097</v>
      </c>
      <c r="E116" s="1" t="s">
        <v>1097</v>
      </c>
      <c r="F116" s="36">
        <v>759580.31</v>
      </c>
      <c r="G116" s="36">
        <v>0</v>
      </c>
      <c r="H116" s="36">
        <v>18372.240000000002</v>
      </c>
      <c r="J116" s="280">
        <v>382172.45</v>
      </c>
      <c r="K116" s="280">
        <v>83113.48</v>
      </c>
      <c r="P116" s="59">
        <v>793.43</v>
      </c>
      <c r="S116" s="280">
        <v>-1365692.75</v>
      </c>
      <c r="T116" s="280">
        <v>2570940.36</v>
      </c>
      <c r="V116" s="33">
        <v>1658109.12</v>
      </c>
      <c r="W116" s="33">
        <v>309925</v>
      </c>
      <c r="X116" s="33">
        <v>869.66</v>
      </c>
      <c r="Y116" s="33">
        <v>1252291.45</v>
      </c>
      <c r="Z116" s="33">
        <v>1432</v>
      </c>
      <c r="AA116" s="37">
        <v>2218387.4500000002</v>
      </c>
      <c r="AD116" s="37">
        <v>771884.93</v>
      </c>
      <c r="AE116" s="37">
        <v>195157.41</v>
      </c>
      <c r="AG116" s="61">
        <f t="shared" si="9"/>
        <v>777952.55</v>
      </c>
      <c r="AH116" s="58">
        <f t="shared" si="10"/>
        <v>793.43</v>
      </c>
      <c r="AI116" s="60">
        <f t="shared" si="11"/>
        <v>777159.12</v>
      </c>
      <c r="AJ116" s="63">
        <f t="shared" si="12"/>
        <v>3222627.23</v>
      </c>
      <c r="AK116" s="49">
        <f t="shared" si="13"/>
        <v>3185429.7900000005</v>
      </c>
      <c r="AL116" s="53">
        <f t="shared" si="14"/>
        <v>37197.439999999478</v>
      </c>
    </row>
    <row r="117" spans="1:38" x14ac:dyDescent="0.2">
      <c r="A117" s="1" t="s">
        <v>1093</v>
      </c>
      <c r="B117" s="1" t="s">
        <v>1094</v>
      </c>
      <c r="C117" s="94">
        <v>5199</v>
      </c>
      <c r="D117" s="1" t="s">
        <v>1098</v>
      </c>
      <c r="E117" s="1" t="s">
        <v>1098</v>
      </c>
      <c r="F117" s="36">
        <v>906213.24</v>
      </c>
      <c r="G117" s="36">
        <v>0</v>
      </c>
      <c r="H117" s="36">
        <v>24638.14</v>
      </c>
      <c r="J117" s="280">
        <v>1180858.94</v>
      </c>
      <c r="K117" s="280">
        <v>227216.11</v>
      </c>
      <c r="P117" s="59">
        <v>221.64</v>
      </c>
      <c r="S117" s="280">
        <v>84482.37</v>
      </c>
      <c r="T117" s="280">
        <v>2193906.69</v>
      </c>
      <c r="V117" s="33">
        <v>1447690.08</v>
      </c>
      <c r="W117" s="33">
        <v>300314</v>
      </c>
      <c r="X117" s="33">
        <v>1086.3499999999999</v>
      </c>
      <c r="Y117" s="33">
        <v>1479757.42</v>
      </c>
      <c r="Z117" s="33">
        <v>1350</v>
      </c>
      <c r="AA117" s="37">
        <v>2241192.42</v>
      </c>
      <c r="AD117" s="37">
        <v>589489.94999999995</v>
      </c>
      <c r="AE117" s="37">
        <v>339199.75</v>
      </c>
      <c r="AG117" s="61">
        <f t="shared" si="9"/>
        <v>930851.38</v>
      </c>
      <c r="AH117" s="58">
        <f t="shared" si="10"/>
        <v>221.64</v>
      </c>
      <c r="AI117" s="60">
        <f t="shared" si="11"/>
        <v>930629.74</v>
      </c>
      <c r="AJ117" s="63">
        <f t="shared" si="12"/>
        <v>3230197.85</v>
      </c>
      <c r="AK117" s="49">
        <f t="shared" si="13"/>
        <v>3169882.12</v>
      </c>
      <c r="AL117" s="53">
        <f t="shared" si="14"/>
        <v>60315.729999999981</v>
      </c>
    </row>
    <row r="118" spans="1:38" x14ac:dyDescent="0.2">
      <c r="A118" s="1" t="s">
        <v>1093</v>
      </c>
      <c r="B118" s="1" t="s">
        <v>1094</v>
      </c>
      <c r="C118" s="94">
        <v>3155</v>
      </c>
      <c r="D118" s="1" t="s">
        <v>1099</v>
      </c>
      <c r="E118" s="1" t="s">
        <v>1099</v>
      </c>
      <c r="F118" s="36">
        <v>774681.97</v>
      </c>
      <c r="G118" s="36">
        <v>0</v>
      </c>
      <c r="H118" s="36">
        <v>42363</v>
      </c>
      <c r="J118" s="280">
        <v>621380.01</v>
      </c>
      <c r="K118" s="280">
        <v>25453.65</v>
      </c>
      <c r="M118" s="59">
        <v>7762.5</v>
      </c>
      <c r="P118" s="59">
        <v>1041.54</v>
      </c>
      <c r="S118" s="280">
        <v>-777659.71</v>
      </c>
      <c r="T118" s="280">
        <v>2140701.11</v>
      </c>
      <c r="V118" s="33">
        <v>1360286.28</v>
      </c>
      <c r="W118" s="33">
        <v>100400</v>
      </c>
      <c r="X118" s="33">
        <v>1083.44</v>
      </c>
      <c r="Y118" s="33">
        <v>1228500</v>
      </c>
      <c r="AA118" s="37">
        <v>1955299</v>
      </c>
      <c r="AB118" s="37">
        <v>4170</v>
      </c>
      <c r="AD118" s="37">
        <v>511828.39</v>
      </c>
      <c r="AE118" s="37">
        <v>126939.14</v>
      </c>
      <c r="AG118" s="61">
        <f t="shared" si="9"/>
        <v>817044.97</v>
      </c>
      <c r="AH118" s="58">
        <f t="shared" si="10"/>
        <v>8804.0400000000009</v>
      </c>
      <c r="AI118" s="60">
        <f t="shared" si="11"/>
        <v>808240.92999999993</v>
      </c>
      <c r="AJ118" s="63">
        <f t="shared" si="12"/>
        <v>2690269.7199999997</v>
      </c>
      <c r="AK118" s="49">
        <f t="shared" si="13"/>
        <v>2598236.5300000003</v>
      </c>
      <c r="AL118" s="53">
        <f t="shared" si="14"/>
        <v>92033.189999999478</v>
      </c>
    </row>
    <row r="119" spans="1:38" x14ac:dyDescent="0.2">
      <c r="A119" s="1" t="s">
        <v>1093</v>
      </c>
      <c r="B119" s="1" t="s">
        <v>1094</v>
      </c>
      <c r="C119" s="94">
        <v>5515</v>
      </c>
      <c r="D119" s="1" t="s">
        <v>1100</v>
      </c>
      <c r="E119" s="1" t="s">
        <v>1100</v>
      </c>
      <c r="F119" s="36">
        <v>930377.46</v>
      </c>
      <c r="G119" s="36">
        <v>63600</v>
      </c>
      <c r="H119" s="36">
        <v>3639.56</v>
      </c>
      <c r="J119" s="280">
        <v>701520.8</v>
      </c>
      <c r="K119" s="280">
        <v>87020.43</v>
      </c>
      <c r="P119" s="59">
        <v>1524.96</v>
      </c>
      <c r="S119" s="280">
        <v>-1305167.46</v>
      </c>
      <c r="T119" s="280">
        <v>2916966.34</v>
      </c>
      <c r="V119" s="33">
        <v>1499991.8</v>
      </c>
      <c r="W119" s="33">
        <v>368606</v>
      </c>
      <c r="X119" s="33">
        <v>1368.6</v>
      </c>
      <c r="Y119" s="33">
        <v>1389385.97</v>
      </c>
      <c r="AA119" s="37">
        <v>2155769.9700000002</v>
      </c>
      <c r="AD119" s="37">
        <v>725117.39</v>
      </c>
      <c r="AE119" s="37">
        <v>205630.6</v>
      </c>
      <c r="AG119" s="61">
        <f t="shared" si="9"/>
        <v>997617.02</v>
      </c>
      <c r="AH119" s="58">
        <f t="shared" si="10"/>
        <v>1524.96</v>
      </c>
      <c r="AI119" s="60">
        <f t="shared" si="11"/>
        <v>996092.06</v>
      </c>
      <c r="AJ119" s="63">
        <f t="shared" si="12"/>
        <v>3259352.37</v>
      </c>
      <c r="AK119" s="49">
        <f t="shared" si="13"/>
        <v>3086517.9600000004</v>
      </c>
      <c r="AL119" s="53">
        <f t="shared" si="14"/>
        <v>172834.40999999968</v>
      </c>
    </row>
    <row r="120" spans="1:38" x14ac:dyDescent="0.2">
      <c r="A120" s="1" t="s">
        <v>1093</v>
      </c>
      <c r="B120" s="1" t="s">
        <v>1094</v>
      </c>
      <c r="C120" s="94">
        <v>4200</v>
      </c>
      <c r="D120" s="1" t="s">
        <v>1101</v>
      </c>
      <c r="E120" s="1" t="s">
        <v>1101</v>
      </c>
      <c r="F120" s="36">
        <v>994598.92</v>
      </c>
      <c r="G120" s="36">
        <v>0</v>
      </c>
      <c r="H120" s="36">
        <v>44727.63</v>
      </c>
      <c r="J120" s="280">
        <v>2565220.9700000002</v>
      </c>
      <c r="K120" s="280">
        <v>95288.21</v>
      </c>
      <c r="M120" s="59">
        <v>2153.7600000000002</v>
      </c>
      <c r="P120" s="59">
        <v>4232.72</v>
      </c>
      <c r="S120" s="280">
        <v>2443148.63</v>
      </c>
      <c r="T120" s="280">
        <v>1273796.02</v>
      </c>
      <c r="V120" s="33">
        <v>1315610.6399999999</v>
      </c>
      <c r="W120" s="33">
        <v>146000</v>
      </c>
      <c r="X120" s="33">
        <v>1719.3</v>
      </c>
      <c r="Y120" s="33">
        <v>1231722.8999999999</v>
      </c>
      <c r="Z120" s="33">
        <v>453</v>
      </c>
      <c r="AA120" s="37">
        <v>1922921.9</v>
      </c>
      <c r="AB120" s="37">
        <v>14000</v>
      </c>
      <c r="AD120" s="37">
        <v>570456.49</v>
      </c>
      <c r="AE120" s="37">
        <v>211622.85</v>
      </c>
      <c r="AG120" s="61">
        <f t="shared" si="9"/>
        <v>1039326.55</v>
      </c>
      <c r="AH120" s="58">
        <f t="shared" si="10"/>
        <v>6386.4800000000005</v>
      </c>
      <c r="AI120" s="60">
        <f t="shared" si="11"/>
        <v>1032940.0700000001</v>
      </c>
      <c r="AJ120" s="63">
        <f t="shared" si="12"/>
        <v>2695505.84</v>
      </c>
      <c r="AK120" s="49">
        <f t="shared" si="13"/>
        <v>2719001.2399999998</v>
      </c>
      <c r="AL120" s="53">
        <f t="shared" si="14"/>
        <v>-23495.399999999907</v>
      </c>
    </row>
    <row r="121" spans="1:38" x14ac:dyDescent="0.2">
      <c r="A121" s="1" t="s">
        <v>1093</v>
      </c>
      <c r="B121" s="1" t="s">
        <v>1094</v>
      </c>
      <c r="C121" s="94">
        <v>7007</v>
      </c>
      <c r="D121" s="1" t="s">
        <v>1102</v>
      </c>
      <c r="E121" s="1" t="s">
        <v>1102</v>
      </c>
      <c r="F121" s="36">
        <v>666341.6</v>
      </c>
      <c r="G121" s="36">
        <v>0</v>
      </c>
      <c r="H121" s="36">
        <v>27173.33</v>
      </c>
      <c r="J121" s="280">
        <v>1210596.8600000001</v>
      </c>
      <c r="K121" s="280">
        <v>179732.07</v>
      </c>
      <c r="M121" s="59">
        <v>7762.5</v>
      </c>
      <c r="P121" s="59">
        <v>195.14</v>
      </c>
      <c r="S121" s="280">
        <v>468034.18</v>
      </c>
      <c r="T121" s="280">
        <v>1503797.2</v>
      </c>
      <c r="V121" s="33">
        <v>2297071.5499999998</v>
      </c>
      <c r="X121" s="33">
        <v>799.83</v>
      </c>
      <c r="Y121" s="33">
        <v>1383960</v>
      </c>
      <c r="Z121" s="33">
        <v>81</v>
      </c>
      <c r="AA121" s="37">
        <v>2806087</v>
      </c>
      <c r="AD121" s="37">
        <v>622389.71</v>
      </c>
      <c r="AE121" s="37">
        <v>149380.82999999999</v>
      </c>
      <c r="AG121" s="61">
        <f t="shared" si="9"/>
        <v>693514.92999999993</v>
      </c>
      <c r="AH121" s="58">
        <f t="shared" si="10"/>
        <v>7957.64</v>
      </c>
      <c r="AI121" s="60">
        <f t="shared" si="11"/>
        <v>685557.28999999992</v>
      </c>
      <c r="AJ121" s="63">
        <f t="shared" si="12"/>
        <v>3681912.38</v>
      </c>
      <c r="AK121" s="49">
        <f t="shared" si="13"/>
        <v>3577857.54</v>
      </c>
      <c r="AL121" s="53">
        <f t="shared" si="14"/>
        <v>104054.83999999985</v>
      </c>
    </row>
    <row r="122" spans="1:38" x14ac:dyDescent="0.2">
      <c r="A122" s="1" t="s">
        <v>1093</v>
      </c>
      <c r="B122" s="1" t="s">
        <v>1094</v>
      </c>
      <c r="C122" s="94">
        <v>4278</v>
      </c>
      <c r="D122" s="1" t="s">
        <v>1103</v>
      </c>
      <c r="E122" s="1" t="s">
        <v>1103</v>
      </c>
      <c r="F122" s="36">
        <v>791204.87</v>
      </c>
      <c r="G122" s="36">
        <v>0</v>
      </c>
      <c r="H122" s="36">
        <v>35155.4</v>
      </c>
      <c r="J122" s="280">
        <v>572089.12</v>
      </c>
      <c r="K122" s="280">
        <v>40205.9</v>
      </c>
      <c r="M122" s="59">
        <v>9595.5</v>
      </c>
      <c r="P122" s="59">
        <v>2023.42</v>
      </c>
      <c r="S122" s="280">
        <v>-195868.01</v>
      </c>
      <c r="T122" s="280">
        <v>1567499.51</v>
      </c>
      <c r="V122" s="33">
        <v>1214875.22</v>
      </c>
      <c r="W122" s="33">
        <v>171590</v>
      </c>
      <c r="X122" s="33">
        <v>1136.6300000000001</v>
      </c>
      <c r="Y122" s="33">
        <v>1338680</v>
      </c>
      <c r="Z122" s="33">
        <v>7680</v>
      </c>
      <c r="AA122" s="37">
        <v>1932650</v>
      </c>
      <c r="AD122" s="37">
        <v>583492.35</v>
      </c>
      <c r="AE122" s="37">
        <v>162414.63</v>
      </c>
      <c r="AG122" s="61">
        <f t="shared" si="9"/>
        <v>826360.27</v>
      </c>
      <c r="AH122" s="58">
        <f t="shared" si="10"/>
        <v>11618.92</v>
      </c>
      <c r="AI122" s="60">
        <f t="shared" si="11"/>
        <v>814741.35</v>
      </c>
      <c r="AJ122" s="63">
        <f t="shared" si="12"/>
        <v>2733961.8499999996</v>
      </c>
      <c r="AK122" s="49">
        <f t="shared" si="13"/>
        <v>2678556.98</v>
      </c>
      <c r="AL122" s="53">
        <f t="shared" si="14"/>
        <v>55404.869999999646</v>
      </c>
    </row>
    <row r="123" spans="1:38" x14ac:dyDescent="0.2">
      <c r="A123" s="1" t="s">
        <v>1093</v>
      </c>
      <c r="B123" s="1" t="s">
        <v>1094</v>
      </c>
      <c r="C123" s="94">
        <v>3054</v>
      </c>
      <c r="D123" s="1" t="s">
        <v>1104</v>
      </c>
      <c r="E123" s="1" t="s">
        <v>1104</v>
      </c>
      <c r="F123" s="36">
        <v>660263.43000000005</v>
      </c>
      <c r="G123" s="36">
        <v>0</v>
      </c>
      <c r="H123" s="36">
        <v>34633.93</v>
      </c>
      <c r="J123" s="280">
        <v>862473.22</v>
      </c>
      <c r="K123" s="280">
        <v>41974.879999999997</v>
      </c>
      <c r="M123" s="59">
        <v>9037</v>
      </c>
      <c r="P123" s="59">
        <v>842.65</v>
      </c>
      <c r="S123" s="280">
        <v>-978519.94</v>
      </c>
      <c r="T123" s="280">
        <v>2486417.9700000002</v>
      </c>
      <c r="V123" s="33">
        <v>1258912.72</v>
      </c>
      <c r="W123" s="33">
        <v>105200</v>
      </c>
      <c r="X123" s="33">
        <v>866.17</v>
      </c>
      <c r="Y123" s="33">
        <v>627360</v>
      </c>
      <c r="Z123" s="33">
        <v>42</v>
      </c>
      <c r="AA123" s="37">
        <v>1310014</v>
      </c>
      <c r="AD123" s="37">
        <v>456873.1</v>
      </c>
      <c r="AE123" s="37">
        <v>143916.01</v>
      </c>
      <c r="AF123" s="37">
        <v>10</v>
      </c>
      <c r="AG123" s="61">
        <f t="shared" si="9"/>
        <v>694897.3600000001</v>
      </c>
      <c r="AH123" s="58">
        <f t="shared" si="10"/>
        <v>9879.65</v>
      </c>
      <c r="AI123" s="60">
        <f t="shared" si="11"/>
        <v>685017.71000000008</v>
      </c>
      <c r="AJ123" s="63">
        <f t="shared" si="12"/>
        <v>1992380.89</v>
      </c>
      <c r="AK123" s="49">
        <f t="shared" si="13"/>
        <v>1910813.11</v>
      </c>
      <c r="AL123" s="53">
        <f t="shared" si="14"/>
        <v>81567.779999999795</v>
      </c>
    </row>
    <row r="124" spans="1:38" x14ac:dyDescent="0.2">
      <c r="A124" s="1" t="s">
        <v>1093</v>
      </c>
      <c r="B124" s="1" t="s">
        <v>1094</v>
      </c>
      <c r="C124" s="94">
        <v>3343</v>
      </c>
      <c r="D124" s="1" t="s">
        <v>1105</v>
      </c>
      <c r="E124" s="1" t="s">
        <v>1105</v>
      </c>
      <c r="F124" s="36">
        <v>642152.91</v>
      </c>
      <c r="G124" s="36">
        <v>0</v>
      </c>
      <c r="H124" s="36">
        <v>42474.82</v>
      </c>
      <c r="J124" s="280">
        <v>534506.67000000004</v>
      </c>
      <c r="K124" s="280">
        <v>147081.73000000001</v>
      </c>
      <c r="P124" s="59">
        <v>3507.03</v>
      </c>
      <c r="S124" s="280">
        <v>-1235537.1499999999</v>
      </c>
      <c r="T124" s="280">
        <v>2517902.33</v>
      </c>
      <c r="V124" s="33">
        <v>1633766.77</v>
      </c>
      <c r="W124" s="33">
        <v>88100</v>
      </c>
      <c r="X124" s="33">
        <v>764.22</v>
      </c>
      <c r="Y124" s="33">
        <v>503180</v>
      </c>
      <c r="Z124" s="33">
        <v>27</v>
      </c>
      <c r="AA124" s="37">
        <v>1455902</v>
      </c>
      <c r="AB124" s="37">
        <v>2370</v>
      </c>
      <c r="AC124" s="37">
        <v>5320</v>
      </c>
      <c r="AD124" s="37">
        <v>463777.02</v>
      </c>
      <c r="AE124" s="37">
        <v>218125.05</v>
      </c>
      <c r="AG124" s="61">
        <f t="shared" si="9"/>
        <v>684627.73</v>
      </c>
      <c r="AH124" s="58">
        <f t="shared" si="10"/>
        <v>3507.03</v>
      </c>
      <c r="AI124" s="60">
        <f t="shared" si="11"/>
        <v>681120.7</v>
      </c>
      <c r="AJ124" s="63">
        <f t="shared" si="12"/>
        <v>2225837.9900000002</v>
      </c>
      <c r="AK124" s="49">
        <f t="shared" si="13"/>
        <v>2145494.0699999998</v>
      </c>
      <c r="AL124" s="53">
        <f t="shared" si="14"/>
        <v>80343.920000000391</v>
      </c>
    </row>
    <row r="125" spans="1:38" x14ac:dyDescent="0.2">
      <c r="A125" s="1" t="s">
        <v>1107</v>
      </c>
      <c r="B125" s="1" t="s">
        <v>1108</v>
      </c>
      <c r="C125" s="94">
        <v>2276</v>
      </c>
      <c r="D125" s="1" t="s">
        <v>1110</v>
      </c>
      <c r="E125" s="1" t="s">
        <v>1110</v>
      </c>
      <c r="F125" s="36">
        <v>263343.03999999998</v>
      </c>
      <c r="G125" s="36">
        <v>0</v>
      </c>
      <c r="H125" s="36">
        <v>45396.7</v>
      </c>
      <c r="J125" s="280">
        <v>342463.39</v>
      </c>
      <c r="K125" s="280">
        <v>81052.11</v>
      </c>
      <c r="P125" s="59">
        <v>483.67</v>
      </c>
      <c r="S125" s="280">
        <v>-1589847.25</v>
      </c>
      <c r="T125" s="280">
        <v>2171633.4300000002</v>
      </c>
      <c r="V125" s="33">
        <v>806132.37</v>
      </c>
      <c r="W125" s="33">
        <v>106100</v>
      </c>
      <c r="X125" s="33">
        <v>396.98</v>
      </c>
      <c r="Y125" s="33">
        <v>960219</v>
      </c>
      <c r="Z125" s="33">
        <v>38213</v>
      </c>
      <c r="AA125" s="37">
        <v>1167556</v>
      </c>
      <c r="AD125" s="37">
        <v>440575.74</v>
      </c>
      <c r="AE125" s="37">
        <v>152944.22</v>
      </c>
      <c r="AG125" s="61">
        <f t="shared" si="9"/>
        <v>308739.74</v>
      </c>
      <c r="AH125" s="58">
        <f t="shared" si="10"/>
        <v>483.67</v>
      </c>
      <c r="AI125" s="60">
        <f t="shared" si="11"/>
        <v>308256.07</v>
      </c>
      <c r="AJ125" s="63">
        <f t="shared" si="12"/>
        <v>1911061.35</v>
      </c>
      <c r="AK125" s="49">
        <f t="shared" si="13"/>
        <v>1761075.96</v>
      </c>
      <c r="AL125" s="53">
        <f t="shared" si="14"/>
        <v>149985.39000000013</v>
      </c>
    </row>
    <row r="126" spans="1:38" x14ac:dyDescent="0.2">
      <c r="A126" s="1" t="s">
        <v>1107</v>
      </c>
      <c r="B126" s="1" t="s">
        <v>1108</v>
      </c>
      <c r="C126" s="94">
        <v>7056</v>
      </c>
      <c r="D126" s="1" t="s">
        <v>1111</v>
      </c>
      <c r="E126" s="1" t="s">
        <v>1111</v>
      </c>
      <c r="F126" s="36">
        <v>395495.91</v>
      </c>
      <c r="G126" s="36">
        <v>0</v>
      </c>
      <c r="H126" s="36">
        <v>154105.84</v>
      </c>
      <c r="J126" s="280">
        <v>54298.22</v>
      </c>
      <c r="K126" s="280">
        <v>-490567.42</v>
      </c>
      <c r="P126" s="59">
        <v>4061.42</v>
      </c>
      <c r="S126" s="280">
        <v>-2133473.31</v>
      </c>
      <c r="T126" s="280">
        <v>1977387.82</v>
      </c>
      <c r="V126" s="33">
        <v>2227706.5699999998</v>
      </c>
      <c r="W126" s="33">
        <v>200000</v>
      </c>
      <c r="X126" s="33">
        <v>973.23</v>
      </c>
      <c r="Y126" s="33">
        <v>1668938</v>
      </c>
      <c r="Z126" s="33">
        <v>32500</v>
      </c>
      <c r="AA126" s="37">
        <v>2813876</v>
      </c>
      <c r="AD126" s="37">
        <v>944598.7</v>
      </c>
      <c r="AE126" s="37">
        <v>106286.48</v>
      </c>
      <c r="AG126" s="61">
        <f t="shared" si="9"/>
        <v>549601.75</v>
      </c>
      <c r="AH126" s="58">
        <f t="shared" si="10"/>
        <v>4061.42</v>
      </c>
      <c r="AI126" s="60">
        <f t="shared" si="11"/>
        <v>545540.32999999996</v>
      </c>
      <c r="AJ126" s="63">
        <f t="shared" si="12"/>
        <v>4130117.8</v>
      </c>
      <c r="AK126" s="49">
        <f t="shared" si="13"/>
        <v>3864761.18</v>
      </c>
      <c r="AL126" s="53">
        <f t="shared" si="14"/>
        <v>265356.61999999965</v>
      </c>
    </row>
    <row r="127" spans="1:38" x14ac:dyDescent="0.2">
      <c r="A127" s="1" t="s">
        <v>1107</v>
      </c>
      <c r="B127" s="1" t="s">
        <v>1108</v>
      </c>
      <c r="C127" s="94">
        <v>2303</v>
      </c>
      <c r="D127" s="1" t="s">
        <v>1112</v>
      </c>
      <c r="E127" s="1" t="s">
        <v>1112</v>
      </c>
      <c r="F127" s="36">
        <v>240390.84</v>
      </c>
      <c r="G127" s="36">
        <v>0</v>
      </c>
      <c r="H127" s="36">
        <v>23349.27</v>
      </c>
      <c r="J127" s="280">
        <v>340343.15</v>
      </c>
      <c r="K127" s="280">
        <v>31308.32</v>
      </c>
      <c r="P127" s="59">
        <v>987.57</v>
      </c>
      <c r="S127" s="280">
        <v>-1190839</v>
      </c>
      <c r="T127" s="280">
        <v>1774116.27</v>
      </c>
      <c r="V127" s="33">
        <v>743612.36</v>
      </c>
      <c r="W127" s="33">
        <v>102200</v>
      </c>
      <c r="X127" s="33">
        <v>416.79</v>
      </c>
      <c r="Y127" s="33">
        <v>866918</v>
      </c>
      <c r="Z127" s="33">
        <v>27313</v>
      </c>
      <c r="AA127" s="37">
        <v>1119176.5</v>
      </c>
      <c r="AD127" s="37">
        <v>440031.64</v>
      </c>
      <c r="AE127" s="37">
        <v>130125.27</v>
      </c>
      <c r="AG127" s="61">
        <f t="shared" si="9"/>
        <v>263740.11</v>
      </c>
      <c r="AH127" s="58">
        <f t="shared" si="10"/>
        <v>987.57</v>
      </c>
      <c r="AI127" s="60">
        <f t="shared" si="11"/>
        <v>262752.53999999998</v>
      </c>
      <c r="AJ127" s="63">
        <f t="shared" si="12"/>
        <v>1740460.15</v>
      </c>
      <c r="AK127" s="49">
        <f t="shared" si="13"/>
        <v>1689333.4100000001</v>
      </c>
      <c r="AL127" s="53">
        <f t="shared" si="14"/>
        <v>51126.739999999758</v>
      </c>
    </row>
    <row r="128" spans="1:38" x14ac:dyDescent="0.2">
      <c r="A128" s="1" t="s">
        <v>1107</v>
      </c>
      <c r="B128" s="1" t="s">
        <v>1108</v>
      </c>
      <c r="C128" s="94">
        <v>4554</v>
      </c>
      <c r="D128" s="1" t="s">
        <v>1113</v>
      </c>
      <c r="E128" s="1" t="s">
        <v>1113</v>
      </c>
      <c r="F128" s="36">
        <v>440441.02</v>
      </c>
      <c r="G128" s="36">
        <v>0</v>
      </c>
      <c r="H128" s="36">
        <v>75443.3</v>
      </c>
      <c r="J128" s="280">
        <v>151878.48000000001</v>
      </c>
      <c r="K128" s="280">
        <v>105401.12</v>
      </c>
      <c r="P128" s="59">
        <v>785.83</v>
      </c>
      <c r="S128" s="280">
        <v>-856411.33</v>
      </c>
      <c r="T128" s="280">
        <v>1520211.94</v>
      </c>
      <c r="V128" s="33">
        <v>1153594.42</v>
      </c>
      <c r="W128" s="33">
        <v>187400</v>
      </c>
      <c r="X128" s="33">
        <v>833.86</v>
      </c>
      <c r="Y128" s="33">
        <v>1932640.66</v>
      </c>
      <c r="Z128" s="33">
        <v>28015</v>
      </c>
      <c r="AA128" s="37">
        <v>2363118.66</v>
      </c>
      <c r="AB128" s="37">
        <v>2860</v>
      </c>
      <c r="AD128" s="37">
        <v>752787.02</v>
      </c>
      <c r="AE128" s="37">
        <v>75140.78</v>
      </c>
      <c r="AG128" s="61">
        <f t="shared" si="9"/>
        <v>515884.32</v>
      </c>
      <c r="AH128" s="58">
        <f t="shared" si="10"/>
        <v>785.83</v>
      </c>
      <c r="AI128" s="60">
        <f t="shared" si="11"/>
        <v>515098.49</v>
      </c>
      <c r="AJ128" s="63">
        <f t="shared" si="12"/>
        <v>3302483.94</v>
      </c>
      <c r="AK128" s="49">
        <f t="shared" si="13"/>
        <v>3193906.46</v>
      </c>
      <c r="AL128" s="53">
        <f t="shared" si="14"/>
        <v>108577.47999999998</v>
      </c>
    </row>
    <row r="129" spans="1:38" x14ac:dyDescent="0.2">
      <c r="A129" s="1" t="s">
        <v>1107</v>
      </c>
      <c r="B129" s="1" t="s">
        <v>1108</v>
      </c>
      <c r="C129" s="94">
        <v>6488</v>
      </c>
      <c r="D129" s="1" t="s">
        <v>1114</v>
      </c>
      <c r="E129" s="1" t="s">
        <v>1114</v>
      </c>
      <c r="F129" s="36">
        <v>1031870.12</v>
      </c>
      <c r="G129" s="36">
        <v>0</v>
      </c>
      <c r="H129" s="36">
        <v>86495.38</v>
      </c>
      <c r="J129" s="280">
        <v>230499.53</v>
      </c>
      <c r="K129" s="280">
        <v>131951.73000000001</v>
      </c>
      <c r="P129" s="59">
        <v>691.16</v>
      </c>
      <c r="S129" s="280">
        <v>-1453964.21</v>
      </c>
      <c r="T129" s="280">
        <v>2436322.09</v>
      </c>
      <c r="V129" s="33">
        <v>2203026.75</v>
      </c>
      <c r="W129" s="33">
        <v>270550</v>
      </c>
      <c r="X129" s="33">
        <v>1555.78</v>
      </c>
      <c r="Y129" s="33">
        <v>1364405</v>
      </c>
      <c r="Z129" s="33">
        <v>32269</v>
      </c>
      <c r="AA129" s="37">
        <v>2382937</v>
      </c>
      <c r="AD129" s="37">
        <v>791368.37</v>
      </c>
      <c r="AE129" s="37">
        <v>199733.44</v>
      </c>
      <c r="AG129" s="61">
        <f t="shared" si="9"/>
        <v>1118365.5</v>
      </c>
      <c r="AH129" s="58">
        <f t="shared" si="10"/>
        <v>691.16</v>
      </c>
      <c r="AI129" s="60">
        <f t="shared" si="11"/>
        <v>1117674.3400000001</v>
      </c>
      <c r="AJ129" s="63">
        <f t="shared" si="12"/>
        <v>3871806.53</v>
      </c>
      <c r="AK129" s="49">
        <f t="shared" si="13"/>
        <v>3374038.81</v>
      </c>
      <c r="AL129" s="53">
        <f t="shared" si="14"/>
        <v>497767.71999999974</v>
      </c>
    </row>
    <row r="130" spans="1:38" x14ac:dyDescent="0.2">
      <c r="A130" s="1" t="s">
        <v>1107</v>
      </c>
      <c r="B130" s="1" t="s">
        <v>1108</v>
      </c>
      <c r="C130" s="94">
        <v>1686</v>
      </c>
      <c r="D130" s="1" t="s">
        <v>1115</v>
      </c>
      <c r="E130" s="1" t="s">
        <v>1115</v>
      </c>
      <c r="F130" s="36">
        <v>205854.42</v>
      </c>
      <c r="G130" s="36">
        <v>0</v>
      </c>
      <c r="H130" s="36">
        <v>81394.710000000006</v>
      </c>
      <c r="J130" s="280">
        <v>484332.06</v>
      </c>
      <c r="K130" s="280">
        <v>83892.93</v>
      </c>
      <c r="P130" s="59">
        <v>590.76</v>
      </c>
      <c r="S130" s="280">
        <v>-953598.89</v>
      </c>
      <c r="T130" s="280">
        <v>1752442.7</v>
      </c>
      <c r="V130" s="33">
        <v>987150.95</v>
      </c>
      <c r="W130" s="33">
        <v>122400</v>
      </c>
      <c r="X130" s="33">
        <v>539.67999999999995</v>
      </c>
      <c r="Y130" s="33">
        <v>829884</v>
      </c>
      <c r="Z130" s="33">
        <v>27755</v>
      </c>
      <c r="AA130" s="37">
        <v>1218764</v>
      </c>
      <c r="AD130" s="37">
        <v>546750.29</v>
      </c>
      <c r="AE130" s="37">
        <v>146175.79</v>
      </c>
      <c r="AG130" s="61">
        <f t="shared" si="9"/>
        <v>287249.13</v>
      </c>
      <c r="AH130" s="58">
        <f t="shared" si="10"/>
        <v>590.76</v>
      </c>
      <c r="AI130" s="60">
        <f t="shared" si="11"/>
        <v>286658.37</v>
      </c>
      <c r="AJ130" s="63">
        <f t="shared" si="12"/>
        <v>1967729.63</v>
      </c>
      <c r="AK130" s="49">
        <f t="shared" si="13"/>
        <v>1911690.08</v>
      </c>
      <c r="AL130" s="53">
        <f t="shared" si="14"/>
        <v>56039.549999999814</v>
      </c>
    </row>
    <row r="131" spans="1:38" x14ac:dyDescent="0.2">
      <c r="A131" s="1" t="s">
        <v>1107</v>
      </c>
      <c r="B131" s="1" t="s">
        <v>1108</v>
      </c>
      <c r="C131" s="94">
        <v>1945</v>
      </c>
      <c r="D131" s="1" t="s">
        <v>1116</v>
      </c>
      <c r="E131" s="1" t="s">
        <v>1116</v>
      </c>
      <c r="F131" s="36">
        <v>319875.83</v>
      </c>
      <c r="G131" s="36">
        <v>0</v>
      </c>
      <c r="H131" s="36">
        <v>63589.98</v>
      </c>
      <c r="J131" s="280">
        <v>508808.61</v>
      </c>
      <c r="K131" s="280">
        <v>81423.509999999995</v>
      </c>
      <c r="P131" s="59">
        <v>807.62</v>
      </c>
      <c r="S131" s="280">
        <v>-1576632.73</v>
      </c>
      <c r="T131" s="280">
        <v>2586652.75</v>
      </c>
      <c r="V131" s="33">
        <v>745453.61</v>
      </c>
      <c r="W131" s="33">
        <v>74400</v>
      </c>
      <c r="X131" s="33">
        <v>522.55999999999995</v>
      </c>
      <c r="Y131" s="33">
        <v>908589</v>
      </c>
      <c r="Z131" s="33">
        <v>10087</v>
      </c>
      <c r="AA131" s="37">
        <v>1153490</v>
      </c>
      <c r="AD131" s="37">
        <v>391241.55</v>
      </c>
      <c r="AE131" s="37">
        <v>231450.33</v>
      </c>
      <c r="AG131" s="61">
        <f t="shared" si="9"/>
        <v>383465.81</v>
      </c>
      <c r="AH131" s="58">
        <f t="shared" si="10"/>
        <v>807.62</v>
      </c>
      <c r="AI131" s="60">
        <f t="shared" si="11"/>
        <v>382658.19</v>
      </c>
      <c r="AJ131" s="63">
        <f t="shared" si="12"/>
        <v>1739052.17</v>
      </c>
      <c r="AK131" s="49">
        <f t="shared" si="13"/>
        <v>1776181.8800000001</v>
      </c>
      <c r="AL131" s="53">
        <f t="shared" si="14"/>
        <v>-37129.710000000196</v>
      </c>
    </row>
    <row r="132" spans="1:38" x14ac:dyDescent="0.2">
      <c r="A132" s="1" t="s">
        <v>1107</v>
      </c>
      <c r="B132" s="1" t="s">
        <v>1108</v>
      </c>
      <c r="C132" s="94">
        <v>4275</v>
      </c>
      <c r="D132" s="1" t="s">
        <v>1117</v>
      </c>
      <c r="E132" s="1" t="s">
        <v>1117</v>
      </c>
      <c r="F132" s="36">
        <v>539460.75</v>
      </c>
      <c r="G132" s="36">
        <v>0</v>
      </c>
      <c r="H132" s="36">
        <v>127707.88</v>
      </c>
      <c r="J132" s="280">
        <v>97976.38</v>
      </c>
      <c r="K132" s="280">
        <v>69337.72</v>
      </c>
      <c r="M132" s="59">
        <v>24600</v>
      </c>
      <c r="P132" s="59">
        <v>1918.28</v>
      </c>
      <c r="S132" s="280">
        <v>-1387191.58</v>
      </c>
      <c r="T132" s="280">
        <v>1898238.82</v>
      </c>
      <c r="V132" s="33">
        <v>1699366.56</v>
      </c>
      <c r="W132" s="33">
        <v>162800</v>
      </c>
      <c r="X132" s="33">
        <v>1039.1300000000001</v>
      </c>
      <c r="Y132" s="33">
        <v>1167955</v>
      </c>
      <c r="Z132" s="33">
        <v>21500</v>
      </c>
      <c r="AA132" s="37">
        <v>1778054</v>
      </c>
      <c r="AB132" s="37">
        <v>10720</v>
      </c>
      <c r="AD132" s="37">
        <v>808785.88</v>
      </c>
      <c r="AE132" s="37">
        <v>158183.6</v>
      </c>
      <c r="AG132" s="61">
        <f t="shared" si="9"/>
        <v>667168.63</v>
      </c>
      <c r="AH132" s="58">
        <f t="shared" si="10"/>
        <v>26518.28</v>
      </c>
      <c r="AI132" s="60">
        <f t="shared" si="11"/>
        <v>640650.35</v>
      </c>
      <c r="AJ132" s="63">
        <f t="shared" si="12"/>
        <v>3052660.69</v>
      </c>
      <c r="AK132" s="49">
        <f t="shared" si="13"/>
        <v>2755743.48</v>
      </c>
      <c r="AL132" s="53">
        <f t="shared" si="14"/>
        <v>296917.20999999996</v>
      </c>
    </row>
    <row r="133" spans="1:38" x14ac:dyDescent="0.2">
      <c r="A133" s="1" t="s">
        <v>1107</v>
      </c>
      <c r="B133" s="1" t="s">
        <v>1108</v>
      </c>
      <c r="C133" s="94">
        <v>5014</v>
      </c>
      <c r="D133" s="1" t="s">
        <v>1118</v>
      </c>
      <c r="E133" s="1" t="s">
        <v>1118</v>
      </c>
      <c r="F133" s="36">
        <v>647464.31000000006</v>
      </c>
      <c r="G133" s="36">
        <v>0</v>
      </c>
      <c r="H133" s="36">
        <v>117355.71</v>
      </c>
      <c r="J133" s="280">
        <v>558656.43999999994</v>
      </c>
      <c r="K133" s="280">
        <v>175919.95</v>
      </c>
      <c r="M133" s="59">
        <v>0</v>
      </c>
      <c r="P133" s="59">
        <v>6969.57</v>
      </c>
      <c r="S133" s="280">
        <v>-905399.13</v>
      </c>
      <c r="T133" s="280">
        <v>2434424.27</v>
      </c>
      <c r="V133" s="33">
        <v>1447681.85</v>
      </c>
      <c r="X133" s="33">
        <v>1480.6</v>
      </c>
      <c r="Y133" s="33">
        <v>1379935</v>
      </c>
      <c r="Z133" s="33">
        <v>17500</v>
      </c>
      <c r="AA133" s="37">
        <v>1935197</v>
      </c>
      <c r="AD133" s="37">
        <v>684091.48</v>
      </c>
      <c r="AE133" s="37">
        <v>263907.27</v>
      </c>
      <c r="AG133" s="61">
        <f t="shared" ref="AG133:AG192" si="15">SUM(F133:I133)</f>
        <v>764820.02</v>
      </c>
      <c r="AH133" s="58">
        <f t="shared" ref="AH133:AH192" si="16">SUM(L133:P133)</f>
        <v>6969.57</v>
      </c>
      <c r="AI133" s="60">
        <f t="shared" ref="AI133:AI192" si="17">AG133-AH133</f>
        <v>757850.45000000007</v>
      </c>
      <c r="AJ133" s="63">
        <f t="shared" ref="AJ133:AJ192" si="18">SUM(U133:Z133)</f>
        <v>2846597.45</v>
      </c>
      <c r="AK133" s="49">
        <f t="shared" ref="AK133:AK192" si="19">SUM(AA133:AF133)</f>
        <v>2883195.75</v>
      </c>
      <c r="AL133" s="53">
        <f t="shared" ref="AL133:AL192" si="20">AJ133-AK133</f>
        <v>-36598.299999999814</v>
      </c>
    </row>
    <row r="134" spans="1:38" x14ac:dyDescent="0.2">
      <c r="A134" s="1" t="s">
        <v>1107</v>
      </c>
      <c r="B134" s="1" t="s">
        <v>1108</v>
      </c>
      <c r="C134" s="94">
        <v>6515</v>
      </c>
      <c r="D134" s="1" t="s">
        <v>1119</v>
      </c>
      <c r="E134" s="1" t="s">
        <v>1119</v>
      </c>
      <c r="F134" s="36">
        <v>566813.64</v>
      </c>
      <c r="G134" s="36">
        <v>0</v>
      </c>
      <c r="H134" s="36">
        <v>59178.19</v>
      </c>
      <c r="J134" s="280">
        <v>590640.57999999996</v>
      </c>
      <c r="K134" s="280">
        <v>186279.84</v>
      </c>
      <c r="P134" s="59">
        <v>3655.7</v>
      </c>
      <c r="S134" s="280">
        <v>-1054139.27</v>
      </c>
      <c r="T134" s="280">
        <v>2150215.54</v>
      </c>
      <c r="V134" s="33">
        <v>2310762.09</v>
      </c>
      <c r="W134" s="33">
        <v>117800</v>
      </c>
      <c r="X134" s="33">
        <v>1025.17</v>
      </c>
      <c r="Y134" s="33">
        <v>743349.2</v>
      </c>
      <c r="Z134" s="33">
        <v>45500</v>
      </c>
      <c r="AA134" s="37">
        <v>1776377.5</v>
      </c>
      <c r="AD134" s="37">
        <v>851745.43</v>
      </c>
      <c r="AE134" s="37">
        <v>287133.25</v>
      </c>
      <c r="AG134" s="61">
        <f t="shared" si="15"/>
        <v>625991.83000000007</v>
      </c>
      <c r="AH134" s="58">
        <f t="shared" si="16"/>
        <v>3655.7</v>
      </c>
      <c r="AI134" s="60">
        <f t="shared" si="17"/>
        <v>622336.13000000012</v>
      </c>
      <c r="AJ134" s="63">
        <f t="shared" si="18"/>
        <v>3218436.46</v>
      </c>
      <c r="AK134" s="49">
        <f t="shared" si="19"/>
        <v>2915256.18</v>
      </c>
      <c r="AL134" s="53">
        <f t="shared" si="20"/>
        <v>303180.2799999998</v>
      </c>
    </row>
    <row r="135" spans="1:38" x14ac:dyDescent="0.2">
      <c r="A135" s="1" t="s">
        <v>1107</v>
      </c>
      <c r="B135" s="1" t="s">
        <v>1108</v>
      </c>
      <c r="C135" s="94">
        <v>807</v>
      </c>
      <c r="D135" s="1" t="s">
        <v>1120</v>
      </c>
      <c r="E135" s="1" t="s">
        <v>1120</v>
      </c>
      <c r="F135" s="36">
        <v>89842.91</v>
      </c>
      <c r="G135" s="36">
        <v>0</v>
      </c>
      <c r="H135" s="36">
        <v>32213.43</v>
      </c>
      <c r="J135" s="280">
        <v>453404.66</v>
      </c>
      <c r="K135" s="280">
        <v>78743.240000000005</v>
      </c>
      <c r="P135" s="59">
        <v>2265.77</v>
      </c>
      <c r="S135" s="280">
        <v>-975985.45</v>
      </c>
      <c r="T135" s="280">
        <v>1699412.19</v>
      </c>
      <c r="V135" s="33">
        <v>688931.35</v>
      </c>
      <c r="W135" s="33">
        <v>54300</v>
      </c>
      <c r="X135" s="33">
        <v>225.86</v>
      </c>
      <c r="Y135" s="33">
        <v>909699.5</v>
      </c>
      <c r="Z135" s="33">
        <v>59000</v>
      </c>
      <c r="AA135" s="37">
        <v>1132691.5</v>
      </c>
      <c r="AD135" s="37">
        <v>534028.74</v>
      </c>
      <c r="AE135" s="37">
        <v>116924.74</v>
      </c>
      <c r="AG135" s="61">
        <f t="shared" si="15"/>
        <v>122056.34</v>
      </c>
      <c r="AH135" s="58">
        <f t="shared" si="16"/>
        <v>2265.77</v>
      </c>
      <c r="AI135" s="60">
        <f t="shared" si="17"/>
        <v>119790.56999999999</v>
      </c>
      <c r="AJ135" s="63">
        <f t="shared" si="18"/>
        <v>1712156.71</v>
      </c>
      <c r="AK135" s="49">
        <f t="shared" si="19"/>
        <v>1783644.98</v>
      </c>
      <c r="AL135" s="53">
        <f t="shared" si="20"/>
        <v>-71488.270000000019</v>
      </c>
    </row>
    <row r="136" spans="1:38" x14ac:dyDescent="0.2">
      <c r="A136" s="1" t="s">
        <v>1122</v>
      </c>
      <c r="B136" s="1" t="s">
        <v>1123</v>
      </c>
      <c r="C136" s="94">
        <v>8422</v>
      </c>
      <c r="D136" s="1" t="s">
        <v>1125</v>
      </c>
      <c r="E136" s="1" t="s">
        <v>1125</v>
      </c>
      <c r="F136" s="36">
        <v>653555.41</v>
      </c>
      <c r="G136" s="36">
        <v>0</v>
      </c>
      <c r="H136" s="36">
        <v>126289.8</v>
      </c>
      <c r="J136" s="280">
        <v>958092.14</v>
      </c>
      <c r="K136" s="280">
        <v>87902.35</v>
      </c>
      <c r="N136" s="59">
        <v>466565.06</v>
      </c>
      <c r="P136" s="59">
        <v>2334.27</v>
      </c>
      <c r="S136" s="280">
        <v>-1740533.64</v>
      </c>
      <c r="T136" s="280">
        <v>3628521.74</v>
      </c>
      <c r="V136" s="33">
        <v>2238851.0099999998</v>
      </c>
      <c r="W136" s="33">
        <v>181925</v>
      </c>
      <c r="X136" s="33">
        <v>1080.74</v>
      </c>
      <c r="Y136" s="33">
        <v>1920010</v>
      </c>
      <c r="Z136" s="33">
        <v>43000</v>
      </c>
      <c r="AA136" s="37">
        <v>3210481</v>
      </c>
      <c r="AB136" s="37">
        <v>43820</v>
      </c>
      <c r="AD136" s="37">
        <v>1435023.88</v>
      </c>
      <c r="AE136" s="37">
        <v>225407.25</v>
      </c>
      <c r="AF136" s="37">
        <v>1182.3499999999999</v>
      </c>
      <c r="AG136" s="61">
        <f t="shared" si="15"/>
        <v>779845.21000000008</v>
      </c>
      <c r="AH136" s="58">
        <f t="shared" si="16"/>
        <v>468899.33</v>
      </c>
      <c r="AI136" s="60">
        <f t="shared" si="17"/>
        <v>310945.88000000006</v>
      </c>
      <c r="AJ136" s="63">
        <f t="shared" si="18"/>
        <v>4384866.75</v>
      </c>
      <c r="AK136" s="49">
        <f t="shared" si="19"/>
        <v>4915914.4799999995</v>
      </c>
      <c r="AL136" s="53">
        <f t="shared" si="20"/>
        <v>-531047.72999999952</v>
      </c>
    </row>
    <row r="137" spans="1:38" x14ac:dyDescent="0.2">
      <c r="A137" s="1" t="s">
        <v>1122</v>
      </c>
      <c r="B137" s="1" t="s">
        <v>1123</v>
      </c>
      <c r="C137" s="94">
        <v>4910</v>
      </c>
      <c r="D137" s="1" t="s">
        <v>1126</v>
      </c>
      <c r="E137" s="1" t="s">
        <v>1126</v>
      </c>
      <c r="F137" s="36">
        <v>469884.95</v>
      </c>
      <c r="G137" s="36">
        <v>0</v>
      </c>
      <c r="H137" s="36">
        <v>200847.87</v>
      </c>
      <c r="J137" s="280">
        <v>1182159.82</v>
      </c>
      <c r="K137" s="280">
        <v>26394.57</v>
      </c>
      <c r="N137" s="59">
        <v>644976.03</v>
      </c>
      <c r="P137" s="59">
        <v>81706.429999999993</v>
      </c>
      <c r="S137" s="280">
        <v>2067360.47</v>
      </c>
      <c r="T137" s="280">
        <v>365872.84</v>
      </c>
      <c r="V137" s="33">
        <v>591999.57999999996</v>
      </c>
      <c r="W137" s="33">
        <v>108660</v>
      </c>
      <c r="X137" s="33">
        <v>1173.1300000000001</v>
      </c>
      <c r="Y137" s="33">
        <v>1814951.28</v>
      </c>
      <c r="Z137" s="33">
        <v>30000</v>
      </c>
      <c r="AA137" s="37">
        <v>2267651.2799999998</v>
      </c>
      <c r="AB137" s="37">
        <v>39398.5</v>
      </c>
      <c r="AD137" s="37">
        <v>1407889.79</v>
      </c>
      <c r="AE137" s="37">
        <v>111505.7</v>
      </c>
      <c r="AF137" s="37">
        <v>967.28</v>
      </c>
      <c r="AG137" s="61">
        <f t="shared" si="15"/>
        <v>670732.82000000007</v>
      </c>
      <c r="AH137" s="58">
        <f t="shared" si="16"/>
        <v>726682.46</v>
      </c>
      <c r="AI137" s="60">
        <f t="shared" si="17"/>
        <v>-55949.639999999898</v>
      </c>
      <c r="AJ137" s="63">
        <f t="shared" si="18"/>
        <v>2546783.9900000002</v>
      </c>
      <c r="AK137" s="49">
        <f t="shared" si="19"/>
        <v>3827412.55</v>
      </c>
      <c r="AL137" s="53">
        <f t="shared" si="20"/>
        <v>-1280628.5599999996</v>
      </c>
    </row>
    <row r="138" spans="1:38" x14ac:dyDescent="0.2">
      <c r="A138" s="1" t="s">
        <v>1122</v>
      </c>
      <c r="B138" s="1" t="s">
        <v>1123</v>
      </c>
      <c r="C138" s="94">
        <v>4412</v>
      </c>
      <c r="D138" s="1" t="s">
        <v>1127</v>
      </c>
      <c r="E138" s="1" t="s">
        <v>1127</v>
      </c>
      <c r="F138" s="36">
        <v>392591.11</v>
      </c>
      <c r="G138" s="36">
        <v>0</v>
      </c>
      <c r="H138" s="36">
        <v>172910.83</v>
      </c>
      <c r="J138" s="280">
        <v>158828.20000000001</v>
      </c>
      <c r="K138" s="280">
        <v>82261.64</v>
      </c>
      <c r="N138" s="59">
        <v>289825</v>
      </c>
      <c r="P138" s="59">
        <v>65019.63</v>
      </c>
      <c r="S138" s="280">
        <v>-992780.05</v>
      </c>
      <c r="T138" s="280">
        <v>2122751.4700000002</v>
      </c>
      <c r="V138" s="33">
        <v>1030048.98</v>
      </c>
      <c r="X138" s="33">
        <v>1145.02</v>
      </c>
      <c r="Y138" s="33">
        <v>1575938</v>
      </c>
      <c r="Z138" s="33">
        <v>15000</v>
      </c>
      <c r="AA138" s="37">
        <v>2068564</v>
      </c>
      <c r="AB138" s="37">
        <v>42690</v>
      </c>
      <c r="AD138" s="37">
        <v>1020239.36</v>
      </c>
      <c r="AE138" s="37">
        <v>168862.91</v>
      </c>
      <c r="AG138" s="61">
        <f t="shared" si="15"/>
        <v>565501.93999999994</v>
      </c>
      <c r="AH138" s="58">
        <f t="shared" si="16"/>
        <v>354844.63</v>
      </c>
      <c r="AI138" s="60">
        <f t="shared" si="17"/>
        <v>210657.30999999994</v>
      </c>
      <c r="AJ138" s="63">
        <f t="shared" si="18"/>
        <v>2622132</v>
      </c>
      <c r="AK138" s="49">
        <f t="shared" si="19"/>
        <v>3300356.27</v>
      </c>
      <c r="AL138" s="53">
        <f t="shared" si="20"/>
        <v>-678224.27</v>
      </c>
    </row>
    <row r="139" spans="1:38" x14ac:dyDescent="0.2">
      <c r="A139" s="1" t="s">
        <v>1122</v>
      </c>
      <c r="B139" s="1" t="s">
        <v>1123</v>
      </c>
      <c r="C139" s="94">
        <v>4626</v>
      </c>
      <c r="D139" s="1" t="s">
        <v>1128</v>
      </c>
      <c r="E139" s="1" t="s">
        <v>1128</v>
      </c>
      <c r="F139" s="36">
        <v>339902.94</v>
      </c>
      <c r="G139" s="36">
        <v>0</v>
      </c>
      <c r="H139" s="36">
        <v>123878.92</v>
      </c>
      <c r="J139" s="280">
        <v>1608417.43</v>
      </c>
      <c r="K139" s="280">
        <v>107500.18</v>
      </c>
      <c r="N139" s="59">
        <v>562556.87</v>
      </c>
      <c r="P139" s="59">
        <v>829.32</v>
      </c>
      <c r="S139" s="280">
        <v>1840718.67</v>
      </c>
      <c r="T139" s="280">
        <v>765116.2</v>
      </c>
      <c r="V139" s="33">
        <v>998475.82</v>
      </c>
      <c r="X139" s="33">
        <v>1318.38</v>
      </c>
      <c r="Y139" s="33">
        <v>402465.28000000003</v>
      </c>
      <c r="Z139" s="33">
        <v>3000</v>
      </c>
      <c r="AA139" s="37">
        <v>1211882.28</v>
      </c>
      <c r="AB139" s="37">
        <v>30942</v>
      </c>
      <c r="AD139" s="37">
        <v>1003371.89</v>
      </c>
      <c r="AE139" s="37">
        <v>147617.62</v>
      </c>
      <c r="AF139" s="37">
        <v>967.28</v>
      </c>
      <c r="AG139" s="61">
        <f t="shared" si="15"/>
        <v>463781.86</v>
      </c>
      <c r="AH139" s="58">
        <f t="shared" si="16"/>
        <v>563386.18999999994</v>
      </c>
      <c r="AI139" s="60">
        <f t="shared" si="17"/>
        <v>-99604.329999999958</v>
      </c>
      <c r="AJ139" s="63">
        <f t="shared" si="18"/>
        <v>1405259.48</v>
      </c>
      <c r="AK139" s="49">
        <f t="shared" si="19"/>
        <v>2394781.0699999998</v>
      </c>
      <c r="AL139" s="53">
        <f t="shared" si="20"/>
        <v>-989521.58999999985</v>
      </c>
    </row>
    <row r="140" spans="1:38" x14ac:dyDescent="0.2">
      <c r="A140" s="1" t="s">
        <v>1122</v>
      </c>
      <c r="B140" s="1" t="s">
        <v>1123</v>
      </c>
      <c r="C140" s="94">
        <v>5170</v>
      </c>
      <c r="D140" s="1" t="s">
        <v>1129</v>
      </c>
      <c r="E140" s="1" t="s">
        <v>1129</v>
      </c>
      <c r="F140" s="36">
        <v>513378.69</v>
      </c>
      <c r="G140" s="36">
        <v>0</v>
      </c>
      <c r="H140" s="36">
        <v>100910.05</v>
      </c>
      <c r="J140" s="280">
        <v>486754.43</v>
      </c>
      <c r="K140" s="280">
        <v>25441.95</v>
      </c>
      <c r="N140" s="59">
        <v>367395.49</v>
      </c>
      <c r="P140" s="59">
        <v>1326.26</v>
      </c>
      <c r="S140" s="280">
        <v>-2272861.9700000002</v>
      </c>
      <c r="T140" s="280">
        <v>3234091.19</v>
      </c>
      <c r="V140" s="33">
        <v>1741215.62</v>
      </c>
      <c r="W140" s="33">
        <v>186400</v>
      </c>
      <c r="X140" s="33">
        <v>364.26</v>
      </c>
      <c r="Y140" s="33">
        <v>1119426</v>
      </c>
      <c r="Z140" s="33">
        <v>21000</v>
      </c>
      <c r="AA140" s="37">
        <v>1786846</v>
      </c>
      <c r="AD140" s="37">
        <v>1353276.88</v>
      </c>
      <c r="AE140" s="37">
        <v>130566.5</v>
      </c>
      <c r="AF140" s="37">
        <v>1182.3499999999999</v>
      </c>
      <c r="AG140" s="61">
        <f t="shared" si="15"/>
        <v>614288.74</v>
      </c>
      <c r="AH140" s="58">
        <f t="shared" si="16"/>
        <v>368721.75</v>
      </c>
      <c r="AI140" s="60">
        <f t="shared" si="17"/>
        <v>245566.99</v>
      </c>
      <c r="AJ140" s="63">
        <f t="shared" si="18"/>
        <v>3068405.88</v>
      </c>
      <c r="AK140" s="49">
        <f t="shared" si="19"/>
        <v>3271871.73</v>
      </c>
      <c r="AL140" s="53">
        <f t="shared" si="20"/>
        <v>-203465.85000000009</v>
      </c>
    </row>
    <row r="141" spans="1:38" x14ac:dyDescent="0.2">
      <c r="A141" s="1" t="s">
        <v>1122</v>
      </c>
      <c r="B141" s="1" t="s">
        <v>1123</v>
      </c>
      <c r="C141" s="94">
        <v>3453</v>
      </c>
      <c r="D141" s="1" t="s">
        <v>1130</v>
      </c>
      <c r="E141" s="1" t="s">
        <v>1130</v>
      </c>
      <c r="F141" s="36">
        <v>382762.66</v>
      </c>
      <c r="G141" s="36">
        <v>5000</v>
      </c>
      <c r="H141" s="36">
        <v>88680.07</v>
      </c>
      <c r="J141" s="280">
        <v>251103.37</v>
      </c>
      <c r="K141" s="280">
        <v>145156.73000000001</v>
      </c>
      <c r="N141" s="59">
        <v>582525.68999999994</v>
      </c>
      <c r="P141" s="59">
        <v>1005.33</v>
      </c>
      <c r="S141" s="280">
        <v>-1062160.3400000001</v>
      </c>
      <c r="T141" s="280">
        <v>1809525.85</v>
      </c>
      <c r="V141" s="33">
        <v>1034867.83</v>
      </c>
      <c r="X141" s="33">
        <v>323.16000000000003</v>
      </c>
      <c r="Y141" s="33">
        <v>1016422</v>
      </c>
      <c r="Z141" s="33">
        <v>15000</v>
      </c>
      <c r="AA141" s="37">
        <v>1592842</v>
      </c>
      <c r="AB141" s="37">
        <v>20590</v>
      </c>
      <c r="AD141" s="37">
        <v>825053.27</v>
      </c>
      <c r="AE141" s="37">
        <v>85354.14</v>
      </c>
      <c r="AF141" s="37">
        <v>967.28</v>
      </c>
      <c r="AG141" s="61">
        <f t="shared" si="15"/>
        <v>476442.73</v>
      </c>
      <c r="AH141" s="58">
        <f t="shared" si="16"/>
        <v>583531.0199999999</v>
      </c>
      <c r="AI141" s="60">
        <f t="shared" si="17"/>
        <v>-107088.28999999992</v>
      </c>
      <c r="AJ141" s="63">
        <f t="shared" si="18"/>
        <v>2066612.99</v>
      </c>
      <c r="AK141" s="49">
        <f t="shared" si="19"/>
        <v>2524806.69</v>
      </c>
      <c r="AL141" s="53">
        <f t="shared" si="20"/>
        <v>-458193.69999999995</v>
      </c>
    </row>
    <row r="142" spans="1:38" x14ac:dyDescent="0.2">
      <c r="A142" s="1" t="s">
        <v>1122</v>
      </c>
      <c r="B142" s="1" t="s">
        <v>1123</v>
      </c>
      <c r="C142" s="94">
        <v>6990</v>
      </c>
      <c r="D142" s="1" t="s">
        <v>1131</v>
      </c>
      <c r="E142" s="1" t="s">
        <v>1131</v>
      </c>
      <c r="F142" s="36">
        <v>813882.8</v>
      </c>
      <c r="G142" s="36">
        <v>337080</v>
      </c>
      <c r="H142" s="36">
        <v>26724.28</v>
      </c>
      <c r="J142" s="280">
        <v>1274955.3700000001</v>
      </c>
      <c r="K142" s="280">
        <v>309309.89</v>
      </c>
      <c r="N142" s="59">
        <v>1433255.27</v>
      </c>
      <c r="P142" s="59">
        <v>4518.05</v>
      </c>
      <c r="S142" s="280">
        <v>1309739.6499999999</v>
      </c>
      <c r="T142" s="280">
        <v>1034850.95</v>
      </c>
      <c r="V142" s="33">
        <v>857938.02</v>
      </c>
      <c r="W142" s="33">
        <v>337080</v>
      </c>
      <c r="X142" s="33">
        <v>1122.28</v>
      </c>
      <c r="Y142" s="33">
        <v>884607</v>
      </c>
      <c r="Z142" s="33">
        <v>15000</v>
      </c>
      <c r="AA142" s="37">
        <v>1597824</v>
      </c>
      <c r="AB142" s="37">
        <v>42480</v>
      </c>
      <c r="AD142" s="37">
        <v>1274410.8799999999</v>
      </c>
      <c r="AE142" s="37">
        <v>200261.65</v>
      </c>
      <c r="AF142" s="37">
        <v>1182.3499999999999</v>
      </c>
      <c r="AG142" s="61">
        <f t="shared" si="15"/>
        <v>1177687.08</v>
      </c>
      <c r="AH142" s="58">
        <f t="shared" si="16"/>
        <v>1437773.32</v>
      </c>
      <c r="AI142" s="60">
        <f t="shared" si="17"/>
        <v>-260086.24</v>
      </c>
      <c r="AJ142" s="63">
        <f t="shared" si="18"/>
        <v>2095747.3</v>
      </c>
      <c r="AK142" s="49">
        <f t="shared" si="19"/>
        <v>3116158.88</v>
      </c>
      <c r="AL142" s="53">
        <f t="shared" si="20"/>
        <v>-1020411.5799999998</v>
      </c>
    </row>
    <row r="143" spans="1:38" x14ac:dyDescent="0.2">
      <c r="A143" s="1" t="s">
        <v>1122</v>
      </c>
      <c r="B143" s="1" t="s">
        <v>1123</v>
      </c>
      <c r="C143" s="94">
        <v>4098</v>
      </c>
      <c r="D143" s="1" t="s">
        <v>1132</v>
      </c>
      <c r="E143" s="1" t="s">
        <v>1132</v>
      </c>
      <c r="F143" s="36">
        <v>408367.49</v>
      </c>
      <c r="G143" s="36">
        <v>0</v>
      </c>
      <c r="H143" s="36">
        <v>67029.86</v>
      </c>
      <c r="J143" s="280">
        <v>306613.19</v>
      </c>
      <c r="K143" s="280">
        <v>95966.81</v>
      </c>
      <c r="N143" s="59">
        <v>326010.65999999997</v>
      </c>
      <c r="P143" s="59">
        <v>1632.41</v>
      </c>
      <c r="S143" s="280">
        <v>-931222.32</v>
      </c>
      <c r="T143" s="280">
        <v>1778360.15</v>
      </c>
      <c r="V143" s="33">
        <v>1240732.08</v>
      </c>
      <c r="W143" s="33">
        <v>80000</v>
      </c>
      <c r="X143" s="33">
        <v>530.69000000000005</v>
      </c>
      <c r="Y143" s="33">
        <v>859586</v>
      </c>
      <c r="Z143" s="33">
        <v>15000</v>
      </c>
      <c r="AA143" s="37">
        <v>1536922</v>
      </c>
      <c r="AB143" s="37">
        <v>18700</v>
      </c>
      <c r="AD143" s="37">
        <v>767500.17</v>
      </c>
      <c r="AE143" s="37">
        <v>168347.8</v>
      </c>
      <c r="AF143" s="37">
        <v>1182.3499999999999</v>
      </c>
      <c r="AG143" s="61">
        <f t="shared" si="15"/>
        <v>475397.35</v>
      </c>
      <c r="AH143" s="58">
        <f t="shared" si="16"/>
        <v>327643.06999999995</v>
      </c>
      <c r="AI143" s="60">
        <f t="shared" si="17"/>
        <v>147754.28000000003</v>
      </c>
      <c r="AJ143" s="63">
        <f t="shared" si="18"/>
        <v>2195848.77</v>
      </c>
      <c r="AK143" s="49">
        <f t="shared" si="19"/>
        <v>2492652.3199999998</v>
      </c>
      <c r="AL143" s="53">
        <f t="shared" si="20"/>
        <v>-296803.54999999981</v>
      </c>
    </row>
    <row r="144" spans="1:38" x14ac:dyDescent="0.2">
      <c r="A144" s="1" t="s">
        <v>1122</v>
      </c>
      <c r="B144" s="1" t="s">
        <v>1123</v>
      </c>
      <c r="C144" s="94">
        <v>3182</v>
      </c>
      <c r="D144" s="1" t="s">
        <v>1133</v>
      </c>
      <c r="E144" s="1" t="s">
        <v>1133</v>
      </c>
      <c r="F144" s="36">
        <v>350617.41</v>
      </c>
      <c r="G144" s="36">
        <v>0</v>
      </c>
      <c r="H144" s="36">
        <v>19417.25</v>
      </c>
      <c r="J144" s="280">
        <v>521375.03</v>
      </c>
      <c r="K144" s="280">
        <v>76207.47</v>
      </c>
      <c r="N144" s="59">
        <v>402748.66</v>
      </c>
      <c r="P144" s="59">
        <v>1232.1300000000001</v>
      </c>
      <c r="S144" s="280">
        <v>-1395983.38</v>
      </c>
      <c r="T144" s="280">
        <v>2463401.71</v>
      </c>
      <c r="V144" s="33">
        <v>936037.78</v>
      </c>
      <c r="W144" s="33">
        <v>45000</v>
      </c>
      <c r="X144" s="33">
        <v>643.14</v>
      </c>
      <c r="Y144" s="33">
        <v>1313249</v>
      </c>
      <c r="Z144" s="33">
        <v>15000</v>
      </c>
      <c r="AA144" s="37">
        <v>1884845</v>
      </c>
      <c r="AB144" s="37">
        <v>2140</v>
      </c>
      <c r="AD144" s="37">
        <v>791702.2</v>
      </c>
      <c r="AE144" s="37">
        <v>134057.4</v>
      </c>
      <c r="AF144" s="37">
        <v>967.28</v>
      </c>
      <c r="AG144" s="61">
        <f t="shared" si="15"/>
        <v>370034.66</v>
      </c>
      <c r="AH144" s="58">
        <f t="shared" si="16"/>
        <v>403980.79</v>
      </c>
      <c r="AI144" s="60">
        <f t="shared" si="17"/>
        <v>-33946.130000000005</v>
      </c>
      <c r="AJ144" s="63">
        <f t="shared" si="18"/>
        <v>2309929.92</v>
      </c>
      <c r="AK144" s="49">
        <f t="shared" si="19"/>
        <v>2813711.88</v>
      </c>
      <c r="AL144" s="53">
        <f t="shared" si="20"/>
        <v>-503781.95999999996</v>
      </c>
    </row>
    <row r="145" spans="1:38" x14ac:dyDescent="0.2">
      <c r="A145" s="1" t="s">
        <v>1122</v>
      </c>
      <c r="B145" s="1" t="s">
        <v>1123</v>
      </c>
      <c r="C145" s="94">
        <v>5111</v>
      </c>
      <c r="D145" s="1" t="s">
        <v>1134</v>
      </c>
      <c r="E145" s="1" t="s">
        <v>1134</v>
      </c>
      <c r="F145" s="36">
        <v>205190.94</v>
      </c>
      <c r="G145" s="36">
        <v>0</v>
      </c>
      <c r="H145" s="36">
        <v>143780.85</v>
      </c>
      <c r="J145" s="280">
        <v>152526.14000000001</v>
      </c>
      <c r="K145" s="280">
        <v>65430.22</v>
      </c>
      <c r="N145" s="59">
        <v>1210191.03</v>
      </c>
      <c r="P145" s="59">
        <v>2592.52</v>
      </c>
      <c r="S145" s="280">
        <v>-767961</v>
      </c>
      <c r="T145" s="280">
        <v>1748544.54</v>
      </c>
      <c r="V145" s="33">
        <v>879992.43</v>
      </c>
      <c r="W145" s="33">
        <v>123111</v>
      </c>
      <c r="X145" s="33">
        <v>704.62</v>
      </c>
      <c r="Y145" s="33">
        <v>1503342.4</v>
      </c>
      <c r="Z145" s="33">
        <v>13500</v>
      </c>
      <c r="AA145" s="37">
        <v>2463929.4</v>
      </c>
      <c r="AB145" s="37">
        <v>54230.1</v>
      </c>
      <c r="AD145" s="37">
        <v>1478949.62</v>
      </c>
      <c r="AE145" s="37">
        <v>148797.92000000001</v>
      </c>
      <c r="AF145" s="37">
        <v>1182.3499999999999</v>
      </c>
      <c r="AG145" s="61">
        <f t="shared" si="15"/>
        <v>348971.79000000004</v>
      </c>
      <c r="AH145" s="58">
        <f t="shared" si="16"/>
        <v>1212783.55</v>
      </c>
      <c r="AI145" s="60">
        <f t="shared" si="17"/>
        <v>-863811.76</v>
      </c>
      <c r="AJ145" s="63">
        <f t="shared" si="18"/>
        <v>2520650.4500000002</v>
      </c>
      <c r="AK145" s="49">
        <f t="shared" si="19"/>
        <v>4147089.39</v>
      </c>
      <c r="AL145" s="53">
        <f t="shared" si="20"/>
        <v>-1626438.94</v>
      </c>
    </row>
    <row r="146" spans="1:38" x14ac:dyDescent="0.2">
      <c r="A146" s="1" t="s">
        <v>1122</v>
      </c>
      <c r="B146" s="1" t="s">
        <v>1123</v>
      </c>
      <c r="C146" s="94">
        <v>4890</v>
      </c>
      <c r="D146" s="1" t="s">
        <v>1135</v>
      </c>
      <c r="E146" s="1" t="s">
        <v>1135</v>
      </c>
      <c r="F146" s="36">
        <v>198658.51</v>
      </c>
      <c r="G146" s="36">
        <v>80230</v>
      </c>
      <c r="H146" s="36">
        <v>136515.60999999999</v>
      </c>
      <c r="J146" s="280">
        <v>1455118.4</v>
      </c>
      <c r="K146" s="280">
        <v>155805.4</v>
      </c>
      <c r="N146" s="59">
        <v>1342035.5</v>
      </c>
      <c r="P146" s="59">
        <v>5227.95</v>
      </c>
      <c r="S146" s="280">
        <v>1518625.79</v>
      </c>
      <c r="T146" s="280">
        <v>577706.88</v>
      </c>
      <c r="V146" s="33">
        <v>1025142.21</v>
      </c>
      <c r="W146" s="33">
        <v>80230</v>
      </c>
      <c r="X146" s="33">
        <v>544.20000000000005</v>
      </c>
      <c r="Y146" s="33">
        <v>1694441</v>
      </c>
      <c r="Z146" s="33">
        <v>25000</v>
      </c>
      <c r="AA146" s="37">
        <v>2522690</v>
      </c>
      <c r="AB146" s="37">
        <v>82416</v>
      </c>
      <c r="AD146" s="37">
        <v>1491756.75</v>
      </c>
      <c r="AE146" s="37">
        <v>144795.57999999999</v>
      </c>
      <c r="AF146" s="37">
        <v>967.28</v>
      </c>
      <c r="AG146" s="61">
        <f t="shared" si="15"/>
        <v>415404.12</v>
      </c>
      <c r="AH146" s="58">
        <f t="shared" si="16"/>
        <v>1347263.45</v>
      </c>
      <c r="AI146" s="60">
        <f t="shared" si="17"/>
        <v>-931859.33</v>
      </c>
      <c r="AJ146" s="63">
        <f t="shared" si="18"/>
        <v>2825357.41</v>
      </c>
      <c r="AK146" s="49">
        <f t="shared" si="19"/>
        <v>4242625.6100000003</v>
      </c>
      <c r="AL146" s="53">
        <f t="shared" si="20"/>
        <v>-1417268.2000000002</v>
      </c>
    </row>
    <row r="147" spans="1:38" x14ac:dyDescent="0.2">
      <c r="A147" s="1" t="s">
        <v>1122</v>
      </c>
      <c r="B147" s="1" t="s">
        <v>1123</v>
      </c>
      <c r="C147" s="94">
        <v>7134</v>
      </c>
      <c r="D147" s="1" t="s">
        <v>1136</v>
      </c>
      <c r="E147" s="1" t="s">
        <v>1136</v>
      </c>
      <c r="F147" s="36">
        <v>542278.51</v>
      </c>
      <c r="G147" s="36">
        <v>30000</v>
      </c>
      <c r="H147" s="36">
        <v>269276.37</v>
      </c>
      <c r="J147" s="280">
        <v>147212.66</v>
      </c>
      <c r="K147" s="280">
        <v>104903.99</v>
      </c>
      <c r="N147" s="59">
        <v>0</v>
      </c>
      <c r="P147" s="59">
        <v>3667.99</v>
      </c>
      <c r="S147" s="280">
        <v>-2630891.2000000002</v>
      </c>
      <c r="T147" s="280">
        <v>3628551.99</v>
      </c>
      <c r="V147" s="33">
        <v>2380236.64</v>
      </c>
      <c r="W147" s="33">
        <v>30000</v>
      </c>
      <c r="X147" s="33">
        <v>766.48</v>
      </c>
      <c r="Y147" s="33">
        <v>779437.45</v>
      </c>
      <c r="Z147" s="33">
        <v>18000</v>
      </c>
      <c r="AA147" s="37">
        <v>1452416.45</v>
      </c>
      <c r="AB147" s="37">
        <v>60150</v>
      </c>
      <c r="AD147" s="37">
        <v>1426590.74</v>
      </c>
      <c r="AE147" s="37">
        <v>175758.28</v>
      </c>
      <c r="AF147" s="37">
        <v>1182.3499999999999</v>
      </c>
      <c r="AG147" s="61">
        <f t="shared" si="15"/>
        <v>841554.88</v>
      </c>
      <c r="AH147" s="58">
        <f t="shared" si="16"/>
        <v>3667.99</v>
      </c>
      <c r="AI147" s="60">
        <f t="shared" si="17"/>
        <v>837886.89</v>
      </c>
      <c r="AJ147" s="63">
        <f t="shared" si="18"/>
        <v>3208440.5700000003</v>
      </c>
      <c r="AK147" s="49">
        <f t="shared" si="19"/>
        <v>3116097.82</v>
      </c>
      <c r="AL147" s="53">
        <f t="shared" si="20"/>
        <v>92342.750000000466</v>
      </c>
    </row>
    <row r="148" spans="1:38" x14ac:dyDescent="0.2">
      <c r="A148" s="1" t="s">
        <v>1122</v>
      </c>
      <c r="B148" s="1" t="s">
        <v>1123</v>
      </c>
      <c r="C148" s="94">
        <v>5117</v>
      </c>
      <c r="D148" s="1" t="s">
        <v>1137</v>
      </c>
      <c r="E148" s="1" t="s">
        <v>1137</v>
      </c>
      <c r="F148" s="36">
        <v>546173.4</v>
      </c>
      <c r="G148" s="36">
        <v>0</v>
      </c>
      <c r="H148" s="36">
        <v>125521.93</v>
      </c>
      <c r="J148" s="280">
        <v>489797.08</v>
      </c>
      <c r="K148" s="280">
        <v>114238.61</v>
      </c>
      <c r="N148" s="59">
        <v>969498.64</v>
      </c>
      <c r="P148" s="59">
        <v>91933.08</v>
      </c>
      <c r="S148" s="280">
        <v>-971272.87</v>
      </c>
      <c r="T148" s="280">
        <v>2252597.11</v>
      </c>
      <c r="V148" s="33">
        <v>1051379.2</v>
      </c>
      <c r="W148" s="33">
        <v>85600</v>
      </c>
      <c r="X148" s="33">
        <v>736.49</v>
      </c>
      <c r="Y148" s="33">
        <v>1339016</v>
      </c>
      <c r="Z148" s="33">
        <v>30000</v>
      </c>
      <c r="AA148" s="37">
        <v>1948697</v>
      </c>
      <c r="AB148" s="37">
        <v>48660</v>
      </c>
      <c r="AD148" s="37">
        <v>1388351.75</v>
      </c>
      <c r="AE148" s="37">
        <v>187080.6</v>
      </c>
      <c r="AF148" s="37">
        <v>967.28</v>
      </c>
      <c r="AG148" s="61">
        <f t="shared" si="15"/>
        <v>671695.33000000007</v>
      </c>
      <c r="AH148" s="58">
        <f t="shared" si="16"/>
        <v>1061431.72</v>
      </c>
      <c r="AI148" s="60">
        <f t="shared" si="17"/>
        <v>-389736.3899999999</v>
      </c>
      <c r="AJ148" s="63">
        <f t="shared" si="18"/>
        <v>2506731.69</v>
      </c>
      <c r="AK148" s="49">
        <f t="shared" si="19"/>
        <v>3573756.63</v>
      </c>
      <c r="AL148" s="53">
        <f t="shared" si="20"/>
        <v>-1067024.94</v>
      </c>
    </row>
    <row r="149" spans="1:38" x14ac:dyDescent="0.2">
      <c r="A149" s="1" t="s">
        <v>1122</v>
      </c>
      <c r="B149" s="1" t="s">
        <v>1123</v>
      </c>
      <c r="C149" s="94">
        <v>2386</v>
      </c>
      <c r="D149" s="1" t="s">
        <v>1138</v>
      </c>
      <c r="E149" s="1" t="s">
        <v>1138</v>
      </c>
      <c r="F149" s="36">
        <v>577290.64</v>
      </c>
      <c r="G149" s="36">
        <v>15000</v>
      </c>
      <c r="H149" s="36">
        <v>52612.26</v>
      </c>
      <c r="J149" s="280">
        <v>1662667.23</v>
      </c>
      <c r="K149" s="280">
        <v>127195.29</v>
      </c>
      <c r="N149" s="59">
        <v>0</v>
      </c>
      <c r="P149" s="59">
        <v>975.16</v>
      </c>
      <c r="S149" s="280">
        <v>1457200.91</v>
      </c>
      <c r="T149" s="280">
        <v>605433.22</v>
      </c>
      <c r="V149" s="33">
        <v>1570120.73</v>
      </c>
      <c r="W149" s="33">
        <v>51225</v>
      </c>
      <c r="X149" s="33">
        <v>202.07</v>
      </c>
      <c r="Y149" s="33">
        <v>536079</v>
      </c>
      <c r="Z149" s="33">
        <v>3000</v>
      </c>
      <c r="AA149" s="37">
        <v>926268</v>
      </c>
      <c r="AB149" s="37">
        <v>20920</v>
      </c>
      <c r="AD149" s="37">
        <v>677177.09</v>
      </c>
      <c r="AE149" s="37">
        <v>164138.29999999999</v>
      </c>
      <c r="AF149" s="37">
        <v>967.28</v>
      </c>
      <c r="AG149" s="61">
        <f t="shared" si="15"/>
        <v>644902.9</v>
      </c>
      <c r="AH149" s="58">
        <f t="shared" si="16"/>
        <v>975.16</v>
      </c>
      <c r="AI149" s="60">
        <f t="shared" si="17"/>
        <v>643927.74</v>
      </c>
      <c r="AJ149" s="63">
        <f t="shared" si="18"/>
        <v>2160626.7999999998</v>
      </c>
      <c r="AK149" s="49">
        <f t="shared" si="19"/>
        <v>1789470.67</v>
      </c>
      <c r="AL149" s="53">
        <f t="shared" si="20"/>
        <v>371156.12999999989</v>
      </c>
    </row>
    <row r="150" spans="1:38" x14ac:dyDescent="0.2">
      <c r="A150" s="1" t="s">
        <v>1122</v>
      </c>
      <c r="B150" s="1" t="s">
        <v>1123</v>
      </c>
      <c r="C150" s="94">
        <v>1917</v>
      </c>
      <c r="D150" s="1" t="s">
        <v>1139</v>
      </c>
      <c r="E150" s="1" t="s">
        <v>1139</v>
      </c>
      <c r="F150" s="36">
        <v>296195.14</v>
      </c>
      <c r="G150" s="36">
        <v>21750</v>
      </c>
      <c r="H150" s="36">
        <v>65940.91</v>
      </c>
      <c r="J150" s="280">
        <v>1153378.44</v>
      </c>
      <c r="K150" s="280">
        <v>85634.28</v>
      </c>
      <c r="N150" s="59">
        <v>116008.19</v>
      </c>
      <c r="P150" s="59">
        <v>342.59</v>
      </c>
      <c r="S150" s="280">
        <v>958389.12</v>
      </c>
      <c r="T150" s="280">
        <v>698047.3</v>
      </c>
      <c r="V150" s="33">
        <v>817054.99</v>
      </c>
      <c r="W150" s="33">
        <v>51970</v>
      </c>
      <c r="X150" s="33">
        <v>417.06</v>
      </c>
      <c r="Y150" s="33">
        <v>1247586.81</v>
      </c>
      <c r="Z150" s="33">
        <v>30000</v>
      </c>
      <c r="AA150" s="37">
        <v>1590182.31</v>
      </c>
      <c r="AB150" s="37">
        <v>15700</v>
      </c>
      <c r="AD150" s="37">
        <v>568563.36</v>
      </c>
      <c r="AE150" s="37">
        <v>121289.3</v>
      </c>
      <c r="AF150" s="37">
        <v>1182.32</v>
      </c>
      <c r="AG150" s="61">
        <f t="shared" si="15"/>
        <v>383886.05000000005</v>
      </c>
      <c r="AH150" s="58">
        <f t="shared" si="16"/>
        <v>116350.78</v>
      </c>
      <c r="AI150" s="60">
        <f t="shared" si="17"/>
        <v>267535.27</v>
      </c>
      <c r="AJ150" s="63">
        <f t="shared" si="18"/>
        <v>2147028.8600000003</v>
      </c>
      <c r="AK150" s="49">
        <f t="shared" si="19"/>
        <v>2296917.2899999996</v>
      </c>
      <c r="AL150" s="53">
        <f t="shared" si="20"/>
        <v>-149888.42999999924</v>
      </c>
    </row>
    <row r="151" spans="1:38" x14ac:dyDescent="0.2">
      <c r="A151" s="1" t="s">
        <v>1122</v>
      </c>
      <c r="B151" s="1" t="s">
        <v>1123</v>
      </c>
      <c r="C151" s="94">
        <v>1607</v>
      </c>
      <c r="D151" s="1" t="s">
        <v>1140</v>
      </c>
      <c r="E151" s="1" t="s">
        <v>1140</v>
      </c>
      <c r="F151" s="36">
        <v>307831.58</v>
      </c>
      <c r="G151" s="36">
        <v>0</v>
      </c>
      <c r="H151" s="36">
        <v>51016.11</v>
      </c>
      <c r="J151" s="280">
        <v>1166691.1399999999</v>
      </c>
      <c r="K151" s="280">
        <v>78379.38</v>
      </c>
      <c r="N151" s="59">
        <v>384537.28</v>
      </c>
      <c r="P151" s="59">
        <v>882.3</v>
      </c>
      <c r="S151" s="280">
        <v>1372693.32</v>
      </c>
      <c r="T151" s="280">
        <v>399608.02</v>
      </c>
      <c r="V151" s="33">
        <v>484957.34</v>
      </c>
      <c r="W151" s="33">
        <v>40000</v>
      </c>
      <c r="X151" s="33">
        <v>582.94000000000005</v>
      </c>
      <c r="Y151" s="33">
        <v>320187</v>
      </c>
      <c r="Z151" s="33">
        <v>30000</v>
      </c>
      <c r="AA151" s="37">
        <v>666344</v>
      </c>
      <c r="AB151" s="37">
        <v>19985</v>
      </c>
      <c r="AD151" s="37">
        <v>600023.81000000006</v>
      </c>
      <c r="AE151" s="37">
        <v>142209.9</v>
      </c>
      <c r="AF151" s="37">
        <v>967.28</v>
      </c>
      <c r="AG151" s="61">
        <f t="shared" si="15"/>
        <v>358847.69</v>
      </c>
      <c r="AH151" s="58">
        <f t="shared" si="16"/>
        <v>385419.58</v>
      </c>
      <c r="AI151" s="60">
        <f t="shared" si="17"/>
        <v>-26571.890000000014</v>
      </c>
      <c r="AJ151" s="63">
        <f t="shared" si="18"/>
        <v>875727.28</v>
      </c>
      <c r="AK151" s="49">
        <f t="shared" si="19"/>
        <v>1429529.99</v>
      </c>
      <c r="AL151" s="53">
        <f t="shared" si="20"/>
        <v>-553802.71</v>
      </c>
    </row>
    <row r="152" spans="1:38" x14ac:dyDescent="0.2">
      <c r="A152" s="1" t="s">
        <v>1122</v>
      </c>
      <c r="B152" s="1" t="s">
        <v>1123</v>
      </c>
      <c r="C152" s="94">
        <v>1656</v>
      </c>
      <c r="D152" s="1" t="s">
        <v>1141</v>
      </c>
      <c r="E152" s="1" t="s">
        <v>1141</v>
      </c>
      <c r="F152" s="36">
        <v>41574.620000000003</v>
      </c>
      <c r="G152" s="36">
        <v>0</v>
      </c>
      <c r="H152" s="36">
        <v>82976.88</v>
      </c>
      <c r="J152" s="280">
        <v>138768.45000000001</v>
      </c>
      <c r="K152" s="280">
        <v>120780.79</v>
      </c>
      <c r="N152" s="59">
        <v>150681.49</v>
      </c>
      <c r="P152" s="59">
        <v>166071.47</v>
      </c>
      <c r="S152" s="280">
        <v>-1161813.04</v>
      </c>
      <c r="T152" s="280">
        <v>1677902.08</v>
      </c>
      <c r="V152" s="33">
        <v>970312.85</v>
      </c>
      <c r="W152" s="33">
        <v>40000</v>
      </c>
      <c r="X152" s="33">
        <v>231.75</v>
      </c>
      <c r="Y152" s="33">
        <v>687871.5</v>
      </c>
      <c r="Z152" s="33">
        <v>15000</v>
      </c>
      <c r="AA152" s="37">
        <v>1432046.5</v>
      </c>
      <c r="AB152" s="37">
        <v>34022</v>
      </c>
      <c r="AD152" s="37">
        <v>600101.59</v>
      </c>
      <c r="AE152" s="37">
        <v>94804.9</v>
      </c>
      <c r="AF152" s="37">
        <v>1182.3699999999999</v>
      </c>
      <c r="AG152" s="61">
        <f t="shared" si="15"/>
        <v>124551.5</v>
      </c>
      <c r="AH152" s="58">
        <f t="shared" si="16"/>
        <v>316752.95999999996</v>
      </c>
      <c r="AI152" s="60">
        <f t="shared" si="17"/>
        <v>-192201.45999999996</v>
      </c>
      <c r="AJ152" s="63">
        <f t="shared" si="18"/>
        <v>1713416.1</v>
      </c>
      <c r="AK152" s="49">
        <f t="shared" si="19"/>
        <v>2162157.36</v>
      </c>
      <c r="AL152" s="53">
        <f t="shared" si="20"/>
        <v>-448741.25999999978</v>
      </c>
    </row>
    <row r="153" spans="1:38" x14ac:dyDescent="0.2">
      <c r="A153" s="1" t="s">
        <v>1122</v>
      </c>
      <c r="B153" s="1" t="s">
        <v>1123</v>
      </c>
      <c r="C153" s="94">
        <v>4118</v>
      </c>
      <c r="D153" s="1" t="s">
        <v>1142</v>
      </c>
      <c r="E153" s="1" t="s">
        <v>1142</v>
      </c>
      <c r="F153" s="36">
        <v>203352.58</v>
      </c>
      <c r="G153" s="36">
        <v>39500</v>
      </c>
      <c r="H153" s="36">
        <v>86250.97</v>
      </c>
      <c r="J153" s="280">
        <v>842409.67</v>
      </c>
      <c r="K153" s="280">
        <v>123489.62</v>
      </c>
      <c r="N153" s="59">
        <v>601186.68000000005</v>
      </c>
      <c r="P153" s="59">
        <v>141969.72</v>
      </c>
      <c r="S153" s="280">
        <v>790583.56</v>
      </c>
      <c r="T153" s="280">
        <v>511906.95</v>
      </c>
      <c r="V153" s="33">
        <v>897013.02</v>
      </c>
      <c r="W153" s="33">
        <v>144300</v>
      </c>
      <c r="X153" s="33">
        <v>220.8</v>
      </c>
      <c r="Y153" s="33">
        <v>1405241.61</v>
      </c>
      <c r="Z153" s="33">
        <v>36000</v>
      </c>
      <c r="AA153" s="37">
        <v>2141042.61</v>
      </c>
      <c r="AB153" s="37">
        <v>30640</v>
      </c>
      <c r="AD153" s="37">
        <v>921029.14</v>
      </c>
      <c r="AE153" s="37">
        <v>139525.4</v>
      </c>
      <c r="AF153" s="37">
        <v>1182.3499999999999</v>
      </c>
      <c r="AG153" s="61">
        <f t="shared" si="15"/>
        <v>329103.55</v>
      </c>
      <c r="AH153" s="58">
        <f t="shared" si="16"/>
        <v>743156.4</v>
      </c>
      <c r="AI153" s="60">
        <f t="shared" si="17"/>
        <v>-414052.85000000003</v>
      </c>
      <c r="AJ153" s="63">
        <f t="shared" si="18"/>
        <v>2482775.4300000002</v>
      </c>
      <c r="AK153" s="49">
        <f t="shared" si="19"/>
        <v>3233419.5</v>
      </c>
      <c r="AL153" s="53">
        <f t="shared" si="20"/>
        <v>-750644.06999999983</v>
      </c>
    </row>
    <row r="154" spans="1:38" x14ac:dyDescent="0.2">
      <c r="A154" s="1" t="s">
        <v>1122</v>
      </c>
      <c r="B154" s="1" t="s">
        <v>1123</v>
      </c>
      <c r="C154" s="94">
        <v>5989</v>
      </c>
      <c r="D154" s="1" t="s">
        <v>1143</v>
      </c>
      <c r="E154" s="1" t="s">
        <v>1143</v>
      </c>
      <c r="F154" s="36">
        <v>622862.87</v>
      </c>
      <c r="G154" s="36">
        <v>0</v>
      </c>
      <c r="H154" s="36">
        <v>97928.33</v>
      </c>
      <c r="J154" s="280">
        <v>837678.07</v>
      </c>
      <c r="K154" s="280">
        <v>219773.47</v>
      </c>
      <c r="N154" s="59">
        <v>145048.39000000001</v>
      </c>
      <c r="P154" s="59">
        <v>2192.31</v>
      </c>
      <c r="S154" s="280">
        <v>-1485066.58</v>
      </c>
      <c r="T154" s="280">
        <v>3252587.34</v>
      </c>
      <c r="V154" s="33">
        <v>1563499.34</v>
      </c>
      <c r="X154" s="33">
        <v>856.11</v>
      </c>
      <c r="Y154" s="33">
        <v>1215540</v>
      </c>
      <c r="Z154" s="33">
        <v>42387</v>
      </c>
      <c r="AA154" s="37">
        <v>1837439</v>
      </c>
      <c r="AB154" s="37">
        <v>11530</v>
      </c>
      <c r="AD154" s="37">
        <v>900782.07</v>
      </c>
      <c r="AE154" s="37">
        <v>209050.1</v>
      </c>
      <c r="AG154" s="61">
        <f t="shared" si="15"/>
        <v>720791.2</v>
      </c>
      <c r="AH154" s="58">
        <f t="shared" si="16"/>
        <v>147240.70000000001</v>
      </c>
      <c r="AI154" s="60">
        <f t="shared" si="17"/>
        <v>573550.5</v>
      </c>
      <c r="AJ154" s="63">
        <f t="shared" si="18"/>
        <v>2822282.45</v>
      </c>
      <c r="AK154" s="49">
        <f t="shared" si="19"/>
        <v>2958801.17</v>
      </c>
      <c r="AL154" s="53">
        <f t="shared" si="20"/>
        <v>-136518.71999999974</v>
      </c>
    </row>
    <row r="155" spans="1:38" x14ac:dyDescent="0.2">
      <c r="A155" s="1" t="s">
        <v>1122</v>
      </c>
      <c r="B155" s="1" t="s">
        <v>1123</v>
      </c>
      <c r="C155" s="94">
        <v>3336</v>
      </c>
      <c r="D155" s="1" t="s">
        <v>1144</v>
      </c>
      <c r="E155" s="1" t="s">
        <v>1144</v>
      </c>
      <c r="F155" s="36">
        <v>413593.2</v>
      </c>
      <c r="G155" s="36">
        <v>0</v>
      </c>
      <c r="H155" s="36">
        <v>151785.16</v>
      </c>
      <c r="J155" s="280">
        <v>1624308.45</v>
      </c>
      <c r="K155" s="280">
        <v>43283.55</v>
      </c>
      <c r="N155" s="59">
        <v>712287.22</v>
      </c>
      <c r="P155" s="59">
        <v>1929.34</v>
      </c>
      <c r="S155" s="280">
        <v>17854.22</v>
      </c>
      <c r="T155" s="280">
        <v>2705484.32</v>
      </c>
      <c r="V155" s="33">
        <v>653735.99</v>
      </c>
      <c r="X155" s="33">
        <v>1344.19</v>
      </c>
      <c r="Y155" s="33">
        <v>1100039</v>
      </c>
      <c r="Z155" s="33">
        <v>15000</v>
      </c>
      <c r="AA155" s="37">
        <v>1822517</v>
      </c>
      <c r="AB155" s="37">
        <v>49215</v>
      </c>
      <c r="AD155" s="37">
        <v>950720.64</v>
      </c>
      <c r="AE155" s="37">
        <v>151284</v>
      </c>
      <c r="AF155" s="37">
        <v>967.28</v>
      </c>
      <c r="AG155" s="61">
        <f t="shared" si="15"/>
        <v>565378.36</v>
      </c>
      <c r="AH155" s="58">
        <f t="shared" si="16"/>
        <v>714216.55999999994</v>
      </c>
      <c r="AI155" s="60">
        <f t="shared" si="17"/>
        <v>-148838.19999999995</v>
      </c>
      <c r="AJ155" s="63">
        <f t="shared" si="18"/>
        <v>1770119.18</v>
      </c>
      <c r="AK155" s="49">
        <f t="shared" si="19"/>
        <v>2974703.92</v>
      </c>
      <c r="AL155" s="53">
        <f t="shared" si="20"/>
        <v>-1204584.74</v>
      </c>
    </row>
    <row r="156" spans="1:38" x14ac:dyDescent="0.2">
      <c r="A156" s="1" t="s">
        <v>1146</v>
      </c>
      <c r="B156" s="1" t="s">
        <v>1147</v>
      </c>
      <c r="C156" s="94">
        <v>3911</v>
      </c>
      <c r="D156" s="1" t="s">
        <v>1149</v>
      </c>
      <c r="E156" s="1" t="s">
        <v>1149</v>
      </c>
      <c r="F156" s="36">
        <v>286779.59000000003</v>
      </c>
      <c r="G156" s="36">
        <v>0</v>
      </c>
      <c r="H156" s="36">
        <v>45778</v>
      </c>
      <c r="J156" s="280">
        <v>766764.42</v>
      </c>
      <c r="K156" s="280">
        <v>837817.45</v>
      </c>
      <c r="M156" s="59">
        <v>16732.5</v>
      </c>
      <c r="P156" s="59">
        <v>4923.76</v>
      </c>
      <c r="S156" s="280">
        <v>-623269.79</v>
      </c>
      <c r="T156" s="280">
        <v>1733406.94</v>
      </c>
      <c r="V156" s="33">
        <v>1698190.51</v>
      </c>
      <c r="W156" s="33">
        <v>123995</v>
      </c>
      <c r="X156" s="33">
        <v>349.3</v>
      </c>
      <c r="Y156" s="33">
        <v>1276800</v>
      </c>
      <c r="Z156" s="33">
        <v>1500</v>
      </c>
      <c r="AA156" s="37">
        <v>1512192</v>
      </c>
      <c r="AC156" s="37">
        <v>9576</v>
      </c>
      <c r="AD156" s="37">
        <v>524112.36</v>
      </c>
      <c r="AE156" s="37">
        <v>249608.4</v>
      </c>
      <c r="AG156" s="61">
        <f t="shared" si="15"/>
        <v>332557.59000000003</v>
      </c>
      <c r="AH156" s="58">
        <f t="shared" si="16"/>
        <v>21656.260000000002</v>
      </c>
      <c r="AI156" s="60">
        <f t="shared" si="17"/>
        <v>310901.33</v>
      </c>
      <c r="AJ156" s="63">
        <f t="shared" si="18"/>
        <v>3100834.81</v>
      </c>
      <c r="AK156" s="49">
        <f t="shared" si="19"/>
        <v>2295488.7599999998</v>
      </c>
      <c r="AL156" s="53">
        <f t="shared" si="20"/>
        <v>805346.05000000028</v>
      </c>
    </row>
    <row r="157" spans="1:38" x14ac:dyDescent="0.2">
      <c r="A157" s="1" t="s">
        <v>1146</v>
      </c>
      <c r="B157" s="1" t="s">
        <v>1147</v>
      </c>
      <c r="C157" s="94">
        <v>4261</v>
      </c>
      <c r="D157" s="1" t="s">
        <v>1150</v>
      </c>
      <c r="E157" s="1" t="s">
        <v>1150</v>
      </c>
      <c r="F157" s="36">
        <v>333907.21000000002</v>
      </c>
      <c r="G157" s="36">
        <v>0</v>
      </c>
      <c r="H157" s="36">
        <v>27674.95</v>
      </c>
      <c r="J157" s="280">
        <v>456866.62</v>
      </c>
      <c r="K157" s="280">
        <v>60813.35</v>
      </c>
      <c r="M157" s="59">
        <v>16612.5</v>
      </c>
      <c r="P157" s="59">
        <v>307.07</v>
      </c>
      <c r="S157" s="280">
        <v>-773377.67</v>
      </c>
      <c r="T157" s="280">
        <v>1890457.72</v>
      </c>
      <c r="V157" s="33">
        <v>796979.39</v>
      </c>
      <c r="W157" s="33">
        <v>112490</v>
      </c>
      <c r="X157" s="33">
        <v>960.38</v>
      </c>
      <c r="Y157" s="33">
        <v>350000</v>
      </c>
      <c r="Z157" s="33">
        <v>2260</v>
      </c>
      <c r="AA157" s="37">
        <v>583541</v>
      </c>
      <c r="AC157" s="37">
        <v>25560</v>
      </c>
      <c r="AD157" s="37">
        <v>763336.41</v>
      </c>
      <c r="AE157" s="37">
        <v>144989.85</v>
      </c>
      <c r="AG157" s="61">
        <f t="shared" si="15"/>
        <v>361582.16000000003</v>
      </c>
      <c r="AH157" s="58">
        <f t="shared" si="16"/>
        <v>16919.57</v>
      </c>
      <c r="AI157" s="60">
        <f t="shared" si="17"/>
        <v>344662.59</v>
      </c>
      <c r="AJ157" s="63">
        <f t="shared" si="18"/>
        <v>1262689.77</v>
      </c>
      <c r="AK157" s="49">
        <f t="shared" si="19"/>
        <v>1517427.2600000002</v>
      </c>
      <c r="AL157" s="53">
        <f t="shared" si="20"/>
        <v>-254737.49000000022</v>
      </c>
    </row>
    <row r="158" spans="1:38" x14ac:dyDescent="0.2">
      <c r="A158" s="1" t="s">
        <v>1146</v>
      </c>
      <c r="B158" s="1" t="s">
        <v>1147</v>
      </c>
      <c r="C158" s="94">
        <v>5146</v>
      </c>
      <c r="D158" s="1" t="s">
        <v>1151</v>
      </c>
      <c r="E158" s="1" t="s">
        <v>1151</v>
      </c>
      <c r="F158" s="36">
        <v>648707.44999999995</v>
      </c>
      <c r="G158" s="36">
        <v>0</v>
      </c>
      <c r="H158" s="36">
        <v>82756.05</v>
      </c>
      <c r="J158" s="280">
        <v>2478751.12</v>
      </c>
      <c r="K158" s="280">
        <v>155241.66</v>
      </c>
      <c r="M158" s="59">
        <v>17812.5</v>
      </c>
      <c r="P158" s="59">
        <v>1880.63</v>
      </c>
      <c r="S158" s="280">
        <v>2502146.04</v>
      </c>
      <c r="T158" s="280">
        <v>715300.29</v>
      </c>
      <c r="V158" s="33">
        <v>1068240.3899999999</v>
      </c>
      <c r="W158" s="33">
        <v>631280</v>
      </c>
      <c r="X158" s="33">
        <v>1611.34</v>
      </c>
      <c r="Y158" s="33">
        <v>796360</v>
      </c>
      <c r="AA158" s="37">
        <v>1142344</v>
      </c>
      <c r="AC158" s="37">
        <v>19362</v>
      </c>
      <c r="AD158" s="37">
        <v>973863.33</v>
      </c>
      <c r="AE158" s="37">
        <v>233104.82</v>
      </c>
      <c r="AF158" s="37">
        <v>500.76</v>
      </c>
      <c r="AG158" s="61">
        <f t="shared" si="15"/>
        <v>731463.5</v>
      </c>
      <c r="AH158" s="58">
        <f t="shared" si="16"/>
        <v>19693.13</v>
      </c>
      <c r="AI158" s="60">
        <f t="shared" si="17"/>
        <v>711770.37</v>
      </c>
      <c r="AJ158" s="63">
        <f t="shared" si="18"/>
        <v>2497491.73</v>
      </c>
      <c r="AK158" s="49">
        <f t="shared" si="19"/>
        <v>2369174.9099999997</v>
      </c>
      <c r="AL158" s="53">
        <f t="shared" si="20"/>
        <v>128316.8200000003</v>
      </c>
    </row>
    <row r="159" spans="1:38" x14ac:dyDescent="0.2">
      <c r="A159" s="1" t="s">
        <v>1146</v>
      </c>
      <c r="B159" s="1" t="s">
        <v>1147</v>
      </c>
      <c r="C159" s="94">
        <v>5425</v>
      </c>
      <c r="D159" s="1" t="s">
        <v>1152</v>
      </c>
      <c r="E159" s="1" t="s">
        <v>1152</v>
      </c>
      <c r="F159" s="36">
        <v>664912.68999999994</v>
      </c>
      <c r="G159" s="36">
        <v>0</v>
      </c>
      <c r="H159" s="36">
        <v>29646.37</v>
      </c>
      <c r="J159" s="280">
        <v>480034.86</v>
      </c>
      <c r="K159" s="280">
        <v>34197.550000000003</v>
      </c>
      <c r="M159" s="59">
        <v>16012.5</v>
      </c>
      <c r="P159" s="59">
        <v>105577.58</v>
      </c>
      <c r="S159" s="280">
        <v>-391534.03</v>
      </c>
      <c r="T159" s="280">
        <v>1595931.52</v>
      </c>
      <c r="V159" s="33">
        <v>956420.26</v>
      </c>
      <c r="X159" s="33">
        <v>1393.66</v>
      </c>
      <c r="Y159" s="33">
        <v>643400</v>
      </c>
      <c r="Z159" s="33">
        <v>1272</v>
      </c>
      <c r="AA159" s="37">
        <v>983853</v>
      </c>
      <c r="AC159" s="37">
        <v>14407</v>
      </c>
      <c r="AD159" s="37">
        <v>610994.46</v>
      </c>
      <c r="AE159" s="37">
        <v>110427.56</v>
      </c>
      <c r="AG159" s="61">
        <f t="shared" si="15"/>
        <v>694559.05999999994</v>
      </c>
      <c r="AH159" s="58">
        <f t="shared" si="16"/>
        <v>121590.08</v>
      </c>
      <c r="AI159" s="60">
        <f t="shared" si="17"/>
        <v>572968.98</v>
      </c>
      <c r="AJ159" s="63">
        <f t="shared" si="18"/>
        <v>1602485.92</v>
      </c>
      <c r="AK159" s="49">
        <f t="shared" si="19"/>
        <v>1719682.02</v>
      </c>
      <c r="AL159" s="53">
        <f t="shared" si="20"/>
        <v>-117196.10000000009</v>
      </c>
    </row>
    <row r="160" spans="1:38" x14ac:dyDescent="0.2">
      <c r="A160" s="1" t="s">
        <v>1154</v>
      </c>
      <c r="B160" s="1" t="s">
        <v>1155</v>
      </c>
      <c r="C160" s="94">
        <v>2109</v>
      </c>
      <c r="D160" s="1" t="s">
        <v>1157</v>
      </c>
      <c r="E160" s="1" t="s">
        <v>1157</v>
      </c>
      <c r="F160" s="36">
        <v>741416.37</v>
      </c>
      <c r="G160" s="36">
        <v>0</v>
      </c>
      <c r="H160" s="36">
        <v>29727.69</v>
      </c>
      <c r="J160" s="280">
        <v>107403.33</v>
      </c>
      <c r="K160" s="280">
        <v>145181.44</v>
      </c>
      <c r="M160" s="59">
        <v>109850</v>
      </c>
      <c r="P160" s="59">
        <v>28.86</v>
      </c>
      <c r="S160" s="280">
        <v>-1441751.92</v>
      </c>
      <c r="T160" s="280">
        <v>2218013.29</v>
      </c>
      <c r="V160" s="33">
        <v>779819.25</v>
      </c>
      <c r="W160" s="33">
        <v>148100</v>
      </c>
      <c r="X160" s="33">
        <v>2002.4</v>
      </c>
      <c r="Y160" s="33">
        <v>1572051</v>
      </c>
      <c r="Z160" s="33">
        <v>669</v>
      </c>
      <c r="AA160" s="37">
        <v>1867103</v>
      </c>
      <c r="AB160" s="37">
        <v>230</v>
      </c>
      <c r="AD160" s="37">
        <v>412348.85</v>
      </c>
      <c r="AE160" s="37">
        <v>85371.199999999997</v>
      </c>
      <c r="AG160" s="61">
        <f t="shared" si="15"/>
        <v>771144.05999999994</v>
      </c>
      <c r="AH160" s="58">
        <f t="shared" si="16"/>
        <v>109878.86</v>
      </c>
      <c r="AI160" s="60">
        <f t="shared" si="17"/>
        <v>661265.19999999995</v>
      </c>
      <c r="AJ160" s="63">
        <f t="shared" si="18"/>
        <v>2502641.65</v>
      </c>
      <c r="AK160" s="49">
        <f t="shared" si="19"/>
        <v>2365053.0500000003</v>
      </c>
      <c r="AL160" s="53">
        <f t="shared" si="20"/>
        <v>137588.59999999963</v>
      </c>
    </row>
    <row r="161" spans="1:38" x14ac:dyDescent="0.2">
      <c r="A161" s="1" t="s">
        <v>1154</v>
      </c>
      <c r="B161" s="1" t="s">
        <v>1155</v>
      </c>
      <c r="C161" s="94">
        <v>3887</v>
      </c>
      <c r="D161" s="1" t="s">
        <v>1158</v>
      </c>
      <c r="E161" s="1" t="s">
        <v>1158</v>
      </c>
      <c r="F161" s="36">
        <v>723282.95</v>
      </c>
      <c r="G161" s="36">
        <v>0</v>
      </c>
      <c r="H161" s="36">
        <v>38287.379999999997</v>
      </c>
      <c r="J161" s="280">
        <v>13015.33</v>
      </c>
      <c r="K161" s="280">
        <v>169433.60000000001</v>
      </c>
      <c r="P161" s="59">
        <v>462.73</v>
      </c>
      <c r="S161" s="280">
        <v>-1146793.6200000001</v>
      </c>
      <c r="T161" s="280">
        <v>1904185.77</v>
      </c>
      <c r="V161" s="33">
        <v>1169118.06</v>
      </c>
      <c r="W161" s="33">
        <v>113830</v>
      </c>
      <c r="X161" s="33">
        <v>958.81</v>
      </c>
      <c r="Y161" s="33">
        <v>1629921</v>
      </c>
      <c r="Z161" s="33">
        <v>684</v>
      </c>
      <c r="AA161" s="37">
        <v>2207402</v>
      </c>
      <c r="AB161" s="37">
        <v>11552</v>
      </c>
      <c r="AD161" s="37">
        <v>445807.28</v>
      </c>
      <c r="AE161" s="37">
        <v>63586.21</v>
      </c>
      <c r="AG161" s="61">
        <f t="shared" si="15"/>
        <v>761570.33</v>
      </c>
      <c r="AH161" s="58">
        <f t="shared" si="16"/>
        <v>462.73</v>
      </c>
      <c r="AI161" s="60">
        <f t="shared" si="17"/>
        <v>761107.6</v>
      </c>
      <c r="AJ161" s="63">
        <f t="shared" si="18"/>
        <v>2914511.87</v>
      </c>
      <c r="AK161" s="49">
        <f t="shared" si="19"/>
        <v>2728347.49</v>
      </c>
      <c r="AL161" s="53">
        <f t="shared" si="20"/>
        <v>186164.37999999989</v>
      </c>
    </row>
    <row r="162" spans="1:38" x14ac:dyDescent="0.2">
      <c r="A162" s="1" t="s">
        <v>1154</v>
      </c>
      <c r="B162" s="1" t="s">
        <v>1155</v>
      </c>
      <c r="C162" s="94">
        <v>4069</v>
      </c>
      <c r="D162" s="1" t="s">
        <v>1159</v>
      </c>
      <c r="E162" s="1" t="s">
        <v>1159</v>
      </c>
      <c r="F162" s="36">
        <v>408618.27</v>
      </c>
      <c r="G162" s="36">
        <v>0</v>
      </c>
      <c r="H162" s="36">
        <v>20562.759999999998</v>
      </c>
      <c r="J162" s="280">
        <v>170842.18</v>
      </c>
      <c r="K162" s="280">
        <v>159712.13</v>
      </c>
      <c r="P162" s="59">
        <v>130.54</v>
      </c>
      <c r="S162" s="280">
        <v>-1410149.73</v>
      </c>
      <c r="T162" s="280">
        <v>2050038.21</v>
      </c>
      <c r="V162" s="33">
        <v>1024587.28</v>
      </c>
      <c r="W162" s="33">
        <v>252095</v>
      </c>
      <c r="X162" s="33">
        <v>865.84</v>
      </c>
      <c r="Y162" s="33">
        <v>1147042</v>
      </c>
      <c r="Z162" s="33">
        <v>1134</v>
      </c>
      <c r="AA162" s="37">
        <v>1581508</v>
      </c>
      <c r="AB162" s="37">
        <v>2650</v>
      </c>
      <c r="AD162" s="37">
        <v>640552.81000000006</v>
      </c>
      <c r="AE162" s="37">
        <v>81296.89</v>
      </c>
      <c r="AF162" s="37">
        <v>0.1</v>
      </c>
      <c r="AG162" s="61">
        <f t="shared" si="15"/>
        <v>429181.03</v>
      </c>
      <c r="AH162" s="58">
        <f t="shared" si="16"/>
        <v>130.54</v>
      </c>
      <c r="AI162" s="60">
        <f t="shared" si="17"/>
        <v>429050.49000000005</v>
      </c>
      <c r="AJ162" s="63">
        <f t="shared" si="18"/>
        <v>2425724.12</v>
      </c>
      <c r="AK162" s="49">
        <f t="shared" si="19"/>
        <v>2306007.8000000003</v>
      </c>
      <c r="AL162" s="53">
        <f t="shared" si="20"/>
        <v>119716.31999999983</v>
      </c>
    </row>
    <row r="163" spans="1:38" x14ac:dyDescent="0.2">
      <c r="A163" s="1" t="s">
        <v>1154</v>
      </c>
      <c r="B163" s="1" t="s">
        <v>1155</v>
      </c>
      <c r="C163" s="94">
        <v>5548</v>
      </c>
      <c r="D163" s="1" t="s">
        <v>1160</v>
      </c>
      <c r="E163" s="1" t="s">
        <v>1160</v>
      </c>
      <c r="F163" s="36">
        <v>1011973.08</v>
      </c>
      <c r="G163" s="36">
        <v>0</v>
      </c>
      <c r="H163" s="36">
        <v>52805.66</v>
      </c>
      <c r="J163" s="280">
        <v>2450326.38</v>
      </c>
      <c r="K163" s="280">
        <v>294521.64</v>
      </c>
      <c r="P163" s="59">
        <v>165.16</v>
      </c>
      <c r="S163" s="280">
        <v>3315327.46</v>
      </c>
      <c r="T163" s="280">
        <v>345682.71</v>
      </c>
      <c r="V163" s="33">
        <v>1422918.9</v>
      </c>
      <c r="W163" s="33">
        <v>292600</v>
      </c>
      <c r="X163" s="33">
        <v>1086.28</v>
      </c>
      <c r="Y163" s="33">
        <v>1610273</v>
      </c>
      <c r="Z163" s="33">
        <v>1830.03</v>
      </c>
      <c r="AA163" s="37">
        <v>2331026</v>
      </c>
      <c r="AB163" s="37">
        <v>25182.55</v>
      </c>
      <c r="AD163" s="37">
        <v>432215.99</v>
      </c>
      <c r="AE163" s="37">
        <v>391832.24</v>
      </c>
      <c r="AG163" s="61">
        <f t="shared" si="15"/>
        <v>1064778.74</v>
      </c>
      <c r="AH163" s="58">
        <f t="shared" si="16"/>
        <v>165.16</v>
      </c>
      <c r="AI163" s="60">
        <f t="shared" si="17"/>
        <v>1064613.58</v>
      </c>
      <c r="AJ163" s="63">
        <f t="shared" si="18"/>
        <v>3328708.2099999995</v>
      </c>
      <c r="AK163" s="49">
        <f t="shared" si="19"/>
        <v>3180256.7800000003</v>
      </c>
      <c r="AL163" s="53">
        <f t="shared" si="20"/>
        <v>148451.42999999924</v>
      </c>
    </row>
    <row r="164" spans="1:38" x14ac:dyDescent="0.2">
      <c r="A164" s="1" t="s">
        <v>1162</v>
      </c>
      <c r="B164" s="1" t="s">
        <v>1163</v>
      </c>
      <c r="C164" s="94">
        <v>2504</v>
      </c>
      <c r="D164" s="1" t="s">
        <v>1165</v>
      </c>
      <c r="E164" s="1" t="s">
        <v>1165</v>
      </c>
      <c r="F164" s="36">
        <v>1083401.8400000001</v>
      </c>
      <c r="G164" s="36">
        <v>0</v>
      </c>
      <c r="H164" s="36">
        <v>43831.47</v>
      </c>
      <c r="J164" s="280">
        <v>1063068.5900000001</v>
      </c>
      <c r="K164" s="280">
        <v>74776.95</v>
      </c>
      <c r="L164" s="59">
        <v>0</v>
      </c>
      <c r="P164" s="59">
        <v>1159.93</v>
      </c>
      <c r="S164" s="280">
        <v>1496582.29</v>
      </c>
      <c r="T164" s="280">
        <v>633085.80000000005</v>
      </c>
      <c r="V164" s="33">
        <v>1137748.5900000001</v>
      </c>
      <c r="X164" s="33">
        <v>1859.53</v>
      </c>
      <c r="Y164" s="33">
        <v>1165480</v>
      </c>
      <c r="Z164" s="33">
        <v>27250</v>
      </c>
      <c r="AA164" s="37">
        <v>1612630</v>
      </c>
      <c r="AC164" s="37">
        <v>45263</v>
      </c>
      <c r="AD164" s="37">
        <v>419562.89</v>
      </c>
      <c r="AE164" s="37">
        <v>120631.4</v>
      </c>
      <c r="AG164" s="61">
        <f t="shared" si="15"/>
        <v>1127233.31</v>
      </c>
      <c r="AH164" s="58">
        <f t="shared" si="16"/>
        <v>1159.93</v>
      </c>
      <c r="AI164" s="60">
        <f t="shared" si="17"/>
        <v>1126073.3800000001</v>
      </c>
      <c r="AJ164" s="63">
        <f t="shared" si="18"/>
        <v>2332338.12</v>
      </c>
      <c r="AK164" s="49">
        <f t="shared" si="19"/>
        <v>2198087.29</v>
      </c>
      <c r="AL164" s="53">
        <f t="shared" si="20"/>
        <v>134250.83000000007</v>
      </c>
    </row>
    <row r="165" spans="1:38" x14ac:dyDescent="0.2">
      <c r="A165" s="1" t="s">
        <v>1162</v>
      </c>
      <c r="B165" s="1" t="s">
        <v>1163</v>
      </c>
      <c r="C165" s="94">
        <v>3824</v>
      </c>
      <c r="D165" s="1" t="s">
        <v>1166</v>
      </c>
      <c r="E165" s="1" t="s">
        <v>1166</v>
      </c>
      <c r="F165" s="36">
        <v>993053.9</v>
      </c>
      <c r="G165" s="36">
        <v>0</v>
      </c>
      <c r="H165" s="36">
        <v>32299.99</v>
      </c>
      <c r="J165" s="280">
        <v>108152.09</v>
      </c>
      <c r="K165" s="280">
        <v>195918.19</v>
      </c>
      <c r="P165" s="59">
        <v>158.16</v>
      </c>
      <c r="S165" s="280">
        <v>-313334.03000000003</v>
      </c>
      <c r="T165" s="280">
        <v>1315994.6399999999</v>
      </c>
      <c r="V165" s="33">
        <v>1400084.67</v>
      </c>
      <c r="X165" s="33">
        <v>1465.26</v>
      </c>
      <c r="Y165" s="33">
        <v>991300</v>
      </c>
      <c r="Z165" s="33">
        <v>27000</v>
      </c>
      <c r="AA165" s="37">
        <v>1531500</v>
      </c>
      <c r="AB165" s="37">
        <v>31044</v>
      </c>
      <c r="AC165" s="37">
        <v>20852.03</v>
      </c>
      <c r="AD165" s="37">
        <v>385836.4</v>
      </c>
      <c r="AE165" s="37">
        <v>124012.1</v>
      </c>
      <c r="AG165" s="61">
        <f t="shared" si="15"/>
        <v>1025353.89</v>
      </c>
      <c r="AH165" s="58">
        <f t="shared" si="16"/>
        <v>158.16</v>
      </c>
      <c r="AI165" s="60">
        <f t="shared" si="17"/>
        <v>1025195.73</v>
      </c>
      <c r="AJ165" s="63">
        <f t="shared" si="18"/>
        <v>2419849.9299999997</v>
      </c>
      <c r="AK165" s="49">
        <f t="shared" si="19"/>
        <v>2093244.5300000003</v>
      </c>
      <c r="AL165" s="53">
        <f t="shared" si="20"/>
        <v>326605.39999999944</v>
      </c>
    </row>
    <row r="166" spans="1:38" x14ac:dyDescent="0.2">
      <c r="A166" s="1" t="s">
        <v>1162</v>
      </c>
      <c r="B166" s="1" t="s">
        <v>1163</v>
      </c>
      <c r="C166" s="94">
        <v>5306</v>
      </c>
      <c r="D166" s="1" t="s">
        <v>1167</v>
      </c>
      <c r="E166" s="1" t="s">
        <v>1167</v>
      </c>
      <c r="F166" s="36">
        <v>483381.72</v>
      </c>
      <c r="G166" s="36">
        <v>0</v>
      </c>
      <c r="H166" s="36">
        <v>52731</v>
      </c>
      <c r="J166" s="280">
        <v>170419.02</v>
      </c>
      <c r="K166" s="280">
        <v>856060.77</v>
      </c>
      <c r="P166" s="59">
        <v>0</v>
      </c>
      <c r="S166" s="280">
        <v>-1125204.98</v>
      </c>
      <c r="T166" s="280">
        <v>1954472.19</v>
      </c>
      <c r="V166" s="33">
        <v>2196995.0499999998</v>
      </c>
      <c r="W166" s="33">
        <v>135000</v>
      </c>
      <c r="X166" s="33">
        <v>662.22</v>
      </c>
      <c r="Y166" s="33">
        <v>496320</v>
      </c>
      <c r="Z166" s="33">
        <v>13500</v>
      </c>
      <c r="AA166" s="37">
        <v>1116711</v>
      </c>
      <c r="AB166" s="37">
        <v>35170</v>
      </c>
      <c r="AC166" s="37">
        <v>42981.1</v>
      </c>
      <c r="AD166" s="37">
        <v>771647.57</v>
      </c>
      <c r="AE166" s="37">
        <v>142642.29999999999</v>
      </c>
      <c r="AG166" s="61">
        <f t="shared" si="15"/>
        <v>536112.72</v>
      </c>
      <c r="AH166" s="58">
        <f t="shared" si="16"/>
        <v>0</v>
      </c>
      <c r="AI166" s="60">
        <f t="shared" si="17"/>
        <v>536112.72</v>
      </c>
      <c r="AJ166" s="63">
        <f t="shared" si="18"/>
        <v>2842477.27</v>
      </c>
      <c r="AK166" s="49">
        <f t="shared" si="19"/>
        <v>2109151.9699999997</v>
      </c>
      <c r="AL166" s="53">
        <f t="shared" si="20"/>
        <v>733325.30000000028</v>
      </c>
    </row>
    <row r="167" spans="1:38" x14ac:dyDescent="0.2">
      <c r="A167" s="1" t="s">
        <v>1162</v>
      </c>
      <c r="B167" s="1" t="s">
        <v>1163</v>
      </c>
      <c r="C167" s="94">
        <v>2803</v>
      </c>
      <c r="D167" s="1" t="s">
        <v>1168</v>
      </c>
      <c r="E167" s="1" t="s">
        <v>1168</v>
      </c>
      <c r="F167" s="36">
        <v>696339.78</v>
      </c>
      <c r="G167" s="36">
        <v>0</v>
      </c>
      <c r="H167" s="36">
        <v>29703.49</v>
      </c>
      <c r="J167" s="280">
        <v>663033.14</v>
      </c>
      <c r="K167" s="280">
        <v>97949.98</v>
      </c>
      <c r="P167" s="59">
        <v>1103.2</v>
      </c>
      <c r="S167" s="280">
        <v>-331027.5</v>
      </c>
      <c r="T167" s="280">
        <v>1659140.58</v>
      </c>
      <c r="V167" s="33">
        <v>1119488.82</v>
      </c>
      <c r="W167" s="33">
        <v>187100</v>
      </c>
      <c r="X167" s="33">
        <v>720.36</v>
      </c>
      <c r="Y167" s="33">
        <v>1850894.29</v>
      </c>
      <c r="Z167" s="33">
        <v>9000</v>
      </c>
      <c r="AA167" s="37">
        <v>2276495.29</v>
      </c>
      <c r="AB167" s="37">
        <v>39570</v>
      </c>
      <c r="AC167" s="37">
        <v>52925.06</v>
      </c>
      <c r="AD167" s="37">
        <v>503707.31</v>
      </c>
      <c r="AE167" s="37">
        <v>132845.70000000001</v>
      </c>
      <c r="AF167" s="37">
        <v>3850</v>
      </c>
      <c r="AG167" s="61">
        <f t="shared" si="15"/>
        <v>726043.27</v>
      </c>
      <c r="AH167" s="58">
        <f t="shared" si="16"/>
        <v>1103.2</v>
      </c>
      <c r="AI167" s="60">
        <f t="shared" si="17"/>
        <v>724940.07000000007</v>
      </c>
      <c r="AJ167" s="63">
        <f t="shared" si="18"/>
        <v>3167203.47</v>
      </c>
      <c r="AK167" s="49">
        <f t="shared" si="19"/>
        <v>3009393.3600000003</v>
      </c>
      <c r="AL167" s="53">
        <f t="shared" si="20"/>
        <v>157810.10999999987</v>
      </c>
    </row>
    <row r="168" spans="1:38" x14ac:dyDescent="0.2">
      <c r="A168" s="1" t="s">
        <v>1162</v>
      </c>
      <c r="B168" s="1" t="s">
        <v>1163</v>
      </c>
      <c r="C168" s="94">
        <v>3882</v>
      </c>
      <c r="D168" s="1" t="s">
        <v>1169</v>
      </c>
      <c r="E168" s="1" t="s">
        <v>1169</v>
      </c>
      <c r="F168" s="36">
        <v>534368.62</v>
      </c>
      <c r="G168" s="36">
        <v>0</v>
      </c>
      <c r="H168" s="36">
        <v>70291.67</v>
      </c>
      <c r="J168" s="280">
        <v>722615.06</v>
      </c>
      <c r="K168" s="280">
        <v>194331.59</v>
      </c>
      <c r="P168" s="59">
        <v>58368.69</v>
      </c>
      <c r="S168" s="280">
        <v>-2459782.39</v>
      </c>
      <c r="T168" s="280">
        <v>3430123.36</v>
      </c>
      <c r="V168" s="33">
        <v>1620917.28</v>
      </c>
      <c r="W168" s="33">
        <v>228000</v>
      </c>
      <c r="X168" s="33">
        <v>799.94</v>
      </c>
      <c r="Y168" s="33">
        <v>1912520</v>
      </c>
      <c r="Z168" s="33">
        <v>28500</v>
      </c>
      <c r="AA168" s="37">
        <v>2475566</v>
      </c>
      <c r="AB168" s="37">
        <v>19821.62</v>
      </c>
      <c r="AC168" s="37">
        <v>17360.509999999998</v>
      </c>
      <c r="AD168" s="37">
        <v>582772.41</v>
      </c>
      <c r="AE168" s="37">
        <v>202319.4</v>
      </c>
      <c r="AG168" s="61">
        <f t="shared" si="15"/>
        <v>604660.29</v>
      </c>
      <c r="AH168" s="58">
        <f t="shared" si="16"/>
        <v>58368.69</v>
      </c>
      <c r="AI168" s="60">
        <f t="shared" si="17"/>
        <v>546291.60000000009</v>
      </c>
      <c r="AJ168" s="63">
        <f t="shared" si="18"/>
        <v>3790737.2199999997</v>
      </c>
      <c r="AK168" s="49">
        <f t="shared" si="19"/>
        <v>3297839.94</v>
      </c>
      <c r="AL168" s="53">
        <f t="shared" si="20"/>
        <v>492897.2799999998</v>
      </c>
    </row>
    <row r="169" spans="1:38" x14ac:dyDescent="0.2">
      <c r="A169" s="1" t="s">
        <v>1171</v>
      </c>
      <c r="B169" s="1" t="s">
        <v>1172</v>
      </c>
      <c r="C169" s="94">
        <v>1005</v>
      </c>
      <c r="D169" s="1" t="s">
        <v>1174</v>
      </c>
      <c r="E169" s="1" t="s">
        <v>1174</v>
      </c>
      <c r="F169" s="36">
        <v>695094.65</v>
      </c>
      <c r="G169" s="36">
        <v>0</v>
      </c>
      <c r="H169" s="36">
        <v>46204.58</v>
      </c>
      <c r="J169" s="280">
        <v>443273.96</v>
      </c>
      <c r="K169" s="280">
        <v>7574.11</v>
      </c>
      <c r="P169" s="59">
        <v>223.36</v>
      </c>
      <c r="S169" s="280">
        <v>-1105705.83</v>
      </c>
      <c r="T169" s="280">
        <v>2074034.47</v>
      </c>
      <c r="V169" s="33">
        <v>970446.49</v>
      </c>
      <c r="W169" s="33">
        <v>80700</v>
      </c>
      <c r="X169" s="33">
        <v>825.54</v>
      </c>
      <c r="Y169" s="33">
        <v>472400.24</v>
      </c>
      <c r="AA169" s="37">
        <v>889151</v>
      </c>
      <c r="AD169" s="37">
        <v>280680.57</v>
      </c>
      <c r="AE169" s="37">
        <v>130945.4</v>
      </c>
      <c r="AG169" s="61">
        <f t="shared" si="15"/>
        <v>741299.23</v>
      </c>
      <c r="AH169" s="58">
        <f t="shared" si="16"/>
        <v>223.36</v>
      </c>
      <c r="AI169" s="60">
        <f t="shared" si="17"/>
        <v>741075.87</v>
      </c>
      <c r="AJ169" s="63">
        <f t="shared" si="18"/>
        <v>1524372.27</v>
      </c>
      <c r="AK169" s="49">
        <f t="shared" si="19"/>
        <v>1300776.97</v>
      </c>
      <c r="AL169" s="53">
        <f t="shared" si="20"/>
        <v>223595.30000000005</v>
      </c>
    </row>
    <row r="170" spans="1:38" x14ac:dyDescent="0.2">
      <c r="A170" s="1" t="s">
        <v>1171</v>
      </c>
      <c r="B170" s="1" t="s">
        <v>1172</v>
      </c>
      <c r="C170" s="94">
        <v>5692</v>
      </c>
      <c r="D170" s="1" t="s">
        <v>1175</v>
      </c>
      <c r="E170" s="1" t="s">
        <v>1175</v>
      </c>
      <c r="F170" s="36">
        <v>646947.75</v>
      </c>
      <c r="G170" s="36">
        <v>0</v>
      </c>
      <c r="H170" s="36">
        <v>58870.080000000002</v>
      </c>
      <c r="J170" s="280">
        <v>354639.05</v>
      </c>
      <c r="K170" s="280">
        <v>42355.07</v>
      </c>
      <c r="P170" s="59">
        <v>149707.70000000001</v>
      </c>
      <c r="S170" s="280">
        <v>-978641.31</v>
      </c>
      <c r="T170" s="280">
        <v>2188176.4900000002</v>
      </c>
      <c r="V170" s="33">
        <v>1592229.78</v>
      </c>
      <c r="X170" s="33">
        <v>876.86</v>
      </c>
      <c r="Y170" s="33">
        <v>1317260</v>
      </c>
      <c r="Z170" s="33">
        <v>282</v>
      </c>
      <c r="AA170" s="37">
        <v>2196130</v>
      </c>
      <c r="AD170" s="37">
        <v>700004.35</v>
      </c>
      <c r="AE170" s="37">
        <v>270945.21999999997</v>
      </c>
      <c r="AG170" s="61">
        <f t="shared" si="15"/>
        <v>705817.83</v>
      </c>
      <c r="AH170" s="58">
        <f t="shared" si="16"/>
        <v>149707.70000000001</v>
      </c>
      <c r="AI170" s="60">
        <f t="shared" si="17"/>
        <v>556110.12999999989</v>
      </c>
      <c r="AJ170" s="63">
        <f t="shared" si="18"/>
        <v>2910648.64</v>
      </c>
      <c r="AK170" s="49">
        <f t="shared" si="19"/>
        <v>3167079.5700000003</v>
      </c>
      <c r="AL170" s="53">
        <f t="shared" si="20"/>
        <v>-256430.93000000017</v>
      </c>
    </row>
    <row r="171" spans="1:38" x14ac:dyDescent="0.2">
      <c r="A171" s="1" t="s">
        <v>1171</v>
      </c>
      <c r="B171" s="1" t="s">
        <v>1172</v>
      </c>
      <c r="C171" s="94">
        <v>3347</v>
      </c>
      <c r="D171" s="1" t="s">
        <v>1176</v>
      </c>
      <c r="E171" s="1" t="s">
        <v>1176</v>
      </c>
      <c r="F171" s="36">
        <v>553175.65</v>
      </c>
      <c r="G171" s="36">
        <v>0</v>
      </c>
      <c r="H171" s="36">
        <v>39567.769999999997</v>
      </c>
      <c r="J171" s="280">
        <v>561575.46</v>
      </c>
      <c r="K171" s="280">
        <v>686370.96</v>
      </c>
      <c r="P171" s="59">
        <v>562.95000000000005</v>
      </c>
      <c r="S171" s="280">
        <v>49867.71</v>
      </c>
      <c r="T171" s="280">
        <v>1890317.34</v>
      </c>
      <c r="V171" s="33">
        <v>1182333.6000000001</v>
      </c>
      <c r="W171" s="33">
        <v>110080</v>
      </c>
      <c r="X171" s="33">
        <v>835.56</v>
      </c>
      <c r="Y171" s="33">
        <v>1205693</v>
      </c>
      <c r="AA171" s="37">
        <v>1714936</v>
      </c>
      <c r="AD171" s="37">
        <v>792000.14</v>
      </c>
      <c r="AE171" s="37">
        <v>87365.18</v>
      </c>
      <c r="AF171" s="37">
        <v>4699</v>
      </c>
      <c r="AG171" s="61">
        <f t="shared" si="15"/>
        <v>592743.42000000004</v>
      </c>
      <c r="AH171" s="58">
        <f t="shared" si="16"/>
        <v>562.95000000000005</v>
      </c>
      <c r="AI171" s="60">
        <f t="shared" si="17"/>
        <v>592180.47000000009</v>
      </c>
      <c r="AJ171" s="63">
        <f t="shared" si="18"/>
        <v>2498942.16</v>
      </c>
      <c r="AK171" s="49">
        <f t="shared" si="19"/>
        <v>2599000.3200000003</v>
      </c>
      <c r="AL171" s="53">
        <f t="shared" si="20"/>
        <v>-100058.16000000015</v>
      </c>
    </row>
    <row r="172" spans="1:38" x14ac:dyDescent="0.2">
      <c r="A172" s="1" t="s">
        <v>1171</v>
      </c>
      <c r="B172" s="1" t="s">
        <v>1172</v>
      </c>
      <c r="C172" s="94">
        <v>5180</v>
      </c>
      <c r="D172" s="1" t="s">
        <v>1177</v>
      </c>
      <c r="E172" s="1" t="s">
        <v>1177</v>
      </c>
      <c r="F172" s="36">
        <v>808480.08</v>
      </c>
      <c r="G172" s="36">
        <v>0</v>
      </c>
      <c r="H172" s="36">
        <v>37340.410000000003</v>
      </c>
      <c r="J172" s="280">
        <v>438176.84</v>
      </c>
      <c r="K172" s="280">
        <v>120612.59</v>
      </c>
      <c r="P172" s="59">
        <v>183550</v>
      </c>
      <c r="S172" s="280">
        <v>-1275149.79</v>
      </c>
      <c r="T172" s="280">
        <v>2400624.13</v>
      </c>
      <c r="V172" s="33">
        <v>1237439.95</v>
      </c>
      <c r="W172" s="33">
        <v>70000</v>
      </c>
      <c r="X172" s="33">
        <v>933.57</v>
      </c>
      <c r="Y172" s="33">
        <v>1609546</v>
      </c>
      <c r="AA172" s="37">
        <v>2128674</v>
      </c>
      <c r="AD172" s="37">
        <v>517152.24</v>
      </c>
      <c r="AE172" s="37">
        <v>176507.7</v>
      </c>
      <c r="AG172" s="61">
        <f t="shared" si="15"/>
        <v>845820.49</v>
      </c>
      <c r="AH172" s="58">
        <f t="shared" si="16"/>
        <v>183550</v>
      </c>
      <c r="AI172" s="60">
        <f t="shared" si="17"/>
        <v>662270.49</v>
      </c>
      <c r="AJ172" s="63">
        <f t="shared" si="18"/>
        <v>2917919.52</v>
      </c>
      <c r="AK172" s="49">
        <f t="shared" si="19"/>
        <v>2822333.9400000004</v>
      </c>
      <c r="AL172" s="53">
        <f t="shared" si="20"/>
        <v>95585.579999999609</v>
      </c>
    </row>
    <row r="173" spans="1:38" x14ac:dyDescent="0.2">
      <c r="A173" s="1" t="s">
        <v>1171</v>
      </c>
      <c r="B173" s="1" t="s">
        <v>1172</v>
      </c>
      <c r="C173" s="94">
        <v>3465</v>
      </c>
      <c r="D173" s="1" t="s">
        <v>1178</v>
      </c>
      <c r="E173" s="1" t="s">
        <v>1178</v>
      </c>
      <c r="F173" s="36">
        <v>756870.48</v>
      </c>
      <c r="H173" s="36">
        <v>20645.3</v>
      </c>
      <c r="J173" s="280">
        <v>810108.42</v>
      </c>
      <c r="K173" s="280">
        <v>524156.54</v>
      </c>
      <c r="P173" s="59">
        <v>23269</v>
      </c>
      <c r="S173" s="280">
        <v>518718.13</v>
      </c>
      <c r="T173" s="280">
        <v>1658240.02</v>
      </c>
      <c r="V173" s="33">
        <v>1844644.9</v>
      </c>
      <c r="W173" s="33">
        <v>0</v>
      </c>
      <c r="X173" s="33">
        <v>1077.76</v>
      </c>
      <c r="Y173" s="33">
        <v>1002300</v>
      </c>
      <c r="AA173" s="37">
        <v>2025585</v>
      </c>
      <c r="AD173" s="37">
        <v>518342.42</v>
      </c>
      <c r="AE173" s="37">
        <v>389800.65</v>
      </c>
      <c r="AF173" s="37">
        <v>2741</v>
      </c>
      <c r="AG173" s="61">
        <f t="shared" si="15"/>
        <v>777515.78</v>
      </c>
      <c r="AH173" s="58">
        <f t="shared" si="16"/>
        <v>23269</v>
      </c>
      <c r="AI173" s="60">
        <f t="shared" si="17"/>
        <v>754246.78</v>
      </c>
      <c r="AJ173" s="63">
        <f t="shared" si="18"/>
        <v>2848022.66</v>
      </c>
      <c r="AK173" s="49">
        <f t="shared" si="19"/>
        <v>2936469.07</v>
      </c>
      <c r="AL173" s="53">
        <f t="shared" si="20"/>
        <v>-88446.409999999683</v>
      </c>
    </row>
    <row r="174" spans="1:38" x14ac:dyDescent="0.2">
      <c r="A174" s="1" t="s">
        <v>1171</v>
      </c>
      <c r="B174" s="1" t="s">
        <v>1172</v>
      </c>
      <c r="C174" s="94">
        <v>6386</v>
      </c>
      <c r="D174" s="1" t="s">
        <v>1179</v>
      </c>
      <c r="E174" s="1" t="s">
        <v>1179</v>
      </c>
      <c r="F174" s="36">
        <v>871220.13</v>
      </c>
      <c r="G174" s="36">
        <v>0</v>
      </c>
      <c r="H174" s="36">
        <v>38721.07</v>
      </c>
      <c r="J174" s="280">
        <v>503531.3</v>
      </c>
      <c r="K174" s="280">
        <v>50.54</v>
      </c>
      <c r="P174" s="59">
        <v>2281.5</v>
      </c>
      <c r="S174" s="280">
        <v>-1114555.03</v>
      </c>
      <c r="T174" s="280">
        <v>2400624.13</v>
      </c>
      <c r="V174" s="33">
        <v>1810073.87</v>
      </c>
      <c r="W174" s="33">
        <v>237725</v>
      </c>
      <c r="X174" s="33">
        <v>1404.88</v>
      </c>
      <c r="Y174" s="33">
        <v>854516</v>
      </c>
      <c r="AA174" s="37">
        <v>1685083</v>
      </c>
      <c r="AD174" s="37">
        <v>854245.8</v>
      </c>
      <c r="AE174" s="37">
        <v>239218.51</v>
      </c>
      <c r="AG174" s="61">
        <f t="shared" si="15"/>
        <v>909941.2</v>
      </c>
      <c r="AH174" s="58">
        <f t="shared" si="16"/>
        <v>2281.5</v>
      </c>
      <c r="AI174" s="60">
        <f t="shared" si="17"/>
        <v>907659.7</v>
      </c>
      <c r="AJ174" s="63">
        <f t="shared" si="18"/>
        <v>2903719.75</v>
      </c>
      <c r="AK174" s="49">
        <f t="shared" si="19"/>
        <v>2778547.3099999996</v>
      </c>
      <c r="AL174" s="53">
        <f t="shared" si="20"/>
        <v>125172.44000000041</v>
      </c>
    </row>
    <row r="175" spans="1:38" x14ac:dyDescent="0.2">
      <c r="A175" s="1" t="s">
        <v>1181</v>
      </c>
      <c r="B175" s="1" t="s">
        <v>1182</v>
      </c>
      <c r="C175" s="94">
        <v>4895</v>
      </c>
      <c r="D175" s="1" t="s">
        <v>1184</v>
      </c>
      <c r="E175" s="1" t="s">
        <v>1184</v>
      </c>
      <c r="F175" s="36">
        <v>947408.51</v>
      </c>
      <c r="G175" s="36">
        <v>0</v>
      </c>
      <c r="H175" s="36">
        <v>21675.48</v>
      </c>
      <c r="J175" s="280">
        <v>243374.69</v>
      </c>
      <c r="K175" s="280">
        <v>162688.32000000001</v>
      </c>
      <c r="P175" s="59">
        <v>2266.86</v>
      </c>
      <c r="S175" s="280">
        <v>-619174.27</v>
      </c>
      <c r="T175" s="280">
        <v>1908740.29</v>
      </c>
      <c r="V175" s="33">
        <v>1831824.78</v>
      </c>
      <c r="W175" s="33">
        <v>179950</v>
      </c>
      <c r="X175" s="33">
        <v>1436.76</v>
      </c>
      <c r="Y175" s="33">
        <v>1053060</v>
      </c>
      <c r="Z175" s="33">
        <v>10700</v>
      </c>
      <c r="AA175" s="37">
        <v>1852183</v>
      </c>
      <c r="AC175" s="37">
        <v>23449</v>
      </c>
      <c r="AD175" s="37">
        <v>906529.44</v>
      </c>
      <c r="AE175" s="37">
        <v>194659.98</v>
      </c>
      <c r="AF175" s="37">
        <v>16836</v>
      </c>
      <c r="AG175" s="61">
        <f t="shared" si="15"/>
        <v>969083.99</v>
      </c>
      <c r="AH175" s="58">
        <f t="shared" si="16"/>
        <v>2266.86</v>
      </c>
      <c r="AI175" s="60">
        <f t="shared" si="17"/>
        <v>966817.13</v>
      </c>
      <c r="AJ175" s="63">
        <f t="shared" si="18"/>
        <v>3076971.54</v>
      </c>
      <c r="AK175" s="49">
        <f t="shared" si="19"/>
        <v>2993657.42</v>
      </c>
      <c r="AL175" s="53">
        <f t="shared" si="20"/>
        <v>83314.120000000112</v>
      </c>
    </row>
    <row r="176" spans="1:38" x14ac:dyDescent="0.2">
      <c r="A176" s="1" t="s">
        <v>1181</v>
      </c>
      <c r="B176" s="1" t="s">
        <v>1182</v>
      </c>
      <c r="C176" s="94">
        <v>3499</v>
      </c>
      <c r="D176" s="1" t="s">
        <v>1185</v>
      </c>
      <c r="E176" s="1" t="s">
        <v>1185</v>
      </c>
      <c r="F176" s="36">
        <v>802262.59</v>
      </c>
      <c r="G176" s="36">
        <v>0</v>
      </c>
      <c r="H176" s="36">
        <v>20050.39</v>
      </c>
      <c r="J176" s="280">
        <v>654406.59</v>
      </c>
      <c r="K176" s="280">
        <v>280168.78000000003</v>
      </c>
      <c r="P176" s="59">
        <v>513.70000000000005</v>
      </c>
      <c r="S176" s="280">
        <v>-532810.66</v>
      </c>
      <c r="T176" s="280">
        <v>2036218.61</v>
      </c>
      <c r="V176" s="33">
        <v>1861595.92</v>
      </c>
      <c r="W176" s="33">
        <v>70000</v>
      </c>
      <c r="X176" s="33">
        <v>947.31</v>
      </c>
      <c r="Y176" s="33">
        <v>1090580</v>
      </c>
      <c r="AA176" s="37">
        <v>1900280</v>
      </c>
      <c r="AB176" s="37">
        <v>59144</v>
      </c>
      <c r="AD176" s="37">
        <v>528706.03</v>
      </c>
      <c r="AE176" s="37">
        <v>282026.5</v>
      </c>
      <c r="AG176" s="61">
        <f t="shared" si="15"/>
        <v>822312.98</v>
      </c>
      <c r="AH176" s="58">
        <f t="shared" si="16"/>
        <v>513.70000000000005</v>
      </c>
      <c r="AI176" s="60">
        <f t="shared" si="17"/>
        <v>821799.28</v>
      </c>
      <c r="AJ176" s="63">
        <f t="shared" si="18"/>
        <v>3023123.23</v>
      </c>
      <c r="AK176" s="49">
        <f t="shared" si="19"/>
        <v>2770156.5300000003</v>
      </c>
      <c r="AL176" s="53">
        <f t="shared" si="20"/>
        <v>252966.69999999972</v>
      </c>
    </row>
    <row r="177" spans="1:38" x14ac:dyDescent="0.2">
      <c r="A177" s="1" t="s">
        <v>1181</v>
      </c>
      <c r="B177" s="1" t="s">
        <v>1182</v>
      </c>
      <c r="C177" s="94">
        <v>2136</v>
      </c>
      <c r="D177" s="1" t="s">
        <v>1186</v>
      </c>
      <c r="E177" s="1" t="s">
        <v>1186</v>
      </c>
      <c r="F177" s="36">
        <v>708980.3</v>
      </c>
      <c r="G177" s="36">
        <v>0</v>
      </c>
      <c r="H177" s="36">
        <v>8150.6</v>
      </c>
      <c r="J177" s="280">
        <v>283492.23</v>
      </c>
      <c r="K177" s="280">
        <v>167784.63</v>
      </c>
      <c r="P177" s="59">
        <v>4901.12</v>
      </c>
      <c r="S177" s="280">
        <v>-1595222.01</v>
      </c>
      <c r="T177" s="280">
        <v>2581996.2400000002</v>
      </c>
      <c r="V177" s="33">
        <v>1151372.72</v>
      </c>
      <c r="W177" s="33">
        <v>59100</v>
      </c>
      <c r="X177" s="33">
        <v>901.27</v>
      </c>
      <c r="Y177" s="33">
        <v>970260</v>
      </c>
      <c r="AA177" s="37">
        <v>1407617</v>
      </c>
      <c r="AB177" s="37">
        <v>74864</v>
      </c>
      <c r="AD177" s="37">
        <v>353065.86</v>
      </c>
      <c r="AE177" s="37">
        <v>169354.72</v>
      </c>
      <c r="AG177" s="61">
        <f t="shared" si="15"/>
        <v>717130.9</v>
      </c>
      <c r="AH177" s="58">
        <f t="shared" si="16"/>
        <v>4901.12</v>
      </c>
      <c r="AI177" s="60">
        <f t="shared" si="17"/>
        <v>712229.78</v>
      </c>
      <c r="AJ177" s="63">
        <f t="shared" si="18"/>
        <v>2181633.9900000002</v>
      </c>
      <c r="AK177" s="49">
        <f t="shared" si="19"/>
        <v>2004901.5799999998</v>
      </c>
      <c r="AL177" s="53">
        <f t="shared" si="20"/>
        <v>176732.41000000038</v>
      </c>
    </row>
    <row r="178" spans="1:38" x14ac:dyDescent="0.2">
      <c r="A178" s="1" t="s">
        <v>1181</v>
      </c>
      <c r="B178" s="1" t="s">
        <v>1182</v>
      </c>
      <c r="C178" s="94">
        <v>5049</v>
      </c>
      <c r="D178" s="1" t="s">
        <v>1187</v>
      </c>
      <c r="E178" s="1" t="s">
        <v>1187</v>
      </c>
      <c r="F178" s="36">
        <v>884908.46</v>
      </c>
      <c r="G178" s="36">
        <v>0</v>
      </c>
      <c r="H178" s="36">
        <v>6357.23</v>
      </c>
      <c r="I178" s="36">
        <v>0</v>
      </c>
      <c r="J178" s="280">
        <v>352129.07</v>
      </c>
      <c r="K178" s="280">
        <v>170560.45</v>
      </c>
      <c r="P178" s="59">
        <v>879.73</v>
      </c>
      <c r="S178" s="280">
        <v>-255644.71</v>
      </c>
      <c r="T178" s="280">
        <v>1442473.15</v>
      </c>
      <c r="V178" s="33">
        <v>1803937.32</v>
      </c>
      <c r="W178" s="33">
        <v>129363</v>
      </c>
      <c r="X178" s="33">
        <v>1293.26</v>
      </c>
      <c r="Y178" s="33">
        <v>799980</v>
      </c>
      <c r="AA178" s="37">
        <v>1506591</v>
      </c>
      <c r="AB178" s="37">
        <v>47190</v>
      </c>
      <c r="AC178" s="37">
        <v>29890</v>
      </c>
      <c r="AD178" s="37">
        <v>706389.99</v>
      </c>
      <c r="AE178" s="37">
        <v>177015.55</v>
      </c>
      <c r="AF178" s="37">
        <v>41250</v>
      </c>
      <c r="AG178" s="61">
        <f t="shared" si="15"/>
        <v>891265.69</v>
      </c>
      <c r="AH178" s="58">
        <f t="shared" si="16"/>
        <v>879.73</v>
      </c>
      <c r="AI178" s="60">
        <f t="shared" si="17"/>
        <v>890385.96</v>
      </c>
      <c r="AJ178" s="63">
        <f t="shared" si="18"/>
        <v>2734573.58</v>
      </c>
      <c r="AK178" s="49">
        <f t="shared" si="19"/>
        <v>2508326.54</v>
      </c>
      <c r="AL178" s="53">
        <f t="shared" si="20"/>
        <v>226247.04000000004</v>
      </c>
    </row>
    <row r="179" spans="1:38" x14ac:dyDescent="0.2">
      <c r="A179" s="1" t="s">
        <v>1181</v>
      </c>
      <c r="B179" s="1" t="s">
        <v>1182</v>
      </c>
      <c r="C179" s="94">
        <v>2299</v>
      </c>
      <c r="D179" s="1" t="s">
        <v>1188</v>
      </c>
      <c r="E179" s="1" t="s">
        <v>1188</v>
      </c>
      <c r="F179" s="36">
        <v>838873.19</v>
      </c>
      <c r="G179" s="36">
        <v>0</v>
      </c>
      <c r="H179" s="36">
        <v>9301.76</v>
      </c>
      <c r="I179" s="36">
        <v>0</v>
      </c>
      <c r="J179" s="280">
        <v>406122.8</v>
      </c>
      <c r="K179" s="280">
        <v>220494.91</v>
      </c>
      <c r="P179" s="59">
        <v>1081.97</v>
      </c>
      <c r="S179" s="280">
        <v>-535960.12</v>
      </c>
      <c r="T179" s="280">
        <v>1708773.29</v>
      </c>
      <c r="V179" s="33">
        <v>1446875.8</v>
      </c>
      <c r="W179" s="33">
        <v>66800</v>
      </c>
      <c r="X179" s="33">
        <v>1030.47</v>
      </c>
      <c r="Y179" s="33">
        <v>604240</v>
      </c>
      <c r="AA179" s="37">
        <v>1148146</v>
      </c>
      <c r="AB179" s="37">
        <v>20288</v>
      </c>
      <c r="AD179" s="37">
        <v>459268.8</v>
      </c>
      <c r="AE179" s="37">
        <v>179705.95</v>
      </c>
      <c r="AF179" s="37">
        <v>10640</v>
      </c>
      <c r="AG179" s="61">
        <f t="shared" si="15"/>
        <v>848174.95</v>
      </c>
      <c r="AH179" s="58">
        <f t="shared" si="16"/>
        <v>1081.97</v>
      </c>
      <c r="AI179" s="60">
        <f t="shared" si="17"/>
        <v>847092.98</v>
      </c>
      <c r="AJ179" s="63">
        <f t="shared" si="18"/>
        <v>2118946.27</v>
      </c>
      <c r="AK179" s="49">
        <f t="shared" si="19"/>
        <v>1818048.75</v>
      </c>
      <c r="AL179" s="53">
        <f t="shared" si="20"/>
        <v>300897.52</v>
      </c>
    </row>
    <row r="180" spans="1:38" x14ac:dyDescent="0.2">
      <c r="A180" s="1" t="s">
        <v>1181</v>
      </c>
      <c r="B180" s="1" t="s">
        <v>1182</v>
      </c>
      <c r="C180" s="94">
        <v>3201</v>
      </c>
      <c r="D180" s="1" t="s">
        <v>1189</v>
      </c>
      <c r="E180" s="1" t="s">
        <v>1189</v>
      </c>
      <c r="F180" s="36">
        <v>659655.21</v>
      </c>
      <c r="G180" s="36">
        <v>0</v>
      </c>
      <c r="H180" s="36">
        <v>19723.55</v>
      </c>
      <c r="J180" s="280">
        <v>44162.46</v>
      </c>
      <c r="K180" s="280">
        <v>82031.45</v>
      </c>
      <c r="P180" s="59">
        <v>3270.53</v>
      </c>
      <c r="S180" s="280">
        <v>-1098759.44</v>
      </c>
      <c r="T180" s="280">
        <v>1572242.02</v>
      </c>
      <c r="V180" s="33">
        <v>1046315.61</v>
      </c>
      <c r="W180" s="33">
        <v>112500</v>
      </c>
      <c r="X180" s="33">
        <v>714.5</v>
      </c>
      <c r="Y180" s="33">
        <v>883780</v>
      </c>
      <c r="AA180" s="37">
        <v>1198484</v>
      </c>
      <c r="AB180" s="37">
        <v>30658</v>
      </c>
      <c r="AD180" s="37">
        <v>388461.86</v>
      </c>
      <c r="AE180" s="37">
        <v>96886.69</v>
      </c>
      <c r="AG180" s="61">
        <f t="shared" si="15"/>
        <v>679378.76</v>
      </c>
      <c r="AH180" s="58">
        <f t="shared" si="16"/>
        <v>3270.53</v>
      </c>
      <c r="AI180" s="60">
        <f t="shared" si="17"/>
        <v>676108.23</v>
      </c>
      <c r="AJ180" s="63">
        <f t="shared" si="18"/>
        <v>2043310.1099999999</v>
      </c>
      <c r="AK180" s="49">
        <f t="shared" si="19"/>
        <v>1714490.5499999998</v>
      </c>
      <c r="AL180" s="53">
        <f t="shared" si="20"/>
        <v>328819.56000000006</v>
      </c>
    </row>
    <row r="181" spans="1:38" x14ac:dyDescent="0.2">
      <c r="A181" s="1" t="s">
        <v>1181</v>
      </c>
      <c r="B181" s="1" t="s">
        <v>1182</v>
      </c>
      <c r="C181" s="94">
        <v>3710</v>
      </c>
      <c r="D181" s="1" t="s">
        <v>1190</v>
      </c>
      <c r="E181" s="1" t="s">
        <v>1190</v>
      </c>
      <c r="F181" s="36">
        <v>968918.85</v>
      </c>
      <c r="G181" s="36">
        <v>0</v>
      </c>
      <c r="H181" s="36">
        <v>12099.98</v>
      </c>
      <c r="I181" s="36">
        <v>0</v>
      </c>
      <c r="J181" s="280">
        <v>104045.04</v>
      </c>
      <c r="K181" s="280">
        <v>181523.82</v>
      </c>
      <c r="P181" s="59">
        <v>485.42</v>
      </c>
      <c r="S181" s="280">
        <v>-486234.54</v>
      </c>
      <c r="T181" s="280">
        <v>1286359.3700000001</v>
      </c>
      <c r="V181" s="33">
        <v>1227209.44</v>
      </c>
      <c r="W181" s="33">
        <v>368270</v>
      </c>
      <c r="X181" s="33">
        <v>1148.48</v>
      </c>
      <c r="Y181" s="33">
        <v>942160</v>
      </c>
      <c r="AA181" s="37">
        <v>1349901</v>
      </c>
      <c r="AB181" s="37">
        <v>25440</v>
      </c>
      <c r="AC181" s="37">
        <v>15060</v>
      </c>
      <c r="AD181" s="37">
        <v>562466.79</v>
      </c>
      <c r="AE181" s="37">
        <v>95942.69</v>
      </c>
      <c r="AF181" s="37">
        <v>24000</v>
      </c>
      <c r="AG181" s="61">
        <f t="shared" si="15"/>
        <v>981018.83</v>
      </c>
      <c r="AH181" s="58">
        <f t="shared" si="16"/>
        <v>485.42</v>
      </c>
      <c r="AI181" s="60">
        <f t="shared" si="17"/>
        <v>980533.40999999992</v>
      </c>
      <c r="AJ181" s="63">
        <f t="shared" si="18"/>
        <v>2538787.92</v>
      </c>
      <c r="AK181" s="49">
        <f t="shared" si="19"/>
        <v>2072810.48</v>
      </c>
      <c r="AL181" s="53">
        <f t="shared" si="20"/>
        <v>465977.43999999994</v>
      </c>
    </row>
    <row r="182" spans="1:38" x14ac:dyDescent="0.2">
      <c r="A182" s="1" t="s">
        <v>1192</v>
      </c>
      <c r="B182" s="1" t="s">
        <v>1194</v>
      </c>
      <c r="C182" s="94">
        <v>3132</v>
      </c>
      <c r="D182" s="1" t="s">
        <v>1196</v>
      </c>
      <c r="E182" s="1" t="s">
        <v>1196</v>
      </c>
      <c r="F182" s="36">
        <v>308944.02</v>
      </c>
      <c r="G182" s="36">
        <v>49979.58</v>
      </c>
      <c r="H182" s="36">
        <v>56869.86</v>
      </c>
      <c r="J182" s="280">
        <v>299347.49</v>
      </c>
      <c r="K182" s="280">
        <v>148035</v>
      </c>
      <c r="L182" s="59">
        <v>33057.47</v>
      </c>
      <c r="M182" s="59">
        <v>4343.91</v>
      </c>
      <c r="O182" s="59">
        <v>1107</v>
      </c>
      <c r="P182" s="59">
        <v>6912.45</v>
      </c>
      <c r="S182" s="280">
        <v>-603006.47</v>
      </c>
      <c r="T182" s="280">
        <v>1621669.25</v>
      </c>
      <c r="V182" s="33">
        <v>597844.52</v>
      </c>
      <c r="W182" s="33">
        <v>131460</v>
      </c>
      <c r="X182" s="33">
        <v>730.27</v>
      </c>
      <c r="Y182" s="33">
        <v>617812.91</v>
      </c>
      <c r="Z182" s="33">
        <v>91000</v>
      </c>
      <c r="AA182" s="37">
        <v>992664.91</v>
      </c>
      <c r="AD182" s="37">
        <v>476701.36</v>
      </c>
      <c r="AE182" s="37">
        <v>170389.09</v>
      </c>
      <c r="AG182" s="61">
        <f t="shared" si="15"/>
        <v>415793.46</v>
      </c>
      <c r="AH182" s="58">
        <f t="shared" si="16"/>
        <v>45420.83</v>
      </c>
      <c r="AI182" s="60">
        <f t="shared" si="17"/>
        <v>370372.63</v>
      </c>
      <c r="AJ182" s="63">
        <f t="shared" si="18"/>
        <v>1438847.7000000002</v>
      </c>
      <c r="AK182" s="49">
        <f t="shared" si="19"/>
        <v>1639755.36</v>
      </c>
      <c r="AL182" s="53">
        <f t="shared" si="20"/>
        <v>-200907.65999999992</v>
      </c>
    </row>
    <row r="183" spans="1:38" x14ac:dyDescent="0.2">
      <c r="A183" s="1" t="s">
        <v>1192</v>
      </c>
      <c r="B183" s="1" t="s">
        <v>1194</v>
      </c>
      <c r="C183" s="94">
        <v>2840</v>
      </c>
      <c r="D183" s="1" t="s">
        <v>1197</v>
      </c>
      <c r="E183" s="1" t="s">
        <v>1197</v>
      </c>
      <c r="F183" s="36">
        <v>147402.37</v>
      </c>
      <c r="G183" s="36">
        <v>25000</v>
      </c>
      <c r="H183" s="36">
        <v>25497.96</v>
      </c>
      <c r="J183" s="280">
        <v>463642.45</v>
      </c>
      <c r="K183" s="280">
        <v>130253.86</v>
      </c>
      <c r="L183" s="59">
        <v>54600</v>
      </c>
      <c r="P183" s="59">
        <v>622.37</v>
      </c>
      <c r="S183" s="280">
        <v>-1210038.8999999999</v>
      </c>
      <c r="T183" s="280">
        <v>2143817.25</v>
      </c>
      <c r="V183" s="33">
        <v>826087.28</v>
      </c>
      <c r="W183" s="33">
        <v>175000</v>
      </c>
      <c r="X183" s="33">
        <v>296.36</v>
      </c>
      <c r="Y183" s="33">
        <v>1125740</v>
      </c>
      <c r="Z183" s="33">
        <v>147085</v>
      </c>
      <c r="AA183" s="37">
        <v>1710591</v>
      </c>
      <c r="AD183" s="37">
        <v>612886.69999999995</v>
      </c>
      <c r="AE183" s="37">
        <v>147935.01999999999</v>
      </c>
      <c r="AG183" s="61">
        <f t="shared" si="15"/>
        <v>197900.33</v>
      </c>
      <c r="AH183" s="58">
        <f t="shared" si="16"/>
        <v>55222.37</v>
      </c>
      <c r="AI183" s="60">
        <f t="shared" si="17"/>
        <v>142677.96</v>
      </c>
      <c r="AJ183" s="63">
        <f t="shared" si="18"/>
        <v>2274208.64</v>
      </c>
      <c r="AK183" s="49">
        <f t="shared" si="19"/>
        <v>2471412.7200000002</v>
      </c>
      <c r="AL183" s="53">
        <f t="shared" si="20"/>
        <v>-197204.08000000007</v>
      </c>
    </row>
    <row r="184" spans="1:38" x14ac:dyDescent="0.2">
      <c r="A184" s="1" t="s">
        <v>1192</v>
      </c>
      <c r="B184" s="1" t="s">
        <v>1194</v>
      </c>
      <c r="C184" s="94">
        <v>2282</v>
      </c>
      <c r="D184" s="1" t="s">
        <v>1198</v>
      </c>
      <c r="E184" s="1" t="s">
        <v>1198</v>
      </c>
      <c r="F184" s="36">
        <v>414157.04</v>
      </c>
      <c r="G184" s="36">
        <v>798</v>
      </c>
      <c r="H184" s="36">
        <v>115510.8</v>
      </c>
      <c r="J184" s="280">
        <v>2511924.41</v>
      </c>
      <c r="K184" s="280">
        <v>76637.8</v>
      </c>
      <c r="L184" s="59">
        <v>8335</v>
      </c>
      <c r="P184" s="59">
        <v>680.45</v>
      </c>
      <c r="S184" s="280">
        <v>2897165.97</v>
      </c>
      <c r="T184" s="280">
        <v>309335.96999999997</v>
      </c>
      <c r="V184" s="33">
        <v>766068.79</v>
      </c>
      <c r="W184" s="33">
        <v>100900</v>
      </c>
      <c r="X184" s="33">
        <v>837.05</v>
      </c>
      <c r="Y184" s="33">
        <v>861504</v>
      </c>
      <c r="Z184" s="33">
        <v>105028</v>
      </c>
      <c r="AA184" s="37">
        <v>1228646</v>
      </c>
      <c r="AD184" s="37">
        <v>533407.56000000006</v>
      </c>
      <c r="AE184" s="37">
        <v>168773.62</v>
      </c>
      <c r="AG184" s="61">
        <f t="shared" si="15"/>
        <v>530465.84</v>
      </c>
      <c r="AH184" s="58">
        <f t="shared" si="16"/>
        <v>9015.4500000000007</v>
      </c>
      <c r="AI184" s="60">
        <f t="shared" si="17"/>
        <v>521450.38999999996</v>
      </c>
      <c r="AJ184" s="63">
        <f t="shared" si="18"/>
        <v>1834337.84</v>
      </c>
      <c r="AK184" s="49">
        <f t="shared" si="19"/>
        <v>1930827.1800000002</v>
      </c>
      <c r="AL184" s="53">
        <f t="shared" si="20"/>
        <v>-96489.340000000084</v>
      </c>
    </row>
    <row r="185" spans="1:38" x14ac:dyDescent="0.2">
      <c r="A185" s="1" t="s">
        <v>1192</v>
      </c>
      <c r="B185" s="1" t="s">
        <v>1194</v>
      </c>
      <c r="C185" s="94">
        <v>2038</v>
      </c>
      <c r="D185" s="1" t="s">
        <v>1199</v>
      </c>
      <c r="E185" s="1" t="s">
        <v>1199</v>
      </c>
      <c r="F185" s="36">
        <v>69211.62</v>
      </c>
      <c r="G185" s="36">
        <v>39097.379999999997</v>
      </c>
      <c r="H185" s="36">
        <v>36688.82</v>
      </c>
      <c r="J185" s="280">
        <v>203983.03</v>
      </c>
      <c r="K185" s="280">
        <v>110807.55</v>
      </c>
      <c r="L185" s="59">
        <v>12300</v>
      </c>
      <c r="M185" s="59">
        <v>55937</v>
      </c>
      <c r="P185" s="59">
        <v>715.06</v>
      </c>
      <c r="S185" s="280">
        <v>-998552.69</v>
      </c>
      <c r="T185" s="280">
        <v>1558084.6</v>
      </c>
      <c r="V185" s="33">
        <v>773133.98</v>
      </c>
      <c r="W185" s="33">
        <v>76075</v>
      </c>
      <c r="X185" s="33">
        <v>231.04</v>
      </c>
      <c r="Y185" s="33">
        <v>551670</v>
      </c>
      <c r="Z185" s="33">
        <v>168850</v>
      </c>
      <c r="AA185" s="37">
        <v>1042053</v>
      </c>
      <c r="AD185" s="37">
        <v>555388.16000000003</v>
      </c>
      <c r="AE185" s="37">
        <v>141214.43</v>
      </c>
      <c r="AG185" s="61">
        <f t="shared" si="15"/>
        <v>144997.82</v>
      </c>
      <c r="AH185" s="58">
        <f t="shared" si="16"/>
        <v>68952.06</v>
      </c>
      <c r="AI185" s="60">
        <f t="shared" si="17"/>
        <v>76045.760000000009</v>
      </c>
      <c r="AJ185" s="63">
        <f t="shared" si="18"/>
        <v>1569960.02</v>
      </c>
      <c r="AK185" s="49">
        <f t="shared" si="19"/>
        <v>1738655.59</v>
      </c>
      <c r="AL185" s="53">
        <f t="shared" si="20"/>
        <v>-168695.57000000007</v>
      </c>
    </row>
    <row r="186" spans="1:38" x14ac:dyDescent="0.2">
      <c r="A186" s="1" t="s">
        <v>1192</v>
      </c>
      <c r="B186" s="1" t="s">
        <v>1194</v>
      </c>
      <c r="C186" s="94">
        <v>3640</v>
      </c>
      <c r="D186" s="1" t="s">
        <v>1200</v>
      </c>
      <c r="E186" s="1" t="s">
        <v>1200</v>
      </c>
      <c r="F186" s="36">
        <v>206866.96</v>
      </c>
      <c r="G186" s="36">
        <v>59184.15</v>
      </c>
      <c r="H186" s="36">
        <v>36316.35</v>
      </c>
      <c r="J186" s="280">
        <v>438153.13</v>
      </c>
      <c r="K186" s="280">
        <v>385785.76</v>
      </c>
      <c r="P186" s="59">
        <v>629.29999999999995</v>
      </c>
      <c r="S186" s="280">
        <v>-564757.54</v>
      </c>
      <c r="T186" s="280">
        <v>1939631.19</v>
      </c>
      <c r="V186" s="33">
        <v>1149946.92</v>
      </c>
      <c r="W186" s="33">
        <v>122060</v>
      </c>
      <c r="X186" s="33">
        <v>733.54</v>
      </c>
      <c r="Y186" s="33">
        <v>856280</v>
      </c>
      <c r="Z186" s="33">
        <v>182727</v>
      </c>
      <c r="AA186" s="37">
        <v>1709772</v>
      </c>
      <c r="AD186" s="37">
        <v>583872.47</v>
      </c>
      <c r="AE186" s="37">
        <v>267299.59000000003</v>
      </c>
      <c r="AG186" s="61">
        <f t="shared" si="15"/>
        <v>302367.45999999996</v>
      </c>
      <c r="AH186" s="58">
        <f t="shared" si="16"/>
        <v>629.29999999999995</v>
      </c>
      <c r="AI186" s="60">
        <f t="shared" si="17"/>
        <v>301738.15999999997</v>
      </c>
      <c r="AJ186" s="63">
        <f t="shared" si="18"/>
        <v>2311747.46</v>
      </c>
      <c r="AK186" s="49">
        <f t="shared" si="19"/>
        <v>2560944.0599999996</v>
      </c>
      <c r="AL186" s="53">
        <f t="shared" si="20"/>
        <v>-249196.59999999963</v>
      </c>
    </row>
    <row r="187" spans="1:38" x14ac:dyDescent="0.2">
      <c r="A187" s="1" t="s">
        <v>1192</v>
      </c>
      <c r="B187" s="1" t="s">
        <v>1194</v>
      </c>
      <c r="C187" s="94">
        <v>6860</v>
      </c>
      <c r="D187" s="1" t="s">
        <v>1201</v>
      </c>
      <c r="E187" s="1" t="s">
        <v>1201</v>
      </c>
      <c r="F187" s="36">
        <v>255677.01</v>
      </c>
      <c r="G187" s="36">
        <v>38176.83</v>
      </c>
      <c r="H187" s="36">
        <v>68165.7</v>
      </c>
      <c r="J187" s="280">
        <v>248666.02</v>
      </c>
      <c r="K187" s="280">
        <v>235956.69</v>
      </c>
      <c r="L187" s="59">
        <v>20415</v>
      </c>
      <c r="M187" s="59">
        <v>23040</v>
      </c>
      <c r="P187" s="59">
        <v>2057.3200000000002</v>
      </c>
      <c r="S187" s="280">
        <v>-1266218.02</v>
      </c>
      <c r="T187" s="280">
        <v>2258666.42</v>
      </c>
      <c r="V187" s="33">
        <v>1529968.79</v>
      </c>
      <c r="W187" s="33">
        <v>137060</v>
      </c>
      <c r="X187" s="33">
        <v>885.5</v>
      </c>
      <c r="Y187" s="33">
        <v>1672780</v>
      </c>
      <c r="Z187" s="33">
        <v>235576</v>
      </c>
      <c r="AA187" s="37">
        <v>2712115</v>
      </c>
      <c r="AC187" s="37">
        <v>1894</v>
      </c>
      <c r="AD187" s="37">
        <v>830207.82</v>
      </c>
      <c r="AE187" s="37">
        <v>223371.94</v>
      </c>
      <c r="AG187" s="61">
        <f t="shared" si="15"/>
        <v>362019.54000000004</v>
      </c>
      <c r="AH187" s="58">
        <f t="shared" si="16"/>
        <v>45512.32</v>
      </c>
      <c r="AI187" s="60">
        <f t="shared" si="17"/>
        <v>316507.22000000003</v>
      </c>
      <c r="AJ187" s="63">
        <f t="shared" si="18"/>
        <v>3576270.29</v>
      </c>
      <c r="AK187" s="49">
        <f t="shared" si="19"/>
        <v>3767588.76</v>
      </c>
      <c r="AL187" s="53">
        <f t="shared" si="20"/>
        <v>-191318.46999999974</v>
      </c>
    </row>
    <row r="188" spans="1:38" x14ac:dyDescent="0.2">
      <c r="A188" s="1" t="s">
        <v>1192</v>
      </c>
      <c r="B188" s="1" t="s">
        <v>1194</v>
      </c>
      <c r="C188" s="94">
        <v>1007</v>
      </c>
      <c r="D188" s="1" t="s">
        <v>1202</v>
      </c>
      <c r="E188" s="1" t="s">
        <v>1202</v>
      </c>
      <c r="F188" s="36">
        <v>122077.29</v>
      </c>
      <c r="G188" s="36">
        <v>30972.9</v>
      </c>
      <c r="H188" s="36">
        <v>74217.97</v>
      </c>
      <c r="J188" s="280">
        <v>9841</v>
      </c>
      <c r="K188" s="280">
        <v>139908.89000000001</v>
      </c>
      <c r="L188" s="59">
        <v>21573</v>
      </c>
      <c r="M188" s="59">
        <v>35725</v>
      </c>
      <c r="P188" s="59">
        <v>158.57</v>
      </c>
      <c r="S188" s="280">
        <v>-2830422.7</v>
      </c>
      <c r="T188" s="280">
        <v>3335566.08</v>
      </c>
      <c r="V188" s="33">
        <v>550148.34</v>
      </c>
      <c r="W188" s="33">
        <v>31600</v>
      </c>
      <c r="X188" s="33">
        <v>378.62</v>
      </c>
      <c r="Y188" s="33">
        <v>594348.5</v>
      </c>
      <c r="Z188" s="33">
        <v>102713</v>
      </c>
      <c r="AA188" s="37">
        <v>885448</v>
      </c>
      <c r="AC188" s="37">
        <v>1856</v>
      </c>
      <c r="AD188" s="37">
        <v>421547.69</v>
      </c>
      <c r="AE188" s="37">
        <v>155918.67000000001</v>
      </c>
      <c r="AG188" s="61">
        <f t="shared" si="15"/>
        <v>227268.16</v>
      </c>
      <c r="AH188" s="58">
        <f t="shared" si="16"/>
        <v>57456.57</v>
      </c>
      <c r="AI188" s="60">
        <f t="shared" si="17"/>
        <v>169811.59</v>
      </c>
      <c r="AJ188" s="63">
        <f t="shared" si="18"/>
        <v>1279188.46</v>
      </c>
      <c r="AK188" s="49">
        <f t="shared" si="19"/>
        <v>1464770.3599999999</v>
      </c>
      <c r="AL188" s="53">
        <f t="shared" si="20"/>
        <v>-185581.89999999991</v>
      </c>
    </row>
    <row r="189" spans="1:38" x14ac:dyDescent="0.2">
      <c r="A189" s="1" t="s">
        <v>1192</v>
      </c>
      <c r="B189" s="1" t="s">
        <v>1194</v>
      </c>
      <c r="C189" s="94">
        <v>3193</v>
      </c>
      <c r="D189" s="1" t="s">
        <v>1203</v>
      </c>
      <c r="E189" s="1" t="s">
        <v>1203</v>
      </c>
      <c r="F189" s="36">
        <v>204769.6</v>
      </c>
      <c r="G189" s="36">
        <v>0</v>
      </c>
      <c r="H189" s="36">
        <v>35831.65</v>
      </c>
      <c r="J189" s="280">
        <v>403712.8</v>
      </c>
      <c r="K189" s="280">
        <v>180914.21</v>
      </c>
      <c r="L189" s="59">
        <v>28090</v>
      </c>
      <c r="M189" s="59">
        <v>32182.47</v>
      </c>
      <c r="P189" s="59">
        <v>12186.87</v>
      </c>
      <c r="S189" s="280">
        <v>-939777.6</v>
      </c>
      <c r="T189" s="280">
        <v>1980732.96</v>
      </c>
      <c r="V189" s="33">
        <v>1124908.98</v>
      </c>
      <c r="W189" s="33">
        <v>203500</v>
      </c>
      <c r="X189" s="33">
        <v>805.97</v>
      </c>
      <c r="Y189" s="33">
        <v>693397.26</v>
      </c>
      <c r="Z189" s="33">
        <v>124925</v>
      </c>
      <c r="AA189" s="37">
        <v>1557925.26</v>
      </c>
      <c r="AD189" s="37">
        <v>675878.03</v>
      </c>
      <c r="AE189" s="37">
        <v>201920.36</v>
      </c>
      <c r="AG189" s="61">
        <f t="shared" si="15"/>
        <v>240601.25</v>
      </c>
      <c r="AH189" s="58">
        <f t="shared" si="16"/>
        <v>72459.34</v>
      </c>
      <c r="AI189" s="60">
        <f t="shared" si="17"/>
        <v>168141.91</v>
      </c>
      <c r="AJ189" s="63">
        <f t="shared" si="18"/>
        <v>2147537.21</v>
      </c>
      <c r="AK189" s="49">
        <f t="shared" si="19"/>
        <v>2435723.65</v>
      </c>
      <c r="AL189" s="53">
        <f t="shared" si="20"/>
        <v>-288186.43999999994</v>
      </c>
    </row>
    <row r="190" spans="1:38" x14ac:dyDescent="0.2">
      <c r="D190" s="1" t="s">
        <v>1439</v>
      </c>
      <c r="E190" s="1" t="s">
        <v>1439</v>
      </c>
      <c r="H190" s="36">
        <v>70288.009999999995</v>
      </c>
      <c r="K190" s="280">
        <v>183859.34</v>
      </c>
      <c r="S190" s="280">
        <v>89665.95</v>
      </c>
      <c r="V190" s="33">
        <v>431714.45</v>
      </c>
      <c r="AD190" s="37">
        <v>236690.43</v>
      </c>
      <c r="AE190" s="37">
        <v>30542.62</v>
      </c>
      <c r="AG190" s="61">
        <f t="shared" si="15"/>
        <v>70288.009999999995</v>
      </c>
      <c r="AH190" s="58">
        <f t="shared" si="16"/>
        <v>0</v>
      </c>
      <c r="AI190" s="60">
        <f t="shared" si="17"/>
        <v>70288.009999999995</v>
      </c>
      <c r="AJ190" s="63">
        <f t="shared" si="18"/>
        <v>431714.45</v>
      </c>
      <c r="AK190" s="49">
        <f t="shared" si="19"/>
        <v>267233.05</v>
      </c>
      <c r="AL190" s="53">
        <f t="shared" si="20"/>
        <v>164481.40000000002</v>
      </c>
    </row>
    <row r="191" spans="1:38" x14ac:dyDescent="0.2">
      <c r="D191" s="1" t="s">
        <v>1440</v>
      </c>
      <c r="E191" s="1" t="s">
        <v>1440</v>
      </c>
      <c r="F191" s="36">
        <v>553642.88</v>
      </c>
      <c r="G191" s="36">
        <v>103000</v>
      </c>
      <c r="H191" s="36">
        <v>15468.4</v>
      </c>
      <c r="J191" s="280">
        <v>1691759.71</v>
      </c>
      <c r="K191" s="280">
        <v>199191.14</v>
      </c>
      <c r="P191" s="59">
        <v>416.7</v>
      </c>
      <c r="S191" s="280">
        <v>1692196.09</v>
      </c>
      <c r="T191" s="280">
        <v>669277.43000000005</v>
      </c>
      <c r="V191" s="33">
        <v>1175443.1200000001</v>
      </c>
      <c r="W191" s="33">
        <v>228740</v>
      </c>
      <c r="X191" s="33">
        <v>1598.16</v>
      </c>
      <c r="AA191" s="37">
        <v>452858</v>
      </c>
      <c r="AB191" s="37">
        <v>3040</v>
      </c>
      <c r="AC191" s="37">
        <v>14738</v>
      </c>
      <c r="AD191" s="37">
        <v>557158.93000000005</v>
      </c>
      <c r="AE191" s="37">
        <v>176814.44</v>
      </c>
      <c r="AG191" s="61">
        <f t="shared" si="15"/>
        <v>672111.28</v>
      </c>
      <c r="AH191" s="58">
        <f t="shared" si="16"/>
        <v>416.7</v>
      </c>
      <c r="AI191" s="60">
        <f t="shared" si="17"/>
        <v>671694.58000000007</v>
      </c>
      <c r="AJ191" s="63">
        <f t="shared" si="18"/>
        <v>1405781.28</v>
      </c>
      <c r="AK191" s="49">
        <f t="shared" si="19"/>
        <v>1204609.3700000001</v>
      </c>
      <c r="AL191" s="53">
        <f t="shared" si="20"/>
        <v>201171.90999999992</v>
      </c>
    </row>
    <row r="192" spans="1:38" x14ac:dyDescent="0.2">
      <c r="D192" s="1" t="s">
        <v>1441</v>
      </c>
      <c r="E192" s="1" t="s">
        <v>1441</v>
      </c>
      <c r="F192" s="36">
        <v>482660.06</v>
      </c>
      <c r="G192" s="36">
        <v>207658.1</v>
      </c>
      <c r="H192" s="36">
        <v>280198.34999999998</v>
      </c>
      <c r="K192" s="280">
        <v>56184.34</v>
      </c>
      <c r="P192" s="59">
        <v>8377.94</v>
      </c>
      <c r="S192" s="280">
        <v>817914.76</v>
      </c>
      <c r="V192" s="33">
        <v>1004264.1</v>
      </c>
      <c r="X192" s="33">
        <v>832.66</v>
      </c>
      <c r="AA192" s="37">
        <v>239140</v>
      </c>
      <c r="AD192" s="37">
        <v>507761.67</v>
      </c>
      <c r="AE192" s="37">
        <v>57786.94</v>
      </c>
      <c r="AG192" s="61">
        <f t="shared" si="15"/>
        <v>970516.51</v>
      </c>
      <c r="AH192" s="58">
        <f t="shared" si="16"/>
        <v>8377.94</v>
      </c>
      <c r="AI192" s="60">
        <f t="shared" si="17"/>
        <v>962138.57000000007</v>
      </c>
      <c r="AJ192" s="63">
        <f t="shared" si="18"/>
        <v>1005096.76</v>
      </c>
      <c r="AK192" s="49">
        <f t="shared" si="19"/>
        <v>804688.60999999987</v>
      </c>
      <c r="AL192" s="53">
        <f t="shared" si="20"/>
        <v>200408.15000000014</v>
      </c>
    </row>
    <row r="193" spans="33:37" x14ac:dyDescent="0.2">
      <c r="AG193" s="61"/>
      <c r="AH193" s="58"/>
      <c r="AI193" s="60"/>
      <c r="AJ193" s="63"/>
      <c r="AK193" s="49"/>
    </row>
    <row r="194" spans="33:37" x14ac:dyDescent="0.2">
      <c r="AG194" s="61"/>
      <c r="AH194" s="58"/>
      <c r="AI194" s="60"/>
    </row>
    <row r="195" spans="33:37" x14ac:dyDescent="0.2">
      <c r="AI195" s="6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5"/>
  <sheetViews>
    <sheetView topLeftCell="AC1" zoomScale="90" zoomScaleNormal="90" workbookViewId="0">
      <selection activeCell="AI1" sqref="F1:AI1048576"/>
    </sheetView>
  </sheetViews>
  <sheetFormatPr defaultRowHeight="14.25" x14ac:dyDescent="0.2"/>
  <cols>
    <col min="2" max="2" width="17.25" customWidth="1"/>
    <col min="4" max="4" width="29.375" customWidth="1"/>
    <col min="5" max="5" width="31" style="280" customWidth="1"/>
    <col min="6" max="6" width="17.25" style="36" customWidth="1"/>
    <col min="7" max="7" width="11.375" style="36" bestFit="1" customWidth="1"/>
    <col min="8" max="8" width="29.375" style="36" customWidth="1"/>
    <col min="9" max="9" width="29.625" style="280" customWidth="1"/>
    <col min="10" max="10" width="20.375" style="280" customWidth="1"/>
    <col min="11" max="11" width="11.5" style="280" bestFit="1" customWidth="1"/>
    <col min="12" max="12" width="20.375" style="280" customWidth="1"/>
    <col min="13" max="13" width="20.25" style="59" customWidth="1"/>
    <col min="14" max="14" width="11.75" style="59" customWidth="1"/>
    <col min="15" max="15" width="13.125" style="59" bestFit="1" customWidth="1"/>
    <col min="16" max="16" width="17.25" style="59" customWidth="1"/>
    <col min="17" max="18" width="20.25" style="280" customWidth="1"/>
    <col min="19" max="19" width="18.25" style="280" customWidth="1"/>
    <col min="20" max="20" width="13.875" style="280" customWidth="1"/>
    <col min="21" max="21" width="13.75" style="33" customWidth="1"/>
    <col min="22" max="22" width="29.375" style="33" customWidth="1"/>
    <col min="23" max="23" width="18.25" style="33" customWidth="1"/>
    <col min="24" max="24" width="15.375" style="33" customWidth="1"/>
    <col min="25" max="25" width="14.5" style="33" bestFit="1" customWidth="1"/>
    <col min="26" max="26" width="25.625" style="33" customWidth="1"/>
    <col min="27" max="27" width="28.75" style="33" customWidth="1"/>
    <col min="28" max="28" width="14.25" style="33" customWidth="1"/>
    <col min="29" max="29" width="15.125" style="37" bestFit="1" customWidth="1"/>
    <col min="30" max="30" width="13.5" style="37" bestFit="1" customWidth="1"/>
    <col min="31" max="31" width="15.25" style="37" bestFit="1" customWidth="1"/>
    <col min="32" max="32" width="14.125" style="37" bestFit="1" customWidth="1"/>
    <col min="33" max="33" width="15.25" style="37" bestFit="1" customWidth="1"/>
    <col min="34" max="34" width="13.75" style="37" bestFit="1" customWidth="1"/>
    <col min="35" max="35" width="15.375" style="37" bestFit="1" customWidth="1"/>
    <col min="36" max="36" width="14.125" style="280" bestFit="1" customWidth="1"/>
    <col min="37" max="37" width="15.25" style="280" bestFit="1" customWidth="1"/>
    <col min="38" max="38" width="14.625" style="280" bestFit="1" customWidth="1"/>
    <col min="39" max="39" width="15.625" style="280" bestFit="1" customWidth="1"/>
    <col min="40" max="40" width="14.25" style="280" bestFit="1" customWidth="1"/>
    <col min="41" max="41" width="14.125" style="280" bestFit="1" customWidth="1"/>
    <col min="42" max="42" width="14.5" style="280" bestFit="1" customWidth="1"/>
    <col min="43" max="43" width="13.5" style="280" bestFit="1" customWidth="1"/>
    <col min="44" max="45" width="13.125" style="280" bestFit="1" customWidth="1"/>
    <col min="46" max="46" width="14.375" style="280" bestFit="1" customWidth="1"/>
    <col min="47" max="47" width="13.375" style="280" bestFit="1" customWidth="1"/>
    <col min="48" max="48" width="14.375" style="280" bestFit="1" customWidth="1"/>
    <col min="49" max="49" width="14.125" style="280" bestFit="1" customWidth="1"/>
    <col min="50" max="50" width="15.125" style="280" bestFit="1" customWidth="1"/>
    <col min="51" max="52" width="14.25" style="280" bestFit="1" customWidth="1"/>
    <col min="53" max="53" width="11.375" style="280" bestFit="1" customWidth="1"/>
    <col min="54" max="54" width="14.125" style="280" bestFit="1" customWidth="1"/>
    <col min="55" max="55" width="11.625" style="280" bestFit="1" customWidth="1"/>
    <col min="56" max="56" width="13.125" style="280" bestFit="1" customWidth="1"/>
    <col min="57" max="58" width="10.375" style="280" bestFit="1" customWidth="1"/>
    <col min="59" max="59" width="11.375" style="280" bestFit="1" customWidth="1"/>
    <col min="60" max="60" width="9.375" style="280" bestFit="1" customWidth="1"/>
    <col min="61" max="61" width="15.125" style="280" bestFit="1" customWidth="1"/>
    <col min="62" max="62" width="13.125" style="280" bestFit="1" customWidth="1"/>
    <col min="63" max="63" width="15.125" style="280" bestFit="1" customWidth="1"/>
    <col min="64" max="64" width="13.125" style="280" bestFit="1" customWidth="1"/>
    <col min="65" max="65" width="9.375" style="280" bestFit="1" customWidth="1"/>
    <col min="66" max="66" width="11.375" style="280" bestFit="1" customWidth="1"/>
    <col min="67" max="67" width="10.375" style="280" bestFit="1" customWidth="1"/>
    <col min="68" max="69" width="13.125" style="280" bestFit="1" customWidth="1"/>
    <col min="70" max="70" width="14.125" style="280" bestFit="1" customWidth="1"/>
    <col min="71" max="72" width="9.125" style="280" bestFit="1" customWidth="1"/>
    <col min="73" max="73" width="13.125" style="280" bestFit="1" customWidth="1"/>
    <col min="74" max="74" width="14.125" style="280" bestFit="1" customWidth="1"/>
    <col min="75" max="75" width="11.375" style="280" bestFit="1" customWidth="1"/>
    <col min="76" max="76" width="9.375" style="280" bestFit="1" customWidth="1"/>
    <col min="77" max="78" width="13.125" style="280" bestFit="1" customWidth="1"/>
    <col min="79" max="79" width="14.125" style="280" bestFit="1" customWidth="1"/>
    <col min="80" max="80" width="13.125" style="280" bestFit="1" customWidth="1"/>
    <col min="81" max="81" width="10.375" style="280" bestFit="1" customWidth="1"/>
    <col min="82" max="82" width="11.375" style="280" bestFit="1" customWidth="1"/>
    <col min="83" max="16384" width="9" style="280"/>
  </cols>
  <sheetData>
    <row r="1" spans="1:35" x14ac:dyDescent="0.2">
      <c r="E1" s="280" t="s">
        <v>1410</v>
      </c>
      <c r="F1" s="36" t="s">
        <v>1616</v>
      </c>
      <c r="G1" s="36" t="s">
        <v>1618</v>
      </c>
      <c r="H1" s="36" t="s">
        <v>1620</v>
      </c>
      <c r="I1" s="280" t="s">
        <v>1622</v>
      </c>
      <c r="J1" s="280" t="s">
        <v>1624</v>
      </c>
      <c r="K1" s="280" t="s">
        <v>1626</v>
      </c>
      <c r="L1" s="280" t="s">
        <v>1688</v>
      </c>
      <c r="M1" s="59" t="s">
        <v>1628</v>
      </c>
      <c r="N1" s="59" t="s">
        <v>1630</v>
      </c>
      <c r="O1" s="59" t="s">
        <v>1634</v>
      </c>
      <c r="P1" s="59" t="s">
        <v>1636</v>
      </c>
      <c r="Q1" s="280" t="s">
        <v>1638</v>
      </c>
      <c r="R1" s="280" t="s">
        <v>1613</v>
      </c>
      <c r="S1" s="280" t="s">
        <v>1640</v>
      </c>
      <c r="T1" s="280" t="s">
        <v>1642</v>
      </c>
      <c r="U1" s="33" t="s">
        <v>1671</v>
      </c>
      <c r="V1" s="33" t="s">
        <v>1673</v>
      </c>
      <c r="W1" s="33" t="s">
        <v>1643</v>
      </c>
      <c r="X1" s="33" t="s">
        <v>1645</v>
      </c>
      <c r="Y1" s="33" t="s">
        <v>1647</v>
      </c>
      <c r="Z1" s="33" t="s">
        <v>1649</v>
      </c>
      <c r="AA1" s="33" t="s">
        <v>1651</v>
      </c>
      <c r="AB1" s="33" t="s">
        <v>1655</v>
      </c>
      <c r="AC1" s="37" t="s">
        <v>1657</v>
      </c>
      <c r="AD1" s="37" t="s">
        <v>1659</v>
      </c>
      <c r="AE1" s="37" t="s">
        <v>1661</v>
      </c>
      <c r="AF1" s="37" t="s">
        <v>1663</v>
      </c>
      <c r="AG1" s="37" t="s">
        <v>1665</v>
      </c>
      <c r="AH1" s="37" t="s">
        <v>1686</v>
      </c>
      <c r="AI1" s="37" t="s">
        <v>1669</v>
      </c>
    </row>
    <row r="2" spans="1:35" x14ac:dyDescent="0.2">
      <c r="E2" s="280" t="s">
        <v>1411</v>
      </c>
      <c r="F2" s="36" t="s">
        <v>1617</v>
      </c>
      <c r="G2" s="36" t="s">
        <v>1619</v>
      </c>
      <c r="H2" s="36" t="s">
        <v>1621</v>
      </c>
      <c r="I2" s="280" t="s">
        <v>1623</v>
      </c>
      <c r="J2" s="280" t="s">
        <v>1625</v>
      </c>
      <c r="K2" s="280" t="s">
        <v>1627</v>
      </c>
      <c r="L2" s="280" t="s">
        <v>1689</v>
      </c>
      <c r="M2" s="59" t="s">
        <v>1629</v>
      </c>
      <c r="N2" s="59" t="s">
        <v>1631</v>
      </c>
      <c r="O2" s="59" t="s">
        <v>1635</v>
      </c>
      <c r="P2" s="59" t="s">
        <v>1637</v>
      </c>
      <c r="Q2" s="280" t="s">
        <v>1639</v>
      </c>
      <c r="R2" s="280" t="s">
        <v>1614</v>
      </c>
      <c r="S2" s="280" t="s">
        <v>1641</v>
      </c>
      <c r="T2" s="280" t="s">
        <v>1615</v>
      </c>
      <c r="U2" s="33" t="s">
        <v>1672</v>
      </c>
      <c r="V2" s="33" t="s">
        <v>1674</v>
      </c>
      <c r="W2" s="33" t="s">
        <v>1644</v>
      </c>
      <c r="X2" s="33" t="s">
        <v>1646</v>
      </c>
      <c r="Y2" s="33" t="s">
        <v>1648</v>
      </c>
      <c r="Z2" s="33" t="s">
        <v>1650</v>
      </c>
      <c r="AA2" s="33" t="s">
        <v>1652</v>
      </c>
      <c r="AB2" s="33" t="s">
        <v>1656</v>
      </c>
      <c r="AC2" s="37" t="s">
        <v>1658</v>
      </c>
      <c r="AD2" s="37" t="s">
        <v>1660</v>
      </c>
      <c r="AE2" s="37" t="s">
        <v>1662</v>
      </c>
      <c r="AF2" s="37" t="s">
        <v>1664</v>
      </c>
      <c r="AG2" s="37" t="s">
        <v>1666</v>
      </c>
      <c r="AH2" s="37" t="s">
        <v>1687</v>
      </c>
      <c r="AI2" s="37" t="s">
        <v>1670</v>
      </c>
    </row>
    <row r="3" spans="1:35" x14ac:dyDescent="0.2">
      <c r="E3" s="280" t="s">
        <v>1412</v>
      </c>
      <c r="F3" s="36">
        <v>47480359.219999999</v>
      </c>
      <c r="G3" s="36">
        <v>845407.14</v>
      </c>
      <c r="H3" s="36">
        <v>21818971.66</v>
      </c>
      <c r="I3" s="280">
        <v>134813772.66</v>
      </c>
      <c r="J3" s="280">
        <v>35047886.060000002</v>
      </c>
      <c r="K3" s="280">
        <v>14308.86</v>
      </c>
      <c r="L3" s="280">
        <v>266900</v>
      </c>
      <c r="M3" s="59">
        <v>424880</v>
      </c>
      <c r="N3" s="59">
        <v>4379182.24</v>
      </c>
      <c r="O3" s="59">
        <v>2193012</v>
      </c>
      <c r="P3" s="59">
        <v>6976698.6600000001</v>
      </c>
      <c r="Q3" s="280">
        <v>10584.87</v>
      </c>
      <c r="R3" s="280">
        <v>-5206087.92</v>
      </c>
      <c r="S3" s="280">
        <v>-48333110.259999998</v>
      </c>
      <c r="T3" s="280">
        <v>297496120.97000003</v>
      </c>
      <c r="U3" s="33">
        <v>3301</v>
      </c>
      <c r="V3" s="33">
        <v>2164.9</v>
      </c>
      <c r="W3" s="33">
        <v>94208566.269999996</v>
      </c>
      <c r="X3" s="33">
        <v>9935874</v>
      </c>
      <c r="Y3" s="33">
        <v>261732.82</v>
      </c>
      <c r="Z3" s="33">
        <v>9465</v>
      </c>
      <c r="AA3" s="33">
        <v>132798988.81999999</v>
      </c>
      <c r="AB3" s="33">
        <v>8082573.9100000001</v>
      </c>
      <c r="AC3" s="37">
        <v>166576365.56999999</v>
      </c>
      <c r="AD3" s="37">
        <v>1149805.5</v>
      </c>
      <c r="AE3" s="37">
        <v>2454429.89</v>
      </c>
      <c r="AF3" s="37">
        <v>69895933</v>
      </c>
      <c r="AG3" s="37">
        <v>22331252.210000001</v>
      </c>
      <c r="AH3" s="37">
        <v>17683.37</v>
      </c>
      <c r="AI3" s="37">
        <v>530872.14</v>
      </c>
    </row>
    <row r="4" spans="1:35" x14ac:dyDescent="0.2">
      <c r="A4" t="s">
        <v>1207</v>
      </c>
      <c r="B4" t="s">
        <v>1209</v>
      </c>
      <c r="C4">
        <v>3730</v>
      </c>
      <c r="D4" t="s">
        <v>1211</v>
      </c>
      <c r="E4" s="280" t="s">
        <v>1211</v>
      </c>
      <c r="F4" s="36">
        <v>197439.33</v>
      </c>
      <c r="G4" s="36">
        <v>0</v>
      </c>
      <c r="H4" s="36">
        <v>61765.68</v>
      </c>
      <c r="I4" s="280">
        <v>423954.68</v>
      </c>
      <c r="J4" s="280">
        <v>151071.73000000001</v>
      </c>
      <c r="N4" s="59">
        <v>13100</v>
      </c>
      <c r="P4" s="59">
        <v>70935</v>
      </c>
      <c r="S4" s="280">
        <v>-1074020.33</v>
      </c>
      <c r="T4" s="280">
        <v>2193223.69</v>
      </c>
      <c r="W4" s="33">
        <v>390345.5</v>
      </c>
      <c r="Z4" s="33">
        <v>3090</v>
      </c>
      <c r="AA4" s="33">
        <v>690500</v>
      </c>
      <c r="AC4" s="37">
        <v>792239</v>
      </c>
      <c r="AF4" s="37">
        <v>480757.74</v>
      </c>
      <c r="AG4" s="37">
        <v>179945.7</v>
      </c>
    </row>
    <row r="5" spans="1:35" x14ac:dyDescent="0.2">
      <c r="A5" t="s">
        <v>1207</v>
      </c>
      <c r="B5" t="s">
        <v>1209</v>
      </c>
      <c r="C5">
        <v>5221</v>
      </c>
      <c r="D5" t="s">
        <v>1212</v>
      </c>
      <c r="E5" s="280" t="s">
        <v>1212</v>
      </c>
      <c r="F5" s="36">
        <v>216993.33</v>
      </c>
      <c r="G5" s="36">
        <v>0</v>
      </c>
      <c r="H5" s="36">
        <v>66028.789999999994</v>
      </c>
      <c r="I5" s="280">
        <v>945378.73</v>
      </c>
      <c r="J5" s="280">
        <v>568276.06000000006</v>
      </c>
      <c r="N5" s="59">
        <v>35824</v>
      </c>
      <c r="P5" s="59">
        <v>1900.4</v>
      </c>
      <c r="S5" s="280">
        <v>653984.06999999995</v>
      </c>
      <c r="T5" s="280">
        <v>1265427.9099999999</v>
      </c>
      <c r="W5" s="33">
        <v>758237.51</v>
      </c>
      <c r="X5" s="33">
        <v>4000</v>
      </c>
      <c r="Y5" s="33">
        <v>694.82</v>
      </c>
      <c r="AA5" s="33">
        <v>887700</v>
      </c>
      <c r="AB5" s="33">
        <v>76045</v>
      </c>
      <c r="AC5" s="37">
        <v>1223489</v>
      </c>
      <c r="AE5" s="37">
        <v>3000</v>
      </c>
      <c r="AF5" s="37">
        <v>539206.69999999995</v>
      </c>
      <c r="AG5" s="37">
        <v>121441.1</v>
      </c>
    </row>
    <row r="6" spans="1:35" x14ac:dyDescent="0.2">
      <c r="A6" t="s">
        <v>1207</v>
      </c>
      <c r="B6" t="s">
        <v>1209</v>
      </c>
      <c r="C6">
        <v>4708</v>
      </c>
      <c r="D6" t="s">
        <v>1213</v>
      </c>
      <c r="E6" s="280" t="s">
        <v>1213</v>
      </c>
      <c r="F6" s="36">
        <v>603011.83999999997</v>
      </c>
      <c r="G6" s="36">
        <v>0</v>
      </c>
      <c r="H6" s="36">
        <v>132067.75</v>
      </c>
      <c r="I6" s="280">
        <v>946687.05</v>
      </c>
      <c r="J6" s="280">
        <v>481563.13</v>
      </c>
      <c r="M6" s="59">
        <v>0</v>
      </c>
      <c r="N6" s="59">
        <v>12300</v>
      </c>
      <c r="P6" s="59">
        <v>9821.77</v>
      </c>
      <c r="S6" s="280">
        <v>-1314755.1599999999</v>
      </c>
      <c r="T6" s="280">
        <v>3482828.65</v>
      </c>
      <c r="W6" s="33">
        <v>491349.93</v>
      </c>
      <c r="X6" s="33">
        <v>536805</v>
      </c>
      <c r="Y6" s="33">
        <v>915.53</v>
      </c>
      <c r="AA6" s="33">
        <v>1009000</v>
      </c>
      <c r="AB6" s="33">
        <v>82269</v>
      </c>
      <c r="AC6" s="37">
        <v>1325341</v>
      </c>
      <c r="AD6" s="37">
        <v>10500</v>
      </c>
      <c r="AE6" s="37">
        <v>19026</v>
      </c>
      <c r="AF6" s="37">
        <v>643772.44999999995</v>
      </c>
      <c r="AG6" s="37">
        <v>148565.5</v>
      </c>
    </row>
    <row r="7" spans="1:35" x14ac:dyDescent="0.2">
      <c r="A7" t="s">
        <v>1207</v>
      </c>
      <c r="B7" t="s">
        <v>1209</v>
      </c>
      <c r="C7">
        <v>4405</v>
      </c>
      <c r="D7" t="s">
        <v>1214</v>
      </c>
      <c r="E7" s="280" t="s">
        <v>1214</v>
      </c>
      <c r="F7" s="36">
        <v>306864.13</v>
      </c>
      <c r="G7" s="36">
        <v>0</v>
      </c>
      <c r="H7" s="36">
        <v>150254.39000000001</v>
      </c>
      <c r="I7" s="280">
        <v>690831.86</v>
      </c>
      <c r="J7" s="280">
        <v>623069.32999999996</v>
      </c>
      <c r="N7" s="59">
        <v>67460</v>
      </c>
      <c r="P7" s="59">
        <v>2552.85</v>
      </c>
      <c r="S7" s="280">
        <v>-1776105.22</v>
      </c>
      <c r="T7" s="280">
        <v>3940312</v>
      </c>
      <c r="V7" s="33">
        <v>521.41</v>
      </c>
      <c r="W7" s="33">
        <v>592793.03</v>
      </c>
      <c r="X7" s="33">
        <v>117800</v>
      </c>
      <c r="AA7" s="33">
        <v>701300</v>
      </c>
      <c r="AB7" s="33">
        <v>76150</v>
      </c>
      <c r="AC7" s="37">
        <v>983624</v>
      </c>
      <c r="AF7" s="37">
        <v>579039.48</v>
      </c>
      <c r="AG7" s="37">
        <v>359150.88</v>
      </c>
      <c r="AI7" s="37">
        <v>29950</v>
      </c>
    </row>
    <row r="8" spans="1:35" x14ac:dyDescent="0.2">
      <c r="A8" t="s">
        <v>1207</v>
      </c>
      <c r="B8" t="s">
        <v>1209</v>
      </c>
      <c r="C8">
        <v>4348</v>
      </c>
      <c r="D8" t="s">
        <v>1215</v>
      </c>
      <c r="E8" s="280" t="s">
        <v>1215</v>
      </c>
      <c r="F8" s="36">
        <v>641757.44999999995</v>
      </c>
      <c r="G8" s="36">
        <v>0</v>
      </c>
      <c r="H8" s="36">
        <v>43048.33</v>
      </c>
      <c r="I8" s="280">
        <v>469896.86</v>
      </c>
      <c r="J8" s="280">
        <v>182130.47</v>
      </c>
      <c r="L8" s="280">
        <v>194900</v>
      </c>
      <c r="M8" s="59">
        <v>0</v>
      </c>
      <c r="N8" s="59">
        <v>12300</v>
      </c>
      <c r="P8" s="59">
        <v>59471.58</v>
      </c>
      <c r="S8" s="280">
        <v>-1111516.3</v>
      </c>
      <c r="T8" s="280">
        <v>2735240.51</v>
      </c>
      <c r="W8" s="33">
        <v>467920.11</v>
      </c>
      <c r="X8" s="33">
        <v>20000</v>
      </c>
      <c r="Y8" s="33">
        <v>1172.7</v>
      </c>
      <c r="AA8" s="33">
        <v>974810</v>
      </c>
      <c r="AB8" s="33">
        <v>52057</v>
      </c>
      <c r="AC8" s="37">
        <v>1108054</v>
      </c>
      <c r="AD8" s="37">
        <v>3000</v>
      </c>
      <c r="AE8" s="37">
        <v>10862</v>
      </c>
      <c r="AF8" s="37">
        <v>387401.03</v>
      </c>
      <c r="AG8" s="37">
        <v>150405.46</v>
      </c>
      <c r="AI8" s="37">
        <v>20000</v>
      </c>
    </row>
    <row r="9" spans="1:35" x14ac:dyDescent="0.2">
      <c r="A9" t="s">
        <v>1207</v>
      </c>
      <c r="B9" t="s">
        <v>1209</v>
      </c>
      <c r="C9">
        <v>3589</v>
      </c>
      <c r="D9" t="s">
        <v>1216</v>
      </c>
      <c r="E9" s="280" t="s">
        <v>1216</v>
      </c>
      <c r="F9" s="36">
        <v>351205.59</v>
      </c>
      <c r="G9" s="36">
        <v>0</v>
      </c>
      <c r="H9" s="36">
        <v>92863.679999999993</v>
      </c>
      <c r="I9" s="280">
        <v>832080.92</v>
      </c>
      <c r="J9" s="280">
        <v>1197913.78</v>
      </c>
      <c r="N9" s="59">
        <v>12150</v>
      </c>
      <c r="P9" s="59">
        <v>1255</v>
      </c>
      <c r="S9" s="280">
        <v>346594.42</v>
      </c>
      <c r="T9" s="280">
        <v>2266802.89</v>
      </c>
      <c r="W9" s="33">
        <v>545286.06999999995</v>
      </c>
      <c r="Y9" s="33">
        <v>553.55999999999995</v>
      </c>
      <c r="AA9" s="33">
        <v>853520</v>
      </c>
      <c r="AB9" s="33">
        <v>50521</v>
      </c>
      <c r="AC9" s="37">
        <v>987565</v>
      </c>
      <c r="AD9" s="37">
        <v>3500</v>
      </c>
      <c r="AE9" s="37">
        <v>2970</v>
      </c>
      <c r="AF9" s="37">
        <v>364151.23</v>
      </c>
      <c r="AG9" s="37">
        <v>244432.74</v>
      </c>
    </row>
    <row r="10" spans="1:35" x14ac:dyDescent="0.2">
      <c r="A10" t="s">
        <v>1207</v>
      </c>
      <c r="B10" t="s">
        <v>1209</v>
      </c>
      <c r="C10">
        <v>2636</v>
      </c>
      <c r="D10" t="s">
        <v>1217</v>
      </c>
      <c r="E10" s="280" t="s">
        <v>1217</v>
      </c>
      <c r="F10" s="36">
        <v>240769.01</v>
      </c>
      <c r="G10" s="36">
        <v>0</v>
      </c>
      <c r="H10" s="36">
        <v>180094.18</v>
      </c>
      <c r="I10" s="280">
        <v>1020794.04</v>
      </c>
      <c r="J10" s="280">
        <v>165748.09</v>
      </c>
      <c r="N10" s="59">
        <v>21524</v>
      </c>
      <c r="P10" s="59">
        <v>39458.129999999997</v>
      </c>
      <c r="S10" s="280">
        <v>-902258.77</v>
      </c>
      <c r="T10" s="280">
        <v>2678016.84</v>
      </c>
      <c r="W10" s="33">
        <v>569570.55000000005</v>
      </c>
      <c r="Y10" s="33">
        <v>427.61</v>
      </c>
      <c r="AA10" s="33">
        <v>1020870</v>
      </c>
      <c r="AB10" s="33">
        <v>53000</v>
      </c>
      <c r="AC10" s="37">
        <v>1171811</v>
      </c>
      <c r="AF10" s="37">
        <v>528971.61</v>
      </c>
      <c r="AG10" s="37">
        <v>172420.43</v>
      </c>
    </row>
    <row r="11" spans="1:35" x14ac:dyDescent="0.2">
      <c r="A11" t="s">
        <v>1207</v>
      </c>
      <c r="B11" t="s">
        <v>1209</v>
      </c>
      <c r="C11">
        <v>2321</v>
      </c>
      <c r="D11" t="s">
        <v>1218</v>
      </c>
      <c r="E11" s="280" t="s">
        <v>1218</v>
      </c>
      <c r="F11" s="36">
        <v>71454.460000000006</v>
      </c>
      <c r="G11" s="36">
        <v>0</v>
      </c>
      <c r="H11" s="36">
        <v>119474.93</v>
      </c>
      <c r="I11" s="280">
        <v>2217486.7999999998</v>
      </c>
      <c r="J11" s="280">
        <v>219430.66</v>
      </c>
      <c r="N11" s="59">
        <v>34886</v>
      </c>
      <c r="P11" s="59">
        <v>36913.730000000003</v>
      </c>
      <c r="S11" s="280">
        <v>1791630.73</v>
      </c>
      <c r="T11" s="280">
        <v>585220.22</v>
      </c>
      <c r="W11" s="33">
        <v>1037435.62</v>
      </c>
      <c r="X11" s="33">
        <v>4000</v>
      </c>
      <c r="Y11" s="33">
        <v>850.55</v>
      </c>
      <c r="AA11" s="33">
        <v>579830</v>
      </c>
      <c r="AB11" s="33">
        <v>49681</v>
      </c>
      <c r="AC11" s="37">
        <v>898981</v>
      </c>
      <c r="AE11" s="37">
        <v>6330</v>
      </c>
      <c r="AF11" s="37">
        <v>397926.15</v>
      </c>
      <c r="AG11" s="37">
        <v>189363.85</v>
      </c>
    </row>
    <row r="12" spans="1:35" x14ac:dyDescent="0.2">
      <c r="A12" t="s">
        <v>1207</v>
      </c>
      <c r="B12" t="s">
        <v>1209</v>
      </c>
      <c r="C12">
        <v>2128</v>
      </c>
      <c r="D12" t="s">
        <v>1219</v>
      </c>
      <c r="E12" s="280" t="s">
        <v>1219</v>
      </c>
      <c r="F12" s="36">
        <v>336876.86</v>
      </c>
      <c r="G12" s="36">
        <v>0</v>
      </c>
      <c r="H12" s="36">
        <v>49951.61</v>
      </c>
      <c r="I12" s="280">
        <v>586756.81000000006</v>
      </c>
      <c r="J12" s="280">
        <v>1186384.56</v>
      </c>
      <c r="M12" s="59">
        <v>0</v>
      </c>
      <c r="N12" s="59">
        <v>17300</v>
      </c>
      <c r="P12" s="59">
        <v>467.37</v>
      </c>
      <c r="S12" s="280">
        <v>-375474.13</v>
      </c>
      <c r="T12" s="280">
        <v>1804328.64</v>
      </c>
      <c r="W12" s="33">
        <v>1301809.17</v>
      </c>
      <c r="X12" s="33">
        <v>57200</v>
      </c>
      <c r="Y12" s="33">
        <v>717.53</v>
      </c>
      <c r="AA12" s="33">
        <v>2898280</v>
      </c>
      <c r="AB12" s="33">
        <v>101820</v>
      </c>
      <c r="AC12" s="37">
        <v>3017700</v>
      </c>
      <c r="AD12" s="37">
        <v>3500</v>
      </c>
      <c r="AE12" s="37">
        <v>2439</v>
      </c>
      <c r="AF12" s="37">
        <v>390028.04</v>
      </c>
      <c r="AG12" s="37">
        <v>232811.7</v>
      </c>
    </row>
    <row r="13" spans="1:35" x14ac:dyDescent="0.2">
      <c r="A13" t="s">
        <v>1207</v>
      </c>
      <c r="B13" t="s">
        <v>1209</v>
      </c>
      <c r="C13">
        <v>2356</v>
      </c>
      <c r="D13" t="s">
        <v>1220</v>
      </c>
      <c r="E13" s="280" t="s">
        <v>1220</v>
      </c>
      <c r="F13" s="36">
        <v>24326.18</v>
      </c>
      <c r="G13" s="36">
        <v>0</v>
      </c>
      <c r="H13" s="36">
        <v>13852.94</v>
      </c>
      <c r="I13" s="280">
        <v>206109.97</v>
      </c>
      <c r="J13" s="280">
        <v>352048.9</v>
      </c>
      <c r="N13" s="59">
        <v>11300</v>
      </c>
      <c r="P13" s="59">
        <v>3241.26</v>
      </c>
      <c r="S13" s="280">
        <v>183467.57</v>
      </c>
      <c r="T13" s="280">
        <v>667029.63</v>
      </c>
      <c r="W13" s="33">
        <v>431563.84</v>
      </c>
      <c r="X13" s="33">
        <v>143850</v>
      </c>
      <c r="Y13" s="33">
        <v>235.52</v>
      </c>
      <c r="AA13" s="33">
        <v>934960</v>
      </c>
      <c r="AB13" s="33">
        <v>53831</v>
      </c>
      <c r="AC13" s="37">
        <v>1242993</v>
      </c>
      <c r="AD13" s="37">
        <v>2200</v>
      </c>
      <c r="AE13" s="37">
        <v>3028</v>
      </c>
      <c r="AF13" s="37">
        <v>517918.17</v>
      </c>
      <c r="AG13" s="37">
        <v>67000.83</v>
      </c>
      <c r="AI13" s="37">
        <v>0.83</v>
      </c>
    </row>
    <row r="14" spans="1:35" x14ac:dyDescent="0.2">
      <c r="A14" t="s">
        <v>1207</v>
      </c>
      <c r="B14" t="s">
        <v>1209</v>
      </c>
      <c r="C14">
        <v>2750</v>
      </c>
      <c r="D14" t="s">
        <v>1221</v>
      </c>
      <c r="E14" s="280" t="s">
        <v>1221</v>
      </c>
      <c r="F14" s="36">
        <v>135247.32999999999</v>
      </c>
      <c r="G14" s="36">
        <v>0</v>
      </c>
      <c r="H14" s="36">
        <v>57561.23</v>
      </c>
      <c r="I14" s="280">
        <v>3</v>
      </c>
      <c r="J14" s="280">
        <v>391752.81</v>
      </c>
      <c r="N14" s="59">
        <v>34824</v>
      </c>
      <c r="P14" s="59">
        <v>7574.48</v>
      </c>
      <c r="S14" s="280">
        <v>-260375.47</v>
      </c>
      <c r="T14" s="280">
        <v>818351.54</v>
      </c>
      <c r="W14" s="33">
        <v>791208.21</v>
      </c>
      <c r="Y14" s="33">
        <v>432.12</v>
      </c>
      <c r="AA14" s="33">
        <v>541100</v>
      </c>
      <c r="AB14" s="33">
        <v>205620</v>
      </c>
      <c r="AC14" s="37">
        <v>846599</v>
      </c>
      <c r="AD14" s="37">
        <v>2200</v>
      </c>
      <c r="AE14" s="37">
        <v>1624</v>
      </c>
      <c r="AF14" s="37">
        <v>634574.21</v>
      </c>
      <c r="AG14" s="37">
        <v>69173.3</v>
      </c>
    </row>
    <row r="15" spans="1:35" x14ac:dyDescent="0.2">
      <c r="A15" t="s">
        <v>1207</v>
      </c>
      <c r="B15" t="s">
        <v>1209</v>
      </c>
      <c r="C15">
        <v>3490</v>
      </c>
      <c r="D15" t="s">
        <v>1222</v>
      </c>
      <c r="E15" s="280" t="s">
        <v>1222</v>
      </c>
      <c r="F15" s="36">
        <v>143150.14000000001</v>
      </c>
      <c r="G15" s="36">
        <v>0</v>
      </c>
      <c r="H15" s="36">
        <v>106457.82</v>
      </c>
      <c r="I15" s="280">
        <v>2021524.45</v>
      </c>
      <c r="J15" s="280">
        <v>315110.93</v>
      </c>
      <c r="N15" s="59">
        <v>34669</v>
      </c>
      <c r="P15" s="59">
        <v>88327.77</v>
      </c>
      <c r="S15" s="280">
        <v>-1057240.83</v>
      </c>
      <c r="T15" s="280">
        <v>3873985.05</v>
      </c>
      <c r="W15" s="33">
        <v>595268.18000000005</v>
      </c>
      <c r="X15" s="33">
        <v>116000</v>
      </c>
      <c r="Y15" s="33">
        <v>382.68</v>
      </c>
      <c r="AA15" s="33">
        <v>1433990</v>
      </c>
      <c r="AB15" s="33">
        <v>84745</v>
      </c>
      <c r="AC15" s="37">
        <v>1741905</v>
      </c>
      <c r="AD15" s="37">
        <v>7000</v>
      </c>
      <c r="AE15" s="37">
        <v>7765</v>
      </c>
      <c r="AF15" s="37">
        <v>590743.84</v>
      </c>
      <c r="AG15" s="37">
        <v>228969.67</v>
      </c>
      <c r="AI15" s="37">
        <v>7500</v>
      </c>
    </row>
    <row r="16" spans="1:35" x14ac:dyDescent="0.2">
      <c r="A16" t="s">
        <v>1207</v>
      </c>
      <c r="B16" t="s">
        <v>1209</v>
      </c>
      <c r="C16">
        <v>2589</v>
      </c>
      <c r="D16" t="s">
        <v>1223</v>
      </c>
      <c r="E16" s="280" t="s">
        <v>1223</v>
      </c>
      <c r="F16" s="36">
        <v>26768.400000000001</v>
      </c>
      <c r="G16" s="36">
        <v>0</v>
      </c>
      <c r="H16" s="36">
        <v>18453.93</v>
      </c>
      <c r="I16" s="280">
        <v>1614029.93</v>
      </c>
      <c r="J16" s="280">
        <v>241856.83</v>
      </c>
      <c r="N16" s="59">
        <v>6150</v>
      </c>
      <c r="P16" s="59">
        <v>2340.6999999999998</v>
      </c>
      <c r="S16" s="280">
        <v>12876.03</v>
      </c>
      <c r="T16" s="280">
        <v>2037072.22</v>
      </c>
      <c r="W16" s="33">
        <v>614470.97</v>
      </c>
      <c r="Y16" s="33">
        <v>266.49</v>
      </c>
      <c r="AA16" s="33">
        <v>689010</v>
      </c>
      <c r="AB16" s="33">
        <v>52024.3</v>
      </c>
      <c r="AC16" s="37">
        <v>974554</v>
      </c>
      <c r="AF16" s="37">
        <v>393885.56</v>
      </c>
      <c r="AG16" s="37">
        <v>144662.06</v>
      </c>
    </row>
    <row r="17" spans="1:35" x14ac:dyDescent="0.2">
      <c r="A17" t="s">
        <v>1207</v>
      </c>
      <c r="B17" t="s">
        <v>1209</v>
      </c>
      <c r="C17">
        <v>1475</v>
      </c>
      <c r="D17" t="s">
        <v>1224</v>
      </c>
      <c r="E17" s="280" t="s">
        <v>1224</v>
      </c>
      <c r="F17" s="36">
        <v>1289640.3799999999</v>
      </c>
      <c r="H17" s="36">
        <v>563076.88</v>
      </c>
      <c r="I17" s="280">
        <v>295963.55</v>
      </c>
      <c r="J17" s="280">
        <v>540715.42000000004</v>
      </c>
      <c r="N17" s="59">
        <v>19395</v>
      </c>
      <c r="P17" s="59">
        <v>823.12</v>
      </c>
      <c r="S17" s="280">
        <v>-498942.51</v>
      </c>
      <c r="T17" s="280">
        <v>2706524.69</v>
      </c>
      <c r="W17" s="33">
        <v>1164500</v>
      </c>
      <c r="Y17" s="33">
        <v>1217.0999999999999</v>
      </c>
      <c r="AA17" s="33">
        <v>676600</v>
      </c>
      <c r="AC17" s="37">
        <v>779311</v>
      </c>
      <c r="AE17" s="37">
        <v>24224</v>
      </c>
      <c r="AF17" s="37">
        <v>428092.27</v>
      </c>
      <c r="AG17" s="37">
        <v>149093.9</v>
      </c>
    </row>
    <row r="18" spans="1:35" x14ac:dyDescent="0.2">
      <c r="A18" t="s">
        <v>1207</v>
      </c>
      <c r="B18" t="s">
        <v>1209</v>
      </c>
      <c r="C18">
        <v>2248</v>
      </c>
      <c r="D18" t="s">
        <v>1225</v>
      </c>
      <c r="E18" s="280" t="s">
        <v>1225</v>
      </c>
      <c r="F18" s="36">
        <v>382399.72</v>
      </c>
      <c r="G18" s="36">
        <v>13380</v>
      </c>
      <c r="H18" s="36">
        <v>458764.06</v>
      </c>
      <c r="I18" s="280">
        <v>89237.39</v>
      </c>
      <c r="J18" s="280">
        <v>349958.77</v>
      </c>
      <c r="N18" s="59">
        <v>10850</v>
      </c>
      <c r="P18" s="59">
        <v>103295.58</v>
      </c>
      <c r="S18" s="280">
        <v>118049.74</v>
      </c>
      <c r="T18" s="280">
        <v>865508.28</v>
      </c>
      <c r="W18" s="33">
        <v>1110263.1000000001</v>
      </c>
      <c r="Y18" s="33">
        <v>435.61</v>
      </c>
      <c r="Z18" s="33">
        <v>510</v>
      </c>
      <c r="AA18" s="33">
        <v>1070260</v>
      </c>
      <c r="AC18" s="37">
        <v>1166706</v>
      </c>
      <c r="AD18" s="37">
        <v>5120</v>
      </c>
      <c r="AE18" s="37">
        <v>2600</v>
      </c>
      <c r="AF18" s="37">
        <v>657100.65</v>
      </c>
      <c r="AG18" s="37">
        <v>153155.72</v>
      </c>
      <c r="AI18" s="37">
        <v>750</v>
      </c>
    </row>
    <row r="19" spans="1:35" x14ac:dyDescent="0.2">
      <c r="A19" t="s">
        <v>1207</v>
      </c>
      <c r="B19" t="s">
        <v>1209</v>
      </c>
      <c r="C19">
        <v>3985</v>
      </c>
      <c r="D19" t="s">
        <v>1226</v>
      </c>
      <c r="E19" s="280" t="s">
        <v>1226</v>
      </c>
      <c r="F19" s="36">
        <v>679707.46</v>
      </c>
      <c r="G19" s="36">
        <v>0</v>
      </c>
      <c r="H19" s="36">
        <v>111265.25</v>
      </c>
      <c r="I19" s="280">
        <v>48150.15</v>
      </c>
      <c r="J19" s="280">
        <v>223946.02</v>
      </c>
      <c r="M19" s="59">
        <v>0</v>
      </c>
      <c r="N19" s="59">
        <v>7725</v>
      </c>
      <c r="P19" s="59">
        <v>445310.49</v>
      </c>
      <c r="S19" s="280">
        <v>-1836831.32</v>
      </c>
      <c r="T19" s="280">
        <v>2831701.19</v>
      </c>
      <c r="W19" s="33">
        <v>622695.6</v>
      </c>
      <c r="AA19" s="33">
        <v>589050</v>
      </c>
      <c r="AC19" s="37">
        <v>750631</v>
      </c>
      <c r="AF19" s="37">
        <v>751281.97</v>
      </c>
      <c r="AG19" s="37">
        <v>94669.11</v>
      </c>
    </row>
    <row r="20" spans="1:35" x14ac:dyDescent="0.2">
      <c r="A20" t="s">
        <v>1207</v>
      </c>
      <c r="B20" t="s">
        <v>1209</v>
      </c>
      <c r="C20">
        <v>2900</v>
      </c>
      <c r="D20" t="s">
        <v>1227</v>
      </c>
      <c r="E20" s="280" t="s">
        <v>1227</v>
      </c>
      <c r="F20" s="36">
        <v>939060.11</v>
      </c>
      <c r="G20" s="36">
        <v>0</v>
      </c>
      <c r="H20" s="36">
        <v>79954.13</v>
      </c>
      <c r="I20" s="280">
        <v>2627681.91</v>
      </c>
      <c r="J20" s="280">
        <v>410627.7</v>
      </c>
      <c r="N20" s="59">
        <v>19890</v>
      </c>
      <c r="P20" s="59">
        <v>88242</v>
      </c>
      <c r="S20" s="280">
        <v>-1842343.23</v>
      </c>
      <c r="T20" s="280">
        <v>5546813.3099999996</v>
      </c>
      <c r="W20" s="33">
        <v>754011.89</v>
      </c>
      <c r="AA20" s="33">
        <v>651200</v>
      </c>
      <c r="AB20" s="33">
        <v>202800</v>
      </c>
      <c r="AC20" s="37">
        <v>950140</v>
      </c>
      <c r="AF20" s="37">
        <v>228131.52</v>
      </c>
      <c r="AG20" s="37">
        <v>185018.6</v>
      </c>
    </row>
    <row r="21" spans="1:35" x14ac:dyDescent="0.2">
      <c r="A21" t="s">
        <v>1207</v>
      </c>
      <c r="B21" t="s">
        <v>1209</v>
      </c>
      <c r="C21">
        <v>4136</v>
      </c>
      <c r="D21" t="s">
        <v>1228</v>
      </c>
      <c r="E21" s="280" t="s">
        <v>1228</v>
      </c>
      <c r="F21" s="36">
        <v>166015.56</v>
      </c>
      <c r="G21" s="36">
        <v>0</v>
      </c>
      <c r="H21" s="36">
        <v>92699.41</v>
      </c>
      <c r="I21" s="280">
        <v>2637301.87</v>
      </c>
      <c r="J21" s="280">
        <v>1226248.81</v>
      </c>
      <c r="N21" s="59">
        <v>22690</v>
      </c>
      <c r="P21" s="59">
        <v>18195.990000000002</v>
      </c>
      <c r="S21" s="280">
        <v>2660263.1800000002</v>
      </c>
      <c r="T21" s="280">
        <v>1606327.04</v>
      </c>
      <c r="W21" s="33">
        <v>1157515.1599999999</v>
      </c>
      <c r="Y21" s="33">
        <v>315.02</v>
      </c>
      <c r="AA21" s="33">
        <v>584200</v>
      </c>
      <c r="AB21" s="33">
        <v>193300</v>
      </c>
      <c r="AC21" s="37">
        <v>1283527</v>
      </c>
      <c r="AD21" s="37">
        <v>7000</v>
      </c>
      <c r="AE21" s="37">
        <v>16656.5</v>
      </c>
      <c r="AF21" s="37">
        <v>590368.48</v>
      </c>
      <c r="AG21" s="37">
        <v>222988.76</v>
      </c>
    </row>
    <row r="22" spans="1:35" x14ac:dyDescent="0.2">
      <c r="A22" t="s">
        <v>1207</v>
      </c>
      <c r="B22" t="s">
        <v>1209</v>
      </c>
      <c r="C22">
        <v>3628</v>
      </c>
      <c r="D22" t="s">
        <v>1229</v>
      </c>
      <c r="E22" s="280" t="s">
        <v>1229</v>
      </c>
      <c r="F22" s="36">
        <v>293600.95</v>
      </c>
      <c r="G22" s="36">
        <v>0</v>
      </c>
      <c r="H22" s="36">
        <v>71856.570000000007</v>
      </c>
      <c r="I22" s="280">
        <v>2016282.38</v>
      </c>
      <c r="J22" s="280">
        <v>577549.03</v>
      </c>
      <c r="N22" s="59">
        <v>11150</v>
      </c>
      <c r="P22" s="59">
        <v>1644.71</v>
      </c>
      <c r="S22" s="280">
        <v>1775140.7</v>
      </c>
      <c r="T22" s="280">
        <v>1373222.93</v>
      </c>
      <c r="W22" s="33">
        <v>435229</v>
      </c>
      <c r="Y22" s="33">
        <v>477.7</v>
      </c>
      <c r="AA22" s="33">
        <v>1067830</v>
      </c>
      <c r="AB22" s="33">
        <v>128812</v>
      </c>
      <c r="AC22" s="37">
        <v>1220941</v>
      </c>
      <c r="AE22" s="37">
        <v>9688</v>
      </c>
      <c r="AF22" s="37">
        <v>369785.11</v>
      </c>
      <c r="AG22" s="37">
        <v>233804</v>
      </c>
    </row>
    <row r="23" spans="1:35" x14ac:dyDescent="0.2">
      <c r="A23" t="s">
        <v>1207</v>
      </c>
      <c r="B23" t="s">
        <v>1209</v>
      </c>
      <c r="C23">
        <v>2180</v>
      </c>
      <c r="D23" t="s">
        <v>1230</v>
      </c>
      <c r="E23" s="280" t="s">
        <v>1230</v>
      </c>
      <c r="F23" s="36">
        <v>813193.06</v>
      </c>
      <c r="G23" s="36">
        <v>0</v>
      </c>
      <c r="H23" s="36">
        <v>78528.789999999994</v>
      </c>
      <c r="I23" s="280">
        <v>2633417.5299999998</v>
      </c>
      <c r="J23" s="280">
        <v>257010.68</v>
      </c>
      <c r="N23" s="59">
        <v>41791</v>
      </c>
      <c r="P23" s="59">
        <v>4534.8599999999997</v>
      </c>
      <c r="S23" s="280">
        <v>3618833.23</v>
      </c>
      <c r="T23" s="280">
        <v>466379.49</v>
      </c>
      <c r="W23" s="33">
        <v>564780.06999999995</v>
      </c>
      <c r="Y23" s="33">
        <v>111390.93</v>
      </c>
      <c r="Z23" s="33">
        <v>270</v>
      </c>
      <c r="AA23" s="33">
        <v>369250</v>
      </c>
      <c r="AC23" s="37">
        <v>723101</v>
      </c>
      <c r="AF23" s="37">
        <v>492636.4</v>
      </c>
      <c r="AG23" s="37">
        <v>179342.12</v>
      </c>
    </row>
    <row r="24" spans="1:35" x14ac:dyDescent="0.2">
      <c r="A24" t="s">
        <v>1207</v>
      </c>
      <c r="B24" t="s">
        <v>1209</v>
      </c>
      <c r="C24">
        <v>2720</v>
      </c>
      <c r="D24" t="s">
        <v>1231</v>
      </c>
      <c r="E24" s="280" t="s">
        <v>1231</v>
      </c>
      <c r="F24" s="36">
        <v>434859.62</v>
      </c>
      <c r="G24" s="36">
        <v>0</v>
      </c>
      <c r="H24" s="36">
        <v>140713.74</v>
      </c>
      <c r="I24" s="280">
        <v>355051.37</v>
      </c>
      <c r="J24" s="280">
        <v>406474.42</v>
      </c>
      <c r="N24" s="59">
        <v>19582</v>
      </c>
      <c r="P24" s="59">
        <v>42038.64</v>
      </c>
      <c r="S24" s="280">
        <v>-689367.71</v>
      </c>
      <c r="T24" s="280">
        <v>1804328.64</v>
      </c>
      <c r="W24" s="33">
        <v>783281.85</v>
      </c>
      <c r="X24" s="33">
        <v>141900</v>
      </c>
      <c r="Y24" s="33">
        <v>232.54</v>
      </c>
      <c r="AA24" s="33">
        <v>695930</v>
      </c>
      <c r="AB24" s="33">
        <v>556</v>
      </c>
      <c r="AC24" s="37">
        <v>793158</v>
      </c>
      <c r="AF24" s="37">
        <v>560628.68000000005</v>
      </c>
      <c r="AG24" s="37">
        <v>107596.13</v>
      </c>
    </row>
    <row r="25" spans="1:35" x14ac:dyDescent="0.2">
      <c r="A25" t="s">
        <v>1207</v>
      </c>
      <c r="B25" t="s">
        <v>1209</v>
      </c>
      <c r="C25">
        <v>6257</v>
      </c>
      <c r="D25" t="s">
        <v>1232</v>
      </c>
      <c r="E25" s="280" t="s">
        <v>1232</v>
      </c>
      <c r="F25" s="36">
        <v>412400.23</v>
      </c>
      <c r="G25" s="36">
        <v>4560</v>
      </c>
      <c r="H25" s="36">
        <v>483587.91</v>
      </c>
      <c r="I25" s="280">
        <v>493721.98</v>
      </c>
      <c r="J25" s="280">
        <v>184540.44</v>
      </c>
      <c r="N25" s="59">
        <v>48176</v>
      </c>
      <c r="P25" s="59">
        <v>5050.26</v>
      </c>
      <c r="S25" s="280">
        <v>-91506.5</v>
      </c>
      <c r="T25" s="280">
        <v>1601555.91</v>
      </c>
      <c r="W25" s="33">
        <v>1247515.8500000001</v>
      </c>
      <c r="AA25" s="33">
        <v>658500</v>
      </c>
      <c r="AC25" s="37">
        <v>1065506</v>
      </c>
      <c r="AE25" s="37">
        <v>11054.05</v>
      </c>
      <c r="AF25" s="37">
        <v>632093.11</v>
      </c>
      <c r="AG25" s="37">
        <v>181827.8</v>
      </c>
    </row>
    <row r="26" spans="1:35" x14ac:dyDescent="0.2">
      <c r="A26" t="s">
        <v>1207</v>
      </c>
      <c r="B26" t="s">
        <v>1209</v>
      </c>
      <c r="C26">
        <v>5202</v>
      </c>
      <c r="D26" t="s">
        <v>1233</v>
      </c>
      <c r="E26" s="280" t="s">
        <v>1233</v>
      </c>
      <c r="F26" s="36">
        <v>610369.09</v>
      </c>
      <c r="G26" s="36">
        <v>0</v>
      </c>
      <c r="H26" s="36">
        <v>92349.57</v>
      </c>
      <c r="I26" s="280">
        <v>130888.75</v>
      </c>
      <c r="J26" s="280">
        <v>305622.74</v>
      </c>
      <c r="M26" s="59">
        <v>0</v>
      </c>
      <c r="N26" s="59">
        <v>5700</v>
      </c>
      <c r="P26" s="59">
        <v>247403.56</v>
      </c>
      <c r="S26" s="280">
        <v>-262604.89</v>
      </c>
      <c r="T26" s="280">
        <v>1188537.31</v>
      </c>
      <c r="W26" s="33">
        <v>1109932.44</v>
      </c>
      <c r="X26" s="33">
        <v>182400</v>
      </c>
      <c r="Y26" s="33">
        <v>725</v>
      </c>
      <c r="Z26" s="33">
        <v>5595</v>
      </c>
      <c r="AA26" s="33">
        <v>816500</v>
      </c>
      <c r="AB26" s="33">
        <v>33</v>
      </c>
      <c r="AC26" s="37">
        <v>1257545</v>
      </c>
      <c r="AE26" s="37">
        <v>1680</v>
      </c>
      <c r="AF26" s="37">
        <v>775493.64</v>
      </c>
      <c r="AG26" s="37">
        <v>120272.63</v>
      </c>
    </row>
    <row r="27" spans="1:35" x14ac:dyDescent="0.2">
      <c r="A27" t="s">
        <v>1207</v>
      </c>
      <c r="B27" t="s">
        <v>1209</v>
      </c>
      <c r="C27">
        <v>2753</v>
      </c>
      <c r="D27" t="s">
        <v>1234</v>
      </c>
      <c r="E27" s="280" t="s">
        <v>1234</v>
      </c>
      <c r="F27" s="36">
        <v>343511.42</v>
      </c>
      <c r="G27" s="36">
        <v>0</v>
      </c>
      <c r="H27" s="36">
        <v>132876.54999999999</v>
      </c>
      <c r="I27" s="280">
        <v>779565.06</v>
      </c>
      <c r="J27" s="280">
        <v>459989.95</v>
      </c>
      <c r="N27" s="59">
        <v>21954</v>
      </c>
      <c r="P27" s="59">
        <v>143041.10999999999</v>
      </c>
      <c r="S27" s="280">
        <v>-1582279.25</v>
      </c>
      <c r="T27" s="280">
        <v>3378480.39</v>
      </c>
      <c r="W27" s="33">
        <v>710744.8</v>
      </c>
      <c r="Y27" s="33">
        <v>450.97</v>
      </c>
      <c r="AA27" s="33">
        <v>768420</v>
      </c>
      <c r="AC27" s="37">
        <v>912382</v>
      </c>
      <c r="AE27" s="37">
        <v>1950</v>
      </c>
      <c r="AF27" s="37">
        <v>485832.43</v>
      </c>
      <c r="AG27" s="37">
        <v>324704.61</v>
      </c>
    </row>
    <row r="28" spans="1:35" x14ac:dyDescent="0.2">
      <c r="A28" t="s">
        <v>1207</v>
      </c>
      <c r="B28" t="s">
        <v>1209</v>
      </c>
      <c r="C28">
        <v>2931</v>
      </c>
      <c r="D28" t="s">
        <v>1235</v>
      </c>
      <c r="E28" s="280" t="s">
        <v>1235</v>
      </c>
      <c r="F28" s="36">
        <v>117872.9</v>
      </c>
      <c r="G28" s="36">
        <v>0</v>
      </c>
      <c r="H28" s="36">
        <v>50208.27</v>
      </c>
      <c r="I28" s="280">
        <v>3538932.66</v>
      </c>
      <c r="J28" s="280">
        <v>323852.15999999997</v>
      </c>
      <c r="N28" s="59">
        <v>21222</v>
      </c>
      <c r="P28" s="59">
        <v>70294.990000000005</v>
      </c>
      <c r="S28" s="280">
        <v>-436482.16</v>
      </c>
      <c r="T28" s="280">
        <v>4652638.84</v>
      </c>
      <c r="W28" s="33">
        <v>346013.3</v>
      </c>
      <c r="Y28" s="33">
        <v>248.65</v>
      </c>
      <c r="AA28" s="33">
        <v>538000</v>
      </c>
      <c r="AB28" s="33">
        <v>38027</v>
      </c>
      <c r="AC28" s="37">
        <v>672242</v>
      </c>
      <c r="AE28" s="37">
        <v>3820</v>
      </c>
      <c r="AF28" s="37">
        <v>359649.33</v>
      </c>
      <c r="AG28" s="37">
        <v>163385.29999999999</v>
      </c>
    </row>
    <row r="29" spans="1:35" x14ac:dyDescent="0.2">
      <c r="A29" t="s">
        <v>1237</v>
      </c>
      <c r="B29" t="s">
        <v>1238</v>
      </c>
      <c r="C29">
        <v>4011</v>
      </c>
      <c r="D29" t="s">
        <v>1240</v>
      </c>
      <c r="E29" s="280" t="s">
        <v>1240</v>
      </c>
      <c r="F29" s="36">
        <v>257646.78</v>
      </c>
      <c r="G29" s="36">
        <v>0</v>
      </c>
      <c r="H29" s="36">
        <v>38128.42</v>
      </c>
      <c r="I29" s="280">
        <v>2548499.2400000002</v>
      </c>
      <c r="J29" s="280">
        <v>213288.64</v>
      </c>
      <c r="N29" s="59">
        <v>12565.05</v>
      </c>
      <c r="P29" s="59">
        <v>75000</v>
      </c>
      <c r="S29" s="280">
        <v>-883846.74</v>
      </c>
      <c r="T29" s="280">
        <v>3908830.71</v>
      </c>
      <c r="U29" s="33">
        <v>3301</v>
      </c>
      <c r="V29" s="33">
        <v>508.7</v>
      </c>
      <c r="W29" s="33">
        <v>330</v>
      </c>
      <c r="X29" s="33">
        <v>302000</v>
      </c>
      <c r="Y29" s="33">
        <v>128.31</v>
      </c>
      <c r="AA29" s="33">
        <v>1165000</v>
      </c>
      <c r="AB29" s="33">
        <v>835963.66</v>
      </c>
      <c r="AC29" s="37">
        <v>1823794</v>
      </c>
      <c r="AE29" s="37">
        <v>42602</v>
      </c>
      <c r="AF29" s="37">
        <v>316343.32</v>
      </c>
      <c r="AG29" s="37">
        <v>179478.29</v>
      </c>
    </row>
    <row r="30" spans="1:35" x14ac:dyDescent="0.2">
      <c r="A30" t="s">
        <v>1237</v>
      </c>
      <c r="B30" t="s">
        <v>1238</v>
      </c>
      <c r="C30">
        <v>5215</v>
      </c>
      <c r="D30" t="s">
        <v>1241</v>
      </c>
      <c r="E30" s="280" t="s">
        <v>1241</v>
      </c>
      <c r="F30" s="36">
        <v>889051.35</v>
      </c>
      <c r="G30" s="36">
        <v>62352</v>
      </c>
      <c r="H30" s="36">
        <v>62541.97</v>
      </c>
      <c r="I30" s="280">
        <v>1111800</v>
      </c>
      <c r="J30" s="280">
        <v>311763</v>
      </c>
      <c r="P30" s="59">
        <v>493017</v>
      </c>
      <c r="S30" s="280">
        <v>-2078196.93</v>
      </c>
      <c r="T30" s="280">
        <v>3967213.3</v>
      </c>
      <c r="W30" s="33">
        <v>624773.24</v>
      </c>
      <c r="X30" s="33">
        <v>360450</v>
      </c>
      <c r="Y30" s="33">
        <v>737.99</v>
      </c>
      <c r="AA30" s="33">
        <v>1290300</v>
      </c>
      <c r="AB30" s="33">
        <v>325483</v>
      </c>
      <c r="AC30" s="37">
        <v>1609000</v>
      </c>
      <c r="AE30" s="37">
        <v>10740</v>
      </c>
      <c r="AF30" s="37">
        <v>809925.28</v>
      </c>
      <c r="AG30" s="37">
        <v>116604</v>
      </c>
    </row>
    <row r="31" spans="1:35" x14ac:dyDescent="0.2">
      <c r="A31" t="s">
        <v>1237</v>
      </c>
      <c r="B31" t="s">
        <v>1238</v>
      </c>
      <c r="C31">
        <v>2879</v>
      </c>
      <c r="D31" t="s">
        <v>1242</v>
      </c>
      <c r="E31" s="280" t="s">
        <v>1242</v>
      </c>
      <c r="F31" s="36">
        <v>427982.5</v>
      </c>
      <c r="G31" s="36">
        <v>0</v>
      </c>
      <c r="H31" s="36">
        <v>23304.720000000001</v>
      </c>
      <c r="I31" s="280">
        <v>136183.79999999999</v>
      </c>
      <c r="J31" s="280">
        <v>345297.24</v>
      </c>
      <c r="P31" s="59">
        <v>89554</v>
      </c>
      <c r="S31" s="280">
        <v>-770836.77</v>
      </c>
      <c r="T31" s="280">
        <v>1728640.99</v>
      </c>
      <c r="W31" s="33">
        <v>712097.41</v>
      </c>
      <c r="Y31" s="33">
        <v>742.83</v>
      </c>
      <c r="AA31" s="33">
        <v>729580</v>
      </c>
      <c r="AB31" s="33">
        <v>46029</v>
      </c>
      <c r="AC31" s="37">
        <v>864073</v>
      </c>
      <c r="AE31" s="37">
        <v>25965</v>
      </c>
      <c r="AF31" s="37">
        <v>551577.38</v>
      </c>
      <c r="AG31" s="37">
        <v>151423.82</v>
      </c>
      <c r="AI31" s="37">
        <v>10000</v>
      </c>
    </row>
    <row r="32" spans="1:35" x14ac:dyDescent="0.2">
      <c r="A32" t="s">
        <v>1237</v>
      </c>
      <c r="B32" t="s">
        <v>1238</v>
      </c>
      <c r="C32">
        <v>3429</v>
      </c>
      <c r="D32" t="s">
        <v>1243</v>
      </c>
      <c r="E32" s="280" t="s">
        <v>1243</v>
      </c>
      <c r="F32" s="36">
        <v>328782.26</v>
      </c>
      <c r="G32" s="36">
        <v>0</v>
      </c>
      <c r="H32" s="36">
        <v>70269.36</v>
      </c>
      <c r="I32" s="280">
        <v>139727.73000000001</v>
      </c>
      <c r="J32" s="280">
        <v>324629.76000000001</v>
      </c>
      <c r="P32" s="59">
        <v>63950.42</v>
      </c>
      <c r="S32" s="280">
        <v>-1487889.74</v>
      </c>
      <c r="T32" s="280">
        <v>2399403.2599999998</v>
      </c>
      <c r="W32" s="33">
        <v>591196</v>
      </c>
      <c r="AB32" s="33">
        <v>160312.95000000001</v>
      </c>
      <c r="AC32" s="37">
        <v>319402.75</v>
      </c>
      <c r="AD32" s="37">
        <v>3120</v>
      </c>
      <c r="AE32" s="37">
        <v>34786</v>
      </c>
      <c r="AF32" s="37">
        <v>339210.73</v>
      </c>
      <c r="AG32" s="37">
        <v>167044.29999999999</v>
      </c>
    </row>
    <row r="33" spans="1:35" x14ac:dyDescent="0.2">
      <c r="A33" t="s">
        <v>1237</v>
      </c>
      <c r="B33" t="s">
        <v>1238</v>
      </c>
      <c r="C33">
        <v>4031</v>
      </c>
      <c r="D33" t="s">
        <v>1244</v>
      </c>
      <c r="E33" s="280" t="s">
        <v>1244</v>
      </c>
      <c r="F33" s="36">
        <v>303151.68</v>
      </c>
      <c r="G33" s="36">
        <v>0</v>
      </c>
      <c r="H33" s="36">
        <v>67870.850000000006</v>
      </c>
      <c r="I33" s="280">
        <v>11484235.4</v>
      </c>
      <c r="J33" s="280">
        <v>374466.25</v>
      </c>
      <c r="P33" s="59">
        <v>84666.26</v>
      </c>
      <c r="S33" s="280">
        <v>10155899.41</v>
      </c>
      <c r="T33" s="280">
        <v>2042047.88</v>
      </c>
      <c r="W33" s="33">
        <v>966152.84</v>
      </c>
      <c r="X33" s="33">
        <v>175000</v>
      </c>
      <c r="Y33" s="33">
        <v>438.37</v>
      </c>
      <c r="AA33" s="33">
        <v>664370</v>
      </c>
      <c r="AB33" s="33">
        <v>24000</v>
      </c>
      <c r="AC33" s="37">
        <v>1276514</v>
      </c>
      <c r="AE33" s="37">
        <v>40763.5</v>
      </c>
      <c r="AF33" s="37">
        <v>407936.78</v>
      </c>
      <c r="AG33" s="37">
        <v>157636.29999999999</v>
      </c>
    </row>
    <row r="34" spans="1:35" x14ac:dyDescent="0.2">
      <c r="A34" t="s">
        <v>1237</v>
      </c>
      <c r="B34" t="s">
        <v>1238</v>
      </c>
      <c r="C34">
        <v>4404</v>
      </c>
      <c r="D34" t="s">
        <v>1245</v>
      </c>
      <c r="E34" s="280" t="s">
        <v>1245</v>
      </c>
      <c r="F34" s="36">
        <v>83941.27</v>
      </c>
      <c r="G34" s="36">
        <v>0</v>
      </c>
      <c r="H34" s="36">
        <v>131134.81</v>
      </c>
      <c r="I34" s="280">
        <v>2277851.14</v>
      </c>
      <c r="J34" s="280">
        <v>138387.18</v>
      </c>
      <c r="P34" s="59">
        <v>0</v>
      </c>
      <c r="S34" s="280">
        <v>800590.79</v>
      </c>
      <c r="T34" s="280">
        <v>2109112.34</v>
      </c>
      <c r="W34" s="33">
        <v>587804.17000000004</v>
      </c>
      <c r="Y34" s="33">
        <v>1334.45</v>
      </c>
      <c r="AA34" s="33">
        <v>1046500</v>
      </c>
      <c r="AB34" s="33">
        <v>322390</v>
      </c>
      <c r="AC34" s="37">
        <v>1538451</v>
      </c>
      <c r="AD34" s="37">
        <v>47742</v>
      </c>
      <c r="AF34" s="37">
        <v>431473.35</v>
      </c>
      <c r="AG34" s="37">
        <v>186831</v>
      </c>
      <c r="AI34" s="37">
        <v>31920</v>
      </c>
    </row>
    <row r="35" spans="1:35" x14ac:dyDescent="0.2">
      <c r="A35" t="s">
        <v>1237</v>
      </c>
      <c r="B35" t="s">
        <v>1238</v>
      </c>
      <c r="C35">
        <v>2133</v>
      </c>
      <c r="D35" t="s">
        <v>1246</v>
      </c>
      <c r="E35" s="280" t="s">
        <v>1246</v>
      </c>
      <c r="F35" s="36">
        <v>224754.99</v>
      </c>
      <c r="G35" s="36">
        <v>0</v>
      </c>
      <c r="H35" s="36">
        <v>63884.22</v>
      </c>
      <c r="I35" s="280">
        <v>2440675.87</v>
      </c>
      <c r="J35" s="280">
        <v>182875.8</v>
      </c>
      <c r="P35" s="59">
        <v>6844</v>
      </c>
      <c r="S35" s="280">
        <v>1088573.82</v>
      </c>
      <c r="T35" s="280">
        <v>2000000</v>
      </c>
      <c r="V35" s="33">
        <v>783.44</v>
      </c>
      <c r="W35" s="33">
        <v>584459.97</v>
      </c>
      <c r="AA35" s="33">
        <v>44780</v>
      </c>
      <c r="AB35" s="33">
        <v>12700</v>
      </c>
      <c r="AC35" s="37">
        <v>257264</v>
      </c>
      <c r="AE35" s="37">
        <v>15644</v>
      </c>
      <c r="AF35" s="37">
        <v>394835.35</v>
      </c>
      <c r="AG35" s="37">
        <v>148207</v>
      </c>
      <c r="AI35" s="37">
        <v>10000</v>
      </c>
    </row>
    <row r="36" spans="1:35" x14ac:dyDescent="0.2">
      <c r="A36" t="s">
        <v>1237</v>
      </c>
      <c r="B36" t="s">
        <v>1238</v>
      </c>
      <c r="C36">
        <v>2756</v>
      </c>
      <c r="D36" t="s">
        <v>1247</v>
      </c>
      <c r="E36" s="280" t="s">
        <v>1247</v>
      </c>
      <c r="F36" s="36">
        <v>312631.96000000002</v>
      </c>
      <c r="G36" s="36">
        <v>0</v>
      </c>
      <c r="H36" s="36">
        <v>160604.79999999999</v>
      </c>
      <c r="I36" s="280">
        <v>1378921.2</v>
      </c>
      <c r="J36" s="280">
        <v>173353.9</v>
      </c>
      <c r="P36" s="59">
        <v>40520</v>
      </c>
      <c r="T36" s="280">
        <v>2067007.72</v>
      </c>
      <c r="W36" s="33">
        <v>794803.22</v>
      </c>
      <c r="X36" s="33">
        <v>4000</v>
      </c>
      <c r="Y36" s="33">
        <v>782.52</v>
      </c>
      <c r="AB36" s="33">
        <v>33</v>
      </c>
      <c r="AC36" s="37">
        <v>251712</v>
      </c>
      <c r="AE36" s="37">
        <v>37496</v>
      </c>
      <c r="AF36" s="37">
        <v>479362.4</v>
      </c>
      <c r="AG36" s="37">
        <v>113064.2</v>
      </c>
    </row>
    <row r="37" spans="1:35" x14ac:dyDescent="0.2">
      <c r="A37" t="s">
        <v>1237</v>
      </c>
      <c r="B37" t="s">
        <v>1238</v>
      </c>
      <c r="C37">
        <v>2482</v>
      </c>
      <c r="D37" t="s">
        <v>1248</v>
      </c>
      <c r="E37" s="280" t="s">
        <v>1248</v>
      </c>
      <c r="F37" s="36">
        <v>461585.34</v>
      </c>
      <c r="G37" s="36">
        <v>17660</v>
      </c>
      <c r="H37" s="36">
        <v>31862.82</v>
      </c>
      <c r="I37" s="280">
        <v>610620.64</v>
      </c>
      <c r="J37" s="280">
        <v>121487</v>
      </c>
      <c r="P37" s="59">
        <v>14704.21</v>
      </c>
      <c r="S37" s="280">
        <v>-1405695.55</v>
      </c>
      <c r="T37" s="280">
        <v>2721924.84</v>
      </c>
      <c r="W37" s="33">
        <v>372953</v>
      </c>
      <c r="AA37" s="33">
        <v>1010000</v>
      </c>
      <c r="AB37" s="33">
        <v>628247.49</v>
      </c>
      <c r="AC37" s="37">
        <v>1349890</v>
      </c>
      <c r="AF37" s="37">
        <v>563375.49</v>
      </c>
      <c r="AG37" s="37">
        <v>185652.7</v>
      </c>
    </row>
    <row r="38" spans="1:35" x14ac:dyDescent="0.2">
      <c r="A38" t="s">
        <v>1250</v>
      </c>
      <c r="B38" t="s">
        <v>1251</v>
      </c>
      <c r="C38">
        <v>3608</v>
      </c>
      <c r="D38" t="s">
        <v>1253</v>
      </c>
      <c r="E38" s="280" t="s">
        <v>1253</v>
      </c>
      <c r="F38" s="36">
        <v>502535.7</v>
      </c>
      <c r="G38" s="36">
        <v>0</v>
      </c>
      <c r="H38" s="36">
        <v>81724.75</v>
      </c>
      <c r="I38" s="280">
        <v>3</v>
      </c>
      <c r="J38" s="280">
        <v>75669.34</v>
      </c>
      <c r="N38" s="59">
        <v>57650</v>
      </c>
      <c r="P38" s="59">
        <v>51694</v>
      </c>
      <c r="R38" s="280">
        <v>109826.84</v>
      </c>
      <c r="S38" s="280">
        <v>-800365.28</v>
      </c>
      <c r="T38" s="280">
        <v>1153430.04</v>
      </c>
      <c r="W38" s="33">
        <v>616392.56999999995</v>
      </c>
      <c r="X38" s="33">
        <v>159990</v>
      </c>
      <c r="Y38" s="33">
        <v>821.89</v>
      </c>
      <c r="AA38" s="33">
        <v>859350</v>
      </c>
      <c r="AB38" s="33">
        <v>76500</v>
      </c>
      <c r="AC38" s="37">
        <v>1209363</v>
      </c>
      <c r="AE38" s="37">
        <v>18577</v>
      </c>
      <c r="AF38" s="37">
        <v>324818.46999999997</v>
      </c>
      <c r="AG38" s="37">
        <v>72598.8</v>
      </c>
    </row>
    <row r="39" spans="1:35" x14ac:dyDescent="0.2">
      <c r="A39" t="s">
        <v>1250</v>
      </c>
      <c r="B39" t="s">
        <v>1251</v>
      </c>
      <c r="C39">
        <v>4330</v>
      </c>
      <c r="D39" t="s">
        <v>1254</v>
      </c>
      <c r="E39" s="280" t="s">
        <v>1254</v>
      </c>
      <c r="F39" s="36">
        <v>264330.3</v>
      </c>
      <c r="G39" s="36">
        <v>0</v>
      </c>
      <c r="H39" s="36">
        <v>117240.86</v>
      </c>
      <c r="I39" s="280">
        <v>-267070.95</v>
      </c>
      <c r="J39" s="280">
        <v>193923.92</v>
      </c>
      <c r="N39" s="59">
        <v>129050</v>
      </c>
      <c r="P39" s="59">
        <v>57779.23</v>
      </c>
      <c r="R39" s="280">
        <v>-2304521.69</v>
      </c>
      <c r="S39" s="280">
        <v>-200597.9</v>
      </c>
      <c r="T39" s="280">
        <v>2737074.7</v>
      </c>
      <c r="W39" s="33">
        <v>554052.54</v>
      </c>
      <c r="X39" s="33">
        <v>229788</v>
      </c>
      <c r="Y39" s="33">
        <v>219.94</v>
      </c>
      <c r="AA39" s="33">
        <v>768200</v>
      </c>
      <c r="AB39" s="33">
        <v>28000</v>
      </c>
      <c r="AC39" s="37">
        <v>990896</v>
      </c>
      <c r="AE39" s="37">
        <v>35254</v>
      </c>
      <c r="AF39" s="37">
        <v>452916.6</v>
      </c>
      <c r="AG39" s="37">
        <v>211554.09</v>
      </c>
    </row>
    <row r="40" spans="1:35" x14ac:dyDescent="0.2">
      <c r="A40" t="s">
        <v>1250</v>
      </c>
      <c r="B40" t="s">
        <v>1251</v>
      </c>
      <c r="C40">
        <v>1035</v>
      </c>
      <c r="D40" t="s">
        <v>1255</v>
      </c>
      <c r="E40" s="280" t="s">
        <v>1255</v>
      </c>
      <c r="F40" s="36">
        <v>479730.63</v>
      </c>
      <c r="G40" s="36">
        <v>0</v>
      </c>
      <c r="H40" s="36">
        <v>100564.13</v>
      </c>
      <c r="I40" s="280">
        <v>273834.37</v>
      </c>
      <c r="J40" s="280">
        <v>177700.57</v>
      </c>
      <c r="N40" s="59">
        <v>6300</v>
      </c>
      <c r="P40" s="59">
        <v>10798.31</v>
      </c>
      <c r="S40" s="280">
        <v>-624425.54</v>
      </c>
      <c r="T40" s="280">
        <v>1656318.18</v>
      </c>
      <c r="W40" s="33">
        <v>420807.82</v>
      </c>
      <c r="X40" s="33">
        <v>44770</v>
      </c>
      <c r="Y40" s="33">
        <v>955.7</v>
      </c>
      <c r="AA40" s="33">
        <v>969160</v>
      </c>
      <c r="AB40" s="33">
        <v>18000</v>
      </c>
      <c r="AC40" s="37">
        <v>1061733</v>
      </c>
      <c r="AD40" s="37">
        <v>4330</v>
      </c>
      <c r="AE40" s="37">
        <v>9660</v>
      </c>
      <c r="AF40" s="37">
        <v>278394.28000000003</v>
      </c>
      <c r="AG40" s="37">
        <v>116737.49</v>
      </c>
    </row>
    <row r="41" spans="1:35" x14ac:dyDescent="0.2">
      <c r="A41" t="s">
        <v>1250</v>
      </c>
      <c r="B41" t="s">
        <v>1251</v>
      </c>
      <c r="C41">
        <v>2157</v>
      </c>
      <c r="D41" t="s">
        <v>1256</v>
      </c>
      <c r="E41" s="280" t="s">
        <v>1256</v>
      </c>
      <c r="F41" s="36">
        <v>109741.48</v>
      </c>
      <c r="G41" s="36">
        <v>0</v>
      </c>
      <c r="H41" s="36">
        <v>40831.269999999997</v>
      </c>
      <c r="I41" s="280">
        <v>242678.52</v>
      </c>
      <c r="J41" s="280">
        <v>45180.37</v>
      </c>
      <c r="N41" s="59">
        <v>282904</v>
      </c>
      <c r="P41" s="59">
        <v>2286.08</v>
      </c>
      <c r="S41" s="280">
        <v>-359671.78</v>
      </c>
      <c r="T41" s="280">
        <v>1118559.83</v>
      </c>
      <c r="W41" s="33">
        <v>422708.34</v>
      </c>
      <c r="X41" s="33">
        <v>51580</v>
      </c>
      <c r="AA41" s="33">
        <v>1210600</v>
      </c>
      <c r="AB41" s="33">
        <v>52500</v>
      </c>
      <c r="AC41" s="37">
        <v>1468466</v>
      </c>
      <c r="AE41" s="37">
        <v>27304</v>
      </c>
      <c r="AF41" s="37">
        <v>717166.84</v>
      </c>
      <c r="AG41" s="37">
        <v>127797.99</v>
      </c>
      <c r="AI41" s="37">
        <v>2300</v>
      </c>
    </row>
    <row r="42" spans="1:35" x14ac:dyDescent="0.2">
      <c r="A42" t="s">
        <v>1250</v>
      </c>
      <c r="B42" t="s">
        <v>1251</v>
      </c>
      <c r="C42">
        <v>2614</v>
      </c>
      <c r="D42" t="s">
        <v>1257</v>
      </c>
      <c r="E42" s="280" t="s">
        <v>1257</v>
      </c>
      <c r="F42" s="36">
        <v>189006.64</v>
      </c>
      <c r="G42" s="36">
        <v>0</v>
      </c>
      <c r="H42" s="36">
        <v>680605.76</v>
      </c>
      <c r="I42" s="280">
        <v>-377740.22</v>
      </c>
      <c r="J42" s="280">
        <v>9530.3700000000008</v>
      </c>
      <c r="M42" s="59">
        <v>150000</v>
      </c>
      <c r="N42" s="59">
        <v>35130</v>
      </c>
      <c r="P42" s="59">
        <v>30179.72</v>
      </c>
      <c r="S42" s="280">
        <v>-929415.84</v>
      </c>
      <c r="T42" s="280">
        <v>1381244.13</v>
      </c>
      <c r="W42" s="33">
        <v>507221.39</v>
      </c>
      <c r="X42" s="33">
        <v>65300</v>
      </c>
      <c r="Y42" s="33">
        <v>305.94</v>
      </c>
      <c r="AA42" s="33">
        <v>970670</v>
      </c>
      <c r="AC42" s="37">
        <v>1157470</v>
      </c>
      <c r="AE42" s="37">
        <v>27764</v>
      </c>
      <c r="AF42" s="37">
        <v>379276.63</v>
      </c>
      <c r="AG42" s="37">
        <v>144722.16</v>
      </c>
    </row>
    <row r="43" spans="1:35" x14ac:dyDescent="0.2">
      <c r="A43" t="s">
        <v>1250</v>
      </c>
      <c r="B43" t="s">
        <v>1251</v>
      </c>
      <c r="C43">
        <v>2353</v>
      </c>
      <c r="D43" t="s">
        <v>1258</v>
      </c>
      <c r="E43" s="280" t="s">
        <v>1258</v>
      </c>
      <c r="F43" s="36">
        <v>405027.17</v>
      </c>
      <c r="G43" s="36">
        <v>0</v>
      </c>
      <c r="H43" s="36">
        <v>757230.66</v>
      </c>
      <c r="I43" s="280">
        <v>568399.96</v>
      </c>
      <c r="J43" s="280">
        <v>-52749.77</v>
      </c>
      <c r="N43" s="59">
        <v>144138</v>
      </c>
      <c r="P43" s="59">
        <v>56378</v>
      </c>
      <c r="S43" s="280">
        <v>226261.86</v>
      </c>
      <c r="T43" s="280">
        <v>1240631.49</v>
      </c>
      <c r="W43" s="33">
        <v>539679.93000000005</v>
      </c>
      <c r="X43" s="33">
        <v>232750</v>
      </c>
      <c r="Y43" s="33">
        <v>754.49</v>
      </c>
      <c r="AA43" s="33">
        <v>1108155</v>
      </c>
      <c r="AC43" s="37">
        <v>1301067</v>
      </c>
      <c r="AE43" s="37">
        <v>12268</v>
      </c>
      <c r="AF43" s="37">
        <v>337840.48</v>
      </c>
      <c r="AG43" s="37">
        <v>219665.27</v>
      </c>
    </row>
    <row r="44" spans="1:35" x14ac:dyDescent="0.2">
      <c r="A44" t="s">
        <v>1250</v>
      </c>
      <c r="B44" t="s">
        <v>1251</v>
      </c>
      <c r="C44">
        <v>2077</v>
      </c>
      <c r="D44" t="s">
        <v>1259</v>
      </c>
      <c r="E44" s="280" t="s">
        <v>1259</v>
      </c>
      <c r="F44" s="36">
        <v>285593.24</v>
      </c>
      <c r="G44" s="36">
        <v>100000</v>
      </c>
      <c r="H44" s="36">
        <v>408621.67</v>
      </c>
      <c r="I44" s="280">
        <v>32716.94</v>
      </c>
      <c r="J44" s="280">
        <v>29839.02</v>
      </c>
      <c r="M44" s="59">
        <v>100000</v>
      </c>
      <c r="N44" s="59">
        <v>161100</v>
      </c>
      <c r="P44" s="59">
        <v>27880.09</v>
      </c>
      <c r="S44" s="280">
        <v>-2267212.61</v>
      </c>
      <c r="T44" s="280">
        <v>2770050.54</v>
      </c>
      <c r="W44" s="33">
        <v>455920.7</v>
      </c>
      <c r="X44" s="33">
        <v>117200</v>
      </c>
      <c r="Y44" s="33">
        <v>1366.15</v>
      </c>
      <c r="AC44" s="37">
        <v>162485</v>
      </c>
      <c r="AD44" s="37">
        <v>11800</v>
      </c>
      <c r="AE44" s="37">
        <v>9580</v>
      </c>
      <c r="AF44" s="37">
        <v>307715.74</v>
      </c>
      <c r="AG44" s="37">
        <v>17953.259999999998</v>
      </c>
    </row>
    <row r="45" spans="1:35" x14ac:dyDescent="0.2">
      <c r="A45" t="s">
        <v>1250</v>
      </c>
      <c r="B45" t="s">
        <v>1251</v>
      </c>
      <c r="C45">
        <v>2893</v>
      </c>
      <c r="D45" t="s">
        <v>1260</v>
      </c>
      <c r="E45" s="280" t="s">
        <v>1260</v>
      </c>
      <c r="F45" s="36">
        <v>351188.79</v>
      </c>
      <c r="G45" s="36">
        <v>0</v>
      </c>
      <c r="H45" s="36">
        <v>62560.81</v>
      </c>
      <c r="I45" s="280">
        <v>45097.31</v>
      </c>
      <c r="J45" s="280">
        <v>236308.85</v>
      </c>
      <c r="N45" s="59">
        <v>8540</v>
      </c>
      <c r="P45" s="59">
        <v>1158.45</v>
      </c>
      <c r="R45" s="280">
        <v>16660.38</v>
      </c>
      <c r="S45" s="280">
        <v>-1534305.91</v>
      </c>
      <c r="T45" s="280">
        <v>2356118.79</v>
      </c>
      <c r="W45" s="33">
        <v>453712.68</v>
      </c>
      <c r="X45" s="33">
        <v>83600</v>
      </c>
      <c r="Y45" s="33">
        <v>1181.31</v>
      </c>
      <c r="AA45" s="33">
        <v>1128980</v>
      </c>
      <c r="AB45" s="33">
        <v>4000</v>
      </c>
      <c r="AC45" s="37">
        <v>1232351</v>
      </c>
      <c r="AD45" s="37">
        <v>7200</v>
      </c>
      <c r="AE45" s="37">
        <v>6164</v>
      </c>
      <c r="AF45" s="37">
        <v>380329.51</v>
      </c>
      <c r="AG45" s="37">
        <v>44945.43</v>
      </c>
      <c r="AI45" s="37">
        <v>153500</v>
      </c>
    </row>
    <row r="46" spans="1:35" x14ac:dyDescent="0.2">
      <c r="A46" t="s">
        <v>1250</v>
      </c>
      <c r="B46" t="s">
        <v>1251</v>
      </c>
      <c r="C46">
        <v>2053</v>
      </c>
      <c r="D46" t="s">
        <v>1261</v>
      </c>
      <c r="E46" s="280" t="s">
        <v>1261</v>
      </c>
      <c r="F46" s="36">
        <v>107070.6</v>
      </c>
      <c r="G46" s="36">
        <v>36400</v>
      </c>
      <c r="H46" s="36">
        <v>72274.84</v>
      </c>
      <c r="I46" s="280">
        <v>303529.08</v>
      </c>
      <c r="J46" s="280">
        <v>219596.83</v>
      </c>
      <c r="N46" s="59">
        <v>72905</v>
      </c>
      <c r="O46" s="59">
        <v>2589</v>
      </c>
      <c r="P46" s="59">
        <v>973.34</v>
      </c>
      <c r="R46" s="280">
        <v>-341908.85</v>
      </c>
      <c r="S46" s="280">
        <v>-954871.91</v>
      </c>
      <c r="T46" s="280">
        <v>1990390.15</v>
      </c>
      <c r="W46" s="33">
        <v>501676.23</v>
      </c>
      <c r="X46" s="33">
        <v>86500</v>
      </c>
      <c r="Y46" s="33">
        <v>228.78</v>
      </c>
      <c r="AA46" s="33">
        <v>735870</v>
      </c>
      <c r="AC46" s="37">
        <v>828593</v>
      </c>
      <c r="AD46" s="37">
        <v>19845</v>
      </c>
      <c r="AE46" s="37">
        <v>5818</v>
      </c>
      <c r="AF46" s="37">
        <v>376841.15</v>
      </c>
      <c r="AG46" s="37">
        <v>124383.24</v>
      </c>
    </row>
    <row r="47" spans="1:35" x14ac:dyDescent="0.2">
      <c r="A47" t="s">
        <v>1250</v>
      </c>
      <c r="B47" t="s">
        <v>1251</v>
      </c>
      <c r="C47">
        <v>1752</v>
      </c>
      <c r="D47" t="s">
        <v>1262</v>
      </c>
      <c r="E47" s="280" t="s">
        <v>1262</v>
      </c>
      <c r="F47" s="36">
        <v>9987.41</v>
      </c>
      <c r="G47" s="36">
        <v>0</v>
      </c>
      <c r="H47" s="36">
        <v>80370.789999999994</v>
      </c>
      <c r="I47" s="280">
        <v>279638.89</v>
      </c>
      <c r="J47" s="280">
        <v>44546.68</v>
      </c>
      <c r="M47" s="59">
        <v>100000</v>
      </c>
      <c r="N47" s="59">
        <v>14305</v>
      </c>
      <c r="P47" s="59">
        <v>56.7</v>
      </c>
      <c r="R47" s="280">
        <v>-319921.96999999997</v>
      </c>
      <c r="S47" s="280">
        <v>269397.42</v>
      </c>
      <c r="T47" s="280">
        <v>498635.02</v>
      </c>
      <c r="W47" s="33">
        <v>441309.69</v>
      </c>
      <c r="X47" s="33">
        <v>31750</v>
      </c>
      <c r="Y47" s="33">
        <v>416.75</v>
      </c>
      <c r="AA47" s="33">
        <v>799410</v>
      </c>
      <c r="AC47" s="37">
        <v>874446</v>
      </c>
      <c r="AD47" s="37">
        <v>10250</v>
      </c>
      <c r="AE47" s="37">
        <v>10920</v>
      </c>
      <c r="AF47" s="37">
        <v>489045.79</v>
      </c>
      <c r="AG47" s="37">
        <v>36153.050000000003</v>
      </c>
    </row>
    <row r="48" spans="1:35" x14ac:dyDescent="0.2">
      <c r="A48" t="s">
        <v>1250</v>
      </c>
      <c r="B48" t="s">
        <v>1251</v>
      </c>
      <c r="C48">
        <v>1882</v>
      </c>
      <c r="D48" t="s">
        <v>1263</v>
      </c>
      <c r="E48" s="280" t="s">
        <v>1263</v>
      </c>
      <c r="F48" s="36">
        <v>127781.13</v>
      </c>
      <c r="G48" s="36">
        <v>0</v>
      </c>
      <c r="H48" s="36">
        <v>170207.67</v>
      </c>
      <c r="I48" s="280">
        <v>3</v>
      </c>
      <c r="J48" s="280">
        <v>73826.59</v>
      </c>
      <c r="N48" s="59">
        <v>66338</v>
      </c>
      <c r="P48" s="59">
        <v>29450.45</v>
      </c>
      <c r="R48" s="280">
        <v>-11452.2</v>
      </c>
      <c r="S48" s="280">
        <v>-79622.94</v>
      </c>
      <c r="T48" s="280">
        <v>452082.82</v>
      </c>
      <c r="W48" s="33">
        <v>519389.15</v>
      </c>
      <c r="X48" s="33">
        <v>115000</v>
      </c>
      <c r="Y48" s="33">
        <v>486.39</v>
      </c>
      <c r="AA48" s="33">
        <v>553050</v>
      </c>
      <c r="AC48" s="37">
        <v>730277.5</v>
      </c>
      <c r="AD48" s="37">
        <v>11220</v>
      </c>
      <c r="AE48" s="37">
        <v>4578</v>
      </c>
      <c r="AF48" s="37">
        <v>498755.59</v>
      </c>
      <c r="AG48" s="37">
        <v>28072.19</v>
      </c>
    </row>
    <row r="49" spans="1:35" x14ac:dyDescent="0.2">
      <c r="A49" t="s">
        <v>1250</v>
      </c>
      <c r="B49" t="s">
        <v>1251</v>
      </c>
      <c r="C49">
        <v>2722</v>
      </c>
      <c r="D49" t="s">
        <v>1264</v>
      </c>
      <c r="E49" s="280" t="s">
        <v>1264</v>
      </c>
      <c r="F49" s="36">
        <v>472043.94</v>
      </c>
      <c r="G49" s="36">
        <v>0</v>
      </c>
      <c r="H49" s="36">
        <v>36583.86</v>
      </c>
      <c r="I49" s="280">
        <v>2891820.47</v>
      </c>
      <c r="J49" s="280">
        <v>125872.6</v>
      </c>
      <c r="N49" s="59">
        <v>124590</v>
      </c>
      <c r="P49" s="59">
        <v>27600</v>
      </c>
      <c r="S49" s="280">
        <v>-1898951.05</v>
      </c>
      <c r="T49" s="280">
        <v>5378772.1500000004</v>
      </c>
      <c r="W49" s="33">
        <v>439973.6</v>
      </c>
      <c r="X49" s="33">
        <v>108020</v>
      </c>
      <c r="Y49" s="33">
        <v>1017.97</v>
      </c>
      <c r="AA49" s="33">
        <v>648670</v>
      </c>
      <c r="AB49" s="33">
        <v>18000</v>
      </c>
      <c r="AC49" s="37">
        <v>744776</v>
      </c>
      <c r="AE49" s="37">
        <v>23714</v>
      </c>
      <c r="AF49" s="37">
        <v>366226.26</v>
      </c>
      <c r="AG49" s="37">
        <v>186655.54</v>
      </c>
    </row>
    <row r="50" spans="1:35" x14ac:dyDescent="0.2">
      <c r="A50" t="s">
        <v>1250</v>
      </c>
      <c r="B50" t="s">
        <v>1251</v>
      </c>
      <c r="C50">
        <v>2744</v>
      </c>
      <c r="D50" t="s">
        <v>1265</v>
      </c>
      <c r="E50" s="280" t="s">
        <v>1265</v>
      </c>
      <c r="F50" s="36">
        <v>472410.03</v>
      </c>
      <c r="G50" s="36">
        <v>0</v>
      </c>
      <c r="H50" s="36">
        <v>572516.91</v>
      </c>
      <c r="I50" s="280">
        <v>-19733.14</v>
      </c>
      <c r="J50" s="280">
        <v>-40240.71</v>
      </c>
      <c r="N50" s="59">
        <v>102790</v>
      </c>
      <c r="P50" s="59">
        <v>28973.94</v>
      </c>
      <c r="Q50" s="280">
        <v>4586</v>
      </c>
      <c r="S50" s="280">
        <v>-892819.02</v>
      </c>
      <c r="T50" s="280">
        <v>1780248.13</v>
      </c>
      <c r="W50" s="33">
        <v>534417.59</v>
      </c>
      <c r="X50" s="33">
        <v>112598</v>
      </c>
      <c r="Y50" s="33">
        <v>1090.8699999999999</v>
      </c>
      <c r="AA50" s="33">
        <v>741598</v>
      </c>
      <c r="AC50" s="37">
        <v>920286</v>
      </c>
      <c r="AE50" s="37">
        <v>34054</v>
      </c>
      <c r="AF50" s="37">
        <v>291614.5</v>
      </c>
      <c r="AG50" s="37">
        <v>182575.92</v>
      </c>
    </row>
    <row r="51" spans="1:35" x14ac:dyDescent="0.2">
      <c r="A51" t="s">
        <v>1250</v>
      </c>
      <c r="B51" t="s">
        <v>1251</v>
      </c>
      <c r="C51">
        <v>2659</v>
      </c>
      <c r="D51" t="s">
        <v>1266</v>
      </c>
      <c r="E51" s="280" t="s">
        <v>1266</v>
      </c>
      <c r="F51" s="36">
        <v>538316.01</v>
      </c>
      <c r="G51" s="36">
        <v>0</v>
      </c>
      <c r="H51" s="36">
        <v>273893.59999999998</v>
      </c>
      <c r="I51" s="280">
        <v>863043.94</v>
      </c>
      <c r="J51" s="280">
        <v>252014.31</v>
      </c>
      <c r="P51" s="59">
        <v>91800</v>
      </c>
      <c r="S51" s="280">
        <v>-761206.66</v>
      </c>
      <c r="T51" s="280">
        <v>2690789.95</v>
      </c>
      <c r="W51" s="33">
        <v>544649.31999999995</v>
      </c>
      <c r="X51" s="33">
        <v>1200</v>
      </c>
      <c r="Y51" s="33">
        <v>1128.5999999999999</v>
      </c>
      <c r="AA51" s="33">
        <v>677020</v>
      </c>
      <c r="AB51" s="33">
        <v>406</v>
      </c>
      <c r="AC51" s="37">
        <v>753702</v>
      </c>
      <c r="AE51" s="37">
        <v>14694</v>
      </c>
      <c r="AF51" s="37">
        <v>405365.41</v>
      </c>
      <c r="AG51" s="37">
        <v>144757.94</v>
      </c>
    </row>
    <row r="52" spans="1:35" x14ac:dyDescent="0.2">
      <c r="A52" t="s">
        <v>1250</v>
      </c>
      <c r="B52" t="s">
        <v>1251</v>
      </c>
      <c r="C52">
        <v>1879</v>
      </c>
      <c r="D52" t="s">
        <v>1267</v>
      </c>
      <c r="E52" s="280" t="s">
        <v>1267</v>
      </c>
      <c r="F52" s="36">
        <v>294041.71000000002</v>
      </c>
      <c r="G52" s="36">
        <v>0</v>
      </c>
      <c r="H52" s="36">
        <v>54700.83</v>
      </c>
      <c r="I52" s="280">
        <v>601382.52</v>
      </c>
      <c r="J52" s="280">
        <v>6088.66</v>
      </c>
      <c r="P52" s="59">
        <v>8633.5300000000007</v>
      </c>
      <c r="S52" s="280">
        <v>-841980.72</v>
      </c>
      <c r="T52" s="280">
        <v>2057308.95</v>
      </c>
      <c r="W52" s="33">
        <v>372633.61</v>
      </c>
      <c r="Y52" s="33">
        <v>105.06</v>
      </c>
      <c r="AB52" s="33">
        <v>4000</v>
      </c>
      <c r="AC52" s="37">
        <v>74610</v>
      </c>
      <c r="AE52" s="37">
        <v>12720</v>
      </c>
      <c r="AF52" s="37">
        <v>270632.55</v>
      </c>
      <c r="AG52" s="37">
        <v>91927.16</v>
      </c>
      <c r="AI52" s="37">
        <v>194597</v>
      </c>
    </row>
    <row r="53" spans="1:35" x14ac:dyDescent="0.2">
      <c r="A53" t="s">
        <v>1250</v>
      </c>
      <c r="B53" t="s">
        <v>1251</v>
      </c>
      <c r="C53">
        <v>2446</v>
      </c>
      <c r="D53" t="s">
        <v>1268</v>
      </c>
      <c r="E53" s="280" t="s">
        <v>1268</v>
      </c>
      <c r="F53" s="36">
        <v>114154.17</v>
      </c>
      <c r="G53" s="36">
        <v>0</v>
      </c>
      <c r="H53" s="36">
        <v>319479.39</v>
      </c>
      <c r="I53" s="280">
        <v>129922.34</v>
      </c>
      <c r="J53" s="280">
        <v>161987</v>
      </c>
      <c r="P53" s="59">
        <v>60141.09</v>
      </c>
      <c r="S53" s="280">
        <v>-1197597.3400000001</v>
      </c>
      <c r="T53" s="280">
        <v>1988049.06</v>
      </c>
      <c r="W53" s="33">
        <v>479863.31</v>
      </c>
      <c r="Y53" s="33">
        <v>516.4</v>
      </c>
      <c r="AA53" s="33">
        <v>836730</v>
      </c>
      <c r="AB53" s="33">
        <v>183012</v>
      </c>
      <c r="AC53" s="37">
        <v>1009320</v>
      </c>
      <c r="AD53" s="37">
        <v>7000</v>
      </c>
      <c r="AE53" s="37">
        <v>9860</v>
      </c>
      <c r="AF53" s="37">
        <v>505514.13</v>
      </c>
      <c r="AG53" s="37">
        <v>93477.49</v>
      </c>
    </row>
    <row r="54" spans="1:35" x14ac:dyDescent="0.2">
      <c r="A54" t="s">
        <v>1250</v>
      </c>
      <c r="B54" t="s">
        <v>1251</v>
      </c>
      <c r="C54">
        <v>1826</v>
      </c>
      <c r="D54" t="s">
        <v>1269</v>
      </c>
      <c r="E54" s="280" t="s">
        <v>1269</v>
      </c>
      <c r="F54" s="36">
        <v>81782.87</v>
      </c>
      <c r="G54" s="36">
        <v>0</v>
      </c>
      <c r="H54" s="36">
        <v>68542.31</v>
      </c>
      <c r="I54" s="280">
        <v>40921</v>
      </c>
      <c r="J54" s="280">
        <v>259087.34</v>
      </c>
      <c r="N54" s="59">
        <v>175415</v>
      </c>
      <c r="P54" s="59">
        <v>11820.27</v>
      </c>
      <c r="R54" s="280">
        <v>249356.91</v>
      </c>
      <c r="S54" s="280">
        <v>-1823516.7</v>
      </c>
      <c r="T54" s="280">
        <v>1911374.52</v>
      </c>
      <c r="W54" s="33">
        <v>443988.75</v>
      </c>
      <c r="X54" s="33">
        <v>58874</v>
      </c>
      <c r="Y54" s="33">
        <v>278.12</v>
      </c>
      <c r="AA54" s="33">
        <v>1036620</v>
      </c>
      <c r="AB54" s="33">
        <v>107000</v>
      </c>
      <c r="AC54" s="37">
        <v>1298558</v>
      </c>
      <c r="AE54" s="37">
        <v>20488</v>
      </c>
      <c r="AF54" s="37">
        <v>290565.56</v>
      </c>
      <c r="AG54" s="37">
        <v>111265.79</v>
      </c>
    </row>
    <row r="55" spans="1:35" x14ac:dyDescent="0.2">
      <c r="A55" t="s">
        <v>1271</v>
      </c>
      <c r="B55" t="s">
        <v>1272</v>
      </c>
      <c r="C55">
        <v>2474</v>
      </c>
      <c r="D55" t="s">
        <v>1274</v>
      </c>
      <c r="E55" s="280" t="s">
        <v>1274</v>
      </c>
      <c r="F55" s="36">
        <v>791820.35</v>
      </c>
      <c r="G55" s="36">
        <v>0</v>
      </c>
      <c r="H55" s="36">
        <v>60372.31</v>
      </c>
      <c r="I55" s="280">
        <v>171257.38</v>
      </c>
      <c r="J55" s="280">
        <v>125254.72</v>
      </c>
      <c r="N55" s="59">
        <v>19705</v>
      </c>
      <c r="P55" s="59">
        <v>608.79999999999995</v>
      </c>
      <c r="S55" s="280">
        <v>-825836.02</v>
      </c>
      <c r="T55" s="280">
        <v>1946410.43</v>
      </c>
      <c r="W55" s="33">
        <v>664244.23</v>
      </c>
      <c r="Y55" s="33">
        <v>1084.69</v>
      </c>
      <c r="AA55" s="33">
        <v>849250</v>
      </c>
      <c r="AB55" s="33">
        <v>4000</v>
      </c>
      <c r="AC55" s="37">
        <v>856155</v>
      </c>
      <c r="AD55" s="37">
        <v>4510</v>
      </c>
      <c r="AE55" s="37">
        <v>21160</v>
      </c>
      <c r="AF55" s="37">
        <v>507743.14</v>
      </c>
      <c r="AG55" s="37">
        <v>121194.23</v>
      </c>
    </row>
    <row r="56" spans="1:35" x14ac:dyDescent="0.2">
      <c r="A56" t="s">
        <v>1271</v>
      </c>
      <c r="B56" t="s">
        <v>1272</v>
      </c>
      <c r="C56">
        <v>1376</v>
      </c>
      <c r="D56" t="s">
        <v>1275</v>
      </c>
      <c r="E56" s="280" t="s">
        <v>1275</v>
      </c>
      <c r="F56" s="36">
        <v>361222.77</v>
      </c>
      <c r="G56" s="36">
        <v>0</v>
      </c>
      <c r="H56" s="36">
        <v>85121.51</v>
      </c>
      <c r="I56" s="280">
        <v>986230.88</v>
      </c>
      <c r="J56" s="280">
        <v>304634.31</v>
      </c>
      <c r="N56" s="59">
        <v>12300</v>
      </c>
      <c r="P56" s="59">
        <v>19800</v>
      </c>
      <c r="S56" s="280">
        <v>1080375.57</v>
      </c>
      <c r="T56" s="280">
        <v>1372237.86</v>
      </c>
      <c r="W56" s="33">
        <v>283790.90000000002</v>
      </c>
      <c r="Y56" s="33">
        <v>912.68</v>
      </c>
      <c r="AA56" s="33">
        <v>590010</v>
      </c>
      <c r="AB56" s="33">
        <v>4000</v>
      </c>
      <c r="AC56" s="37">
        <v>590010</v>
      </c>
      <c r="AD56" s="37">
        <v>21202</v>
      </c>
      <c r="AF56" s="37">
        <v>409539.89</v>
      </c>
      <c r="AG56" s="37">
        <v>605465.65</v>
      </c>
    </row>
    <row r="57" spans="1:35" x14ac:dyDescent="0.2">
      <c r="A57" t="s">
        <v>1271</v>
      </c>
      <c r="B57" t="s">
        <v>1272</v>
      </c>
      <c r="C57">
        <v>1242</v>
      </c>
      <c r="D57" t="s">
        <v>1276</v>
      </c>
      <c r="E57" s="280" t="s">
        <v>1276</v>
      </c>
      <c r="F57" s="36">
        <v>606279.09</v>
      </c>
      <c r="G57" s="36">
        <v>5949</v>
      </c>
      <c r="H57" s="36">
        <v>15913.09</v>
      </c>
      <c r="I57" s="280">
        <v>5</v>
      </c>
      <c r="J57" s="280">
        <v>84612.37</v>
      </c>
      <c r="M57" s="59">
        <v>3000</v>
      </c>
      <c r="N57" s="59">
        <v>8017.11</v>
      </c>
      <c r="P57" s="59">
        <v>24000</v>
      </c>
      <c r="S57" s="280">
        <v>-233233.23</v>
      </c>
      <c r="T57" s="280">
        <v>1028783.07</v>
      </c>
      <c r="W57" s="33">
        <v>415325.15</v>
      </c>
      <c r="Y57" s="33">
        <v>1238.5899999999999</v>
      </c>
      <c r="AA57" s="33">
        <v>850110</v>
      </c>
      <c r="AB57" s="33">
        <v>4000</v>
      </c>
      <c r="AC57" s="37">
        <v>850110</v>
      </c>
      <c r="AD57" s="37">
        <v>3500</v>
      </c>
      <c r="AE57" s="37">
        <v>15842</v>
      </c>
      <c r="AF57" s="37">
        <v>488319.05</v>
      </c>
      <c r="AG57" s="37">
        <v>30711.09</v>
      </c>
    </row>
    <row r="58" spans="1:35" x14ac:dyDescent="0.2">
      <c r="A58" t="s">
        <v>1271</v>
      </c>
      <c r="B58" t="s">
        <v>1272</v>
      </c>
      <c r="C58">
        <v>2440</v>
      </c>
      <c r="D58" t="s">
        <v>1277</v>
      </c>
      <c r="E58" s="280" t="s">
        <v>1277</v>
      </c>
      <c r="F58" s="36">
        <v>725117.03</v>
      </c>
      <c r="G58" s="36">
        <v>30000</v>
      </c>
      <c r="H58" s="36">
        <v>47453.19</v>
      </c>
      <c r="I58" s="280">
        <v>138924.85</v>
      </c>
      <c r="J58" s="280">
        <v>154128.71</v>
      </c>
      <c r="N58" s="59">
        <v>166015</v>
      </c>
      <c r="P58" s="59">
        <v>72000</v>
      </c>
      <c r="S58" s="280">
        <v>452086.8</v>
      </c>
      <c r="T58" s="280">
        <v>566631.65</v>
      </c>
      <c r="W58" s="33">
        <v>512558.89</v>
      </c>
      <c r="Y58" s="33">
        <v>1483.77</v>
      </c>
      <c r="AA58" s="33">
        <v>746516</v>
      </c>
      <c r="AB58" s="33">
        <v>4000</v>
      </c>
      <c r="AC58" s="37">
        <v>773221</v>
      </c>
      <c r="AD58" s="37">
        <v>24000</v>
      </c>
      <c r="AE58" s="37">
        <v>28140</v>
      </c>
      <c r="AF58" s="37">
        <v>547089.55000000005</v>
      </c>
      <c r="AG58" s="37">
        <v>53217.78</v>
      </c>
    </row>
    <row r="59" spans="1:35" x14ac:dyDescent="0.2">
      <c r="A59" t="s">
        <v>1271</v>
      </c>
      <c r="B59" t="s">
        <v>1272</v>
      </c>
      <c r="C59">
        <v>1389</v>
      </c>
      <c r="D59" t="s">
        <v>1278</v>
      </c>
      <c r="E59" s="280" t="s">
        <v>1278</v>
      </c>
      <c r="F59" s="36">
        <v>194199.42</v>
      </c>
      <c r="G59" s="36">
        <v>0</v>
      </c>
      <c r="H59" s="36">
        <v>20405.8</v>
      </c>
      <c r="I59" s="280">
        <v>492591.19</v>
      </c>
      <c r="J59" s="280">
        <v>110983.64</v>
      </c>
      <c r="N59" s="59">
        <v>19261.5</v>
      </c>
      <c r="P59" s="59">
        <v>0</v>
      </c>
      <c r="S59" s="280">
        <v>-828989.77</v>
      </c>
      <c r="T59" s="280">
        <v>1787234.17</v>
      </c>
      <c r="W59" s="33">
        <v>435297.92</v>
      </c>
      <c r="X59" s="33">
        <v>93980</v>
      </c>
      <c r="Y59" s="33">
        <v>263.22000000000003</v>
      </c>
      <c r="AA59" s="33">
        <v>669960</v>
      </c>
      <c r="AB59" s="33">
        <v>24000</v>
      </c>
      <c r="AC59" s="37">
        <v>742508</v>
      </c>
      <c r="AE59" s="37">
        <v>25982</v>
      </c>
      <c r="AF59" s="37">
        <v>432082.81</v>
      </c>
      <c r="AG59" s="37">
        <v>182254.18</v>
      </c>
    </row>
    <row r="60" spans="1:35" x14ac:dyDescent="0.2">
      <c r="A60" t="s">
        <v>1271</v>
      </c>
      <c r="B60" t="s">
        <v>1272</v>
      </c>
      <c r="C60">
        <v>2510</v>
      </c>
      <c r="D60" t="s">
        <v>1279</v>
      </c>
      <c r="E60" s="280" t="s">
        <v>1279</v>
      </c>
      <c r="F60" s="36">
        <v>461693.6</v>
      </c>
      <c r="G60" s="36">
        <v>0</v>
      </c>
      <c r="H60" s="36">
        <v>46196.94</v>
      </c>
      <c r="I60" s="280">
        <v>2379331.7200000002</v>
      </c>
      <c r="J60" s="280">
        <v>134232.78</v>
      </c>
      <c r="N60" s="59">
        <v>19653</v>
      </c>
      <c r="P60" s="59">
        <v>0</v>
      </c>
      <c r="S60" s="280">
        <v>-736299.24</v>
      </c>
      <c r="T60" s="280">
        <v>3909726.18</v>
      </c>
      <c r="W60" s="33">
        <v>486033.44</v>
      </c>
      <c r="X60" s="33">
        <v>163605</v>
      </c>
      <c r="Y60" s="33">
        <v>710.05</v>
      </c>
      <c r="AA60" s="33">
        <v>886780</v>
      </c>
      <c r="AB60" s="33">
        <v>4000</v>
      </c>
      <c r="AC60" s="37">
        <v>959326</v>
      </c>
      <c r="AD60" s="37">
        <v>3500</v>
      </c>
      <c r="AE60" s="37">
        <v>26516</v>
      </c>
      <c r="AF60" s="37">
        <v>498678.3</v>
      </c>
      <c r="AG60" s="37">
        <v>214733.09</v>
      </c>
      <c r="AI60" s="37">
        <v>10000</v>
      </c>
    </row>
    <row r="61" spans="1:35" x14ac:dyDescent="0.2">
      <c r="A61" t="s">
        <v>1271</v>
      </c>
      <c r="B61" t="s">
        <v>1272</v>
      </c>
      <c r="C61">
        <v>2815</v>
      </c>
      <c r="D61" t="s">
        <v>1280</v>
      </c>
      <c r="E61" s="280" t="s">
        <v>1280</v>
      </c>
      <c r="F61" s="36">
        <v>345938.97</v>
      </c>
      <c r="G61" s="36">
        <v>0</v>
      </c>
      <c r="H61" s="36">
        <v>98479.58</v>
      </c>
      <c r="I61" s="280">
        <v>291219.57</v>
      </c>
      <c r="J61" s="280">
        <v>266119.59000000003</v>
      </c>
      <c r="N61" s="59">
        <v>20881.04</v>
      </c>
      <c r="P61" s="59">
        <v>0</v>
      </c>
      <c r="S61" s="280">
        <v>-1288639.96</v>
      </c>
      <c r="T61" s="280">
        <v>2469567.41</v>
      </c>
      <c r="W61" s="33">
        <v>422230.88</v>
      </c>
      <c r="X61" s="33">
        <v>101280</v>
      </c>
      <c r="Y61" s="33">
        <v>871.77</v>
      </c>
      <c r="AA61" s="33">
        <v>662930</v>
      </c>
      <c r="AB61" s="33">
        <v>4000</v>
      </c>
      <c r="AC61" s="37">
        <v>740585</v>
      </c>
      <c r="AD61" s="37">
        <v>31520</v>
      </c>
      <c r="AE61" s="37">
        <v>29663</v>
      </c>
      <c r="AF61" s="37">
        <v>445643.51</v>
      </c>
      <c r="AG61" s="37">
        <v>143951.92000000001</v>
      </c>
    </row>
    <row r="62" spans="1:35" x14ac:dyDescent="0.2">
      <c r="A62" t="s">
        <v>1271</v>
      </c>
      <c r="B62" t="s">
        <v>1272</v>
      </c>
      <c r="C62">
        <v>1446</v>
      </c>
      <c r="D62" t="s">
        <v>1281</v>
      </c>
      <c r="E62" s="280" t="s">
        <v>1281</v>
      </c>
      <c r="F62" s="36">
        <v>483903.15</v>
      </c>
      <c r="G62" s="36">
        <v>0</v>
      </c>
      <c r="H62" s="36">
        <v>50077.45</v>
      </c>
      <c r="I62" s="280">
        <v>405511.58</v>
      </c>
      <c r="J62" s="280">
        <v>397812.54</v>
      </c>
      <c r="M62" s="59">
        <v>3000</v>
      </c>
      <c r="N62" s="59">
        <v>13328.04</v>
      </c>
      <c r="P62" s="59">
        <v>39600</v>
      </c>
      <c r="S62" s="280">
        <v>-674397.31</v>
      </c>
      <c r="T62" s="280">
        <v>2114448.44</v>
      </c>
      <c r="W62" s="33">
        <v>457449.41</v>
      </c>
      <c r="X62" s="33">
        <v>188970</v>
      </c>
      <c r="Y62" s="33">
        <v>752.17</v>
      </c>
      <c r="AA62" s="33">
        <v>493350</v>
      </c>
      <c r="AB62" s="33">
        <v>4000</v>
      </c>
      <c r="AC62" s="37">
        <v>493350</v>
      </c>
      <c r="AD62" s="37">
        <v>460</v>
      </c>
      <c r="AE62" s="37">
        <v>14477</v>
      </c>
      <c r="AF62" s="37">
        <v>593927.98</v>
      </c>
      <c r="AG62" s="37">
        <v>190981.05</v>
      </c>
      <c r="AI62" s="37">
        <v>10000</v>
      </c>
    </row>
    <row r="63" spans="1:35" x14ac:dyDescent="0.2">
      <c r="A63" t="s">
        <v>1271</v>
      </c>
      <c r="B63" t="s">
        <v>1272</v>
      </c>
      <c r="C63">
        <v>4125</v>
      </c>
      <c r="D63" t="s">
        <v>1282</v>
      </c>
      <c r="E63" s="280" t="s">
        <v>1282</v>
      </c>
      <c r="F63" s="36">
        <v>244387.32</v>
      </c>
      <c r="G63" s="36">
        <v>0</v>
      </c>
      <c r="H63" s="36">
        <v>43820.34</v>
      </c>
      <c r="I63" s="280">
        <v>1925759.68</v>
      </c>
      <c r="J63" s="280">
        <v>77869.23</v>
      </c>
      <c r="N63" s="59">
        <v>20036.5</v>
      </c>
      <c r="P63" s="59">
        <v>22200</v>
      </c>
      <c r="S63" s="280">
        <v>-371861.3</v>
      </c>
      <c r="T63" s="280">
        <v>2791483.6</v>
      </c>
      <c r="W63" s="33">
        <v>473979.1</v>
      </c>
      <c r="X63" s="33">
        <v>55590</v>
      </c>
      <c r="Y63" s="33">
        <v>399.45</v>
      </c>
      <c r="AA63" s="33">
        <v>1051030</v>
      </c>
      <c r="AB63" s="33">
        <v>4000</v>
      </c>
      <c r="AC63" s="37">
        <v>1123579</v>
      </c>
      <c r="AE63" s="37">
        <v>25256</v>
      </c>
      <c r="AF63" s="37">
        <v>475781.5</v>
      </c>
      <c r="AG63" s="37">
        <v>130404.28</v>
      </c>
    </row>
    <row r="64" spans="1:35" x14ac:dyDescent="0.2">
      <c r="A64" t="s">
        <v>1284</v>
      </c>
      <c r="B64" t="s">
        <v>1285</v>
      </c>
      <c r="C64">
        <v>4926</v>
      </c>
      <c r="D64" t="s">
        <v>1287</v>
      </c>
      <c r="E64" s="280" t="s">
        <v>1287</v>
      </c>
      <c r="F64" s="36">
        <v>236994.22</v>
      </c>
      <c r="G64" s="36">
        <v>0</v>
      </c>
      <c r="H64" s="36">
        <v>114267.45</v>
      </c>
      <c r="I64" s="280">
        <v>477354.69</v>
      </c>
      <c r="J64" s="280">
        <v>40807.43</v>
      </c>
      <c r="N64" s="59">
        <v>58368.69</v>
      </c>
      <c r="O64" s="59">
        <v>131590</v>
      </c>
      <c r="P64" s="59">
        <v>1367.34</v>
      </c>
      <c r="S64" s="280">
        <v>-973622.63</v>
      </c>
      <c r="T64" s="280">
        <v>1683662.57</v>
      </c>
      <c r="W64" s="33">
        <v>735573.33</v>
      </c>
      <c r="Y64" s="33">
        <v>270.81</v>
      </c>
      <c r="AA64" s="33">
        <v>1481768.5</v>
      </c>
      <c r="AB64" s="33">
        <v>115000</v>
      </c>
      <c r="AC64" s="37">
        <v>1930096.5</v>
      </c>
      <c r="AD64" s="37">
        <v>20860</v>
      </c>
      <c r="AF64" s="37">
        <v>330105.09999999998</v>
      </c>
      <c r="AG64" s="37">
        <v>83493.22</v>
      </c>
    </row>
    <row r="65" spans="1:35" x14ac:dyDescent="0.2">
      <c r="A65" t="s">
        <v>1284</v>
      </c>
      <c r="B65" t="s">
        <v>1285</v>
      </c>
      <c r="C65">
        <v>2077</v>
      </c>
      <c r="D65" t="s">
        <v>1288</v>
      </c>
      <c r="E65" s="280" t="s">
        <v>1288</v>
      </c>
      <c r="F65" s="36">
        <v>277338.73</v>
      </c>
      <c r="G65" s="36">
        <v>30000</v>
      </c>
      <c r="H65" s="36">
        <v>228003.4</v>
      </c>
      <c r="I65" s="280">
        <v>2679428.1800000002</v>
      </c>
      <c r="J65" s="280">
        <v>236011.57</v>
      </c>
      <c r="N65" s="59">
        <v>6300</v>
      </c>
      <c r="O65" s="59">
        <v>80600</v>
      </c>
      <c r="P65" s="59">
        <v>1832.99</v>
      </c>
      <c r="S65" s="280">
        <v>2268675.61</v>
      </c>
      <c r="T65" s="280">
        <v>1188971.67</v>
      </c>
      <c r="W65" s="33">
        <v>744460.45</v>
      </c>
      <c r="Y65" s="33">
        <v>455.2</v>
      </c>
      <c r="AA65" s="33">
        <v>466370</v>
      </c>
      <c r="AC65" s="37">
        <v>770548</v>
      </c>
      <c r="AE65" s="37">
        <v>24058</v>
      </c>
      <c r="AF65" s="37">
        <v>339216.31</v>
      </c>
      <c r="AG65" s="37">
        <v>173061.73</v>
      </c>
    </row>
    <row r="66" spans="1:35" x14ac:dyDescent="0.2">
      <c r="A66" t="s">
        <v>1284</v>
      </c>
      <c r="B66" t="s">
        <v>1285</v>
      </c>
      <c r="C66">
        <v>1722</v>
      </c>
      <c r="D66" t="s">
        <v>1289</v>
      </c>
      <c r="E66" s="280" t="s">
        <v>1289</v>
      </c>
      <c r="F66" s="36">
        <v>649780.43000000005</v>
      </c>
      <c r="G66" s="36">
        <v>0</v>
      </c>
      <c r="H66" s="36">
        <v>37835.949999999997</v>
      </c>
      <c r="I66" s="280">
        <v>148136.16</v>
      </c>
      <c r="J66" s="280">
        <v>178755.57</v>
      </c>
      <c r="N66" s="59">
        <v>40840</v>
      </c>
      <c r="P66" s="59">
        <v>7000.09</v>
      </c>
      <c r="Q66" s="280">
        <v>998.87</v>
      </c>
      <c r="S66" s="280">
        <v>-1241940.19</v>
      </c>
      <c r="T66" s="280">
        <v>2121250.9300000002</v>
      </c>
      <c r="W66" s="33">
        <v>858282.72</v>
      </c>
      <c r="Y66" s="33">
        <v>15</v>
      </c>
      <c r="AA66" s="33">
        <v>815474</v>
      </c>
      <c r="AB66" s="33">
        <v>21100</v>
      </c>
      <c r="AC66" s="37">
        <v>961289</v>
      </c>
      <c r="AE66" s="37">
        <v>8600</v>
      </c>
      <c r="AF66" s="37">
        <v>519900.51</v>
      </c>
      <c r="AG66" s="37">
        <v>118723.8</v>
      </c>
    </row>
    <row r="67" spans="1:35" x14ac:dyDescent="0.2">
      <c r="A67" t="s">
        <v>1284</v>
      </c>
      <c r="B67" t="s">
        <v>1285</v>
      </c>
      <c r="C67">
        <v>4601</v>
      </c>
      <c r="D67" t="s">
        <v>1290</v>
      </c>
      <c r="E67" s="280" t="s">
        <v>1290</v>
      </c>
      <c r="F67" s="36">
        <v>283661.38</v>
      </c>
      <c r="G67" s="36">
        <v>0</v>
      </c>
      <c r="H67" s="36">
        <v>43939.35</v>
      </c>
      <c r="I67" s="280">
        <v>875752.38</v>
      </c>
      <c r="J67" s="280">
        <v>73207.850000000006</v>
      </c>
      <c r="M67" s="59">
        <v>60430</v>
      </c>
      <c r="N67" s="59">
        <v>22620</v>
      </c>
      <c r="P67" s="59">
        <v>10438.73</v>
      </c>
      <c r="S67" s="280">
        <v>82587.09</v>
      </c>
      <c r="T67" s="280">
        <v>1374864.38</v>
      </c>
      <c r="W67" s="33">
        <v>831203.64</v>
      </c>
      <c r="Y67" s="33">
        <v>1314.74</v>
      </c>
      <c r="AA67" s="33">
        <v>1258119.7</v>
      </c>
      <c r="AB67" s="33">
        <v>11557</v>
      </c>
      <c r="AC67" s="37">
        <v>1704588.7</v>
      </c>
      <c r="AD67" s="37">
        <v>17524</v>
      </c>
      <c r="AF67" s="37">
        <v>532222.68000000005</v>
      </c>
      <c r="AG67" s="37">
        <v>122238.94</v>
      </c>
    </row>
    <row r="68" spans="1:35" x14ac:dyDescent="0.2">
      <c r="A68" t="s">
        <v>1284</v>
      </c>
      <c r="B68" t="s">
        <v>1285</v>
      </c>
      <c r="C68">
        <v>3977</v>
      </c>
      <c r="D68" t="s">
        <v>1291</v>
      </c>
      <c r="E68" s="280" t="s">
        <v>1291</v>
      </c>
      <c r="F68" s="36">
        <v>782921.02</v>
      </c>
      <c r="G68" s="36">
        <v>0</v>
      </c>
      <c r="H68" s="36">
        <v>33412</v>
      </c>
      <c r="I68" s="280">
        <v>138907.68</v>
      </c>
      <c r="J68" s="280">
        <v>163290.38</v>
      </c>
      <c r="M68" s="59">
        <v>8450</v>
      </c>
      <c r="N68" s="59">
        <v>102400</v>
      </c>
      <c r="O68" s="59">
        <v>347900</v>
      </c>
      <c r="P68" s="59">
        <v>2812.04</v>
      </c>
      <c r="S68" s="280">
        <v>-1837448.4</v>
      </c>
      <c r="T68" s="280">
        <v>2680574.06</v>
      </c>
      <c r="W68" s="33">
        <v>850553.3</v>
      </c>
      <c r="X68" s="33">
        <v>50400</v>
      </c>
      <c r="Y68" s="33">
        <v>1541.77</v>
      </c>
      <c r="AA68" s="33">
        <v>1809762.5</v>
      </c>
      <c r="AB68" s="33">
        <v>30000</v>
      </c>
      <c r="AC68" s="37">
        <v>2282602.5</v>
      </c>
      <c r="AE68" s="37">
        <v>49692</v>
      </c>
      <c r="AF68" s="37">
        <v>428190.71</v>
      </c>
      <c r="AG68" s="37">
        <v>167928.98</v>
      </c>
    </row>
    <row r="69" spans="1:35" x14ac:dyDescent="0.2">
      <c r="A69" t="s">
        <v>1284</v>
      </c>
      <c r="B69" t="s">
        <v>1285</v>
      </c>
      <c r="C69">
        <v>2317</v>
      </c>
      <c r="D69" t="s">
        <v>1292</v>
      </c>
      <c r="E69" s="280" t="s">
        <v>1292</v>
      </c>
      <c r="F69" s="36">
        <v>707923.93</v>
      </c>
      <c r="G69" s="36">
        <v>5000</v>
      </c>
      <c r="H69" s="36">
        <v>150804.69</v>
      </c>
      <c r="I69" s="280">
        <v>313630.39</v>
      </c>
      <c r="J69" s="280">
        <v>48517.07</v>
      </c>
      <c r="N69" s="59">
        <v>15800</v>
      </c>
      <c r="P69" s="59">
        <v>36813.18</v>
      </c>
      <c r="Q69" s="280">
        <v>5000</v>
      </c>
      <c r="S69" s="280">
        <v>-1068109.8899999999</v>
      </c>
      <c r="T69" s="280">
        <v>2191965</v>
      </c>
      <c r="W69" s="33">
        <v>732013.5</v>
      </c>
      <c r="X69" s="33">
        <v>99950</v>
      </c>
      <c r="Y69" s="33">
        <v>1101.25</v>
      </c>
      <c r="AA69" s="33">
        <v>463040</v>
      </c>
      <c r="AB69" s="33">
        <v>310002</v>
      </c>
      <c r="AC69" s="37">
        <v>1140924</v>
      </c>
      <c r="AD69" s="37">
        <v>29034</v>
      </c>
      <c r="AF69" s="37">
        <v>260779.42</v>
      </c>
      <c r="AG69" s="37">
        <v>130961.54</v>
      </c>
    </row>
    <row r="70" spans="1:35" x14ac:dyDescent="0.2">
      <c r="A70" t="s">
        <v>1284</v>
      </c>
      <c r="B70" t="s">
        <v>1285</v>
      </c>
      <c r="C70">
        <v>2733</v>
      </c>
      <c r="D70" t="s">
        <v>1293</v>
      </c>
      <c r="E70" s="280" t="s">
        <v>1293</v>
      </c>
      <c r="F70" s="36">
        <v>483883.54</v>
      </c>
      <c r="G70" s="36">
        <v>0</v>
      </c>
      <c r="H70" s="36">
        <v>81243.38</v>
      </c>
      <c r="I70" s="280">
        <v>68264.55</v>
      </c>
      <c r="J70" s="280">
        <v>380852.81</v>
      </c>
      <c r="N70" s="59">
        <v>6300</v>
      </c>
      <c r="P70" s="59">
        <v>18097.52</v>
      </c>
      <c r="S70" s="280">
        <v>-500512.88</v>
      </c>
      <c r="T70" s="280">
        <v>1298941.3500000001</v>
      </c>
      <c r="W70" s="33">
        <v>1041361.25</v>
      </c>
      <c r="X70" s="33">
        <v>15805</v>
      </c>
      <c r="AA70" s="33">
        <v>1279515.8999999999</v>
      </c>
      <c r="AB70" s="33">
        <v>43800</v>
      </c>
      <c r="AC70" s="37">
        <v>1583062.9</v>
      </c>
      <c r="AD70" s="37">
        <v>3500</v>
      </c>
      <c r="AE70" s="37">
        <v>18751</v>
      </c>
      <c r="AF70" s="37">
        <v>487617.46</v>
      </c>
      <c r="AG70" s="37">
        <v>96132.5</v>
      </c>
    </row>
    <row r="71" spans="1:35" x14ac:dyDescent="0.2">
      <c r="A71" t="s">
        <v>1284</v>
      </c>
      <c r="B71" t="s">
        <v>1285</v>
      </c>
      <c r="C71">
        <v>5014</v>
      </c>
      <c r="D71" t="s">
        <v>1294</v>
      </c>
      <c r="E71" s="280" t="s">
        <v>1294</v>
      </c>
      <c r="F71" s="36">
        <v>347457.37</v>
      </c>
      <c r="G71" s="36">
        <v>0</v>
      </c>
      <c r="H71" s="36">
        <v>68375.740000000005</v>
      </c>
      <c r="I71" s="280">
        <v>577514.16</v>
      </c>
      <c r="J71" s="280">
        <v>161669.87</v>
      </c>
      <c r="N71" s="59">
        <v>66153</v>
      </c>
      <c r="P71" s="59">
        <v>1584</v>
      </c>
      <c r="S71" s="280">
        <v>-610626.06000000006</v>
      </c>
      <c r="T71" s="280">
        <v>1726865.73</v>
      </c>
      <c r="W71" s="33">
        <v>1082105.83</v>
      </c>
      <c r="X71" s="33">
        <v>210000</v>
      </c>
      <c r="Y71" s="33">
        <v>2245.5</v>
      </c>
      <c r="AA71" s="33">
        <v>606366.5</v>
      </c>
      <c r="AC71" s="37">
        <v>1040534.5</v>
      </c>
      <c r="AE71" s="37">
        <v>16954</v>
      </c>
      <c r="AF71" s="37">
        <v>732419.47</v>
      </c>
      <c r="AG71" s="37">
        <v>139769.39000000001</v>
      </c>
    </row>
    <row r="72" spans="1:35" x14ac:dyDescent="0.2">
      <c r="A72" t="s">
        <v>1284</v>
      </c>
      <c r="B72" t="s">
        <v>1285</v>
      </c>
      <c r="C72">
        <v>4306</v>
      </c>
      <c r="D72" t="s">
        <v>1295</v>
      </c>
      <c r="E72" s="280" t="s">
        <v>1295</v>
      </c>
      <c r="F72" s="36">
        <v>425912.81</v>
      </c>
      <c r="G72" s="36">
        <v>0</v>
      </c>
      <c r="H72" s="36">
        <v>134202.95000000001</v>
      </c>
      <c r="I72" s="280">
        <v>463187.45</v>
      </c>
      <c r="J72" s="280">
        <v>197176.95</v>
      </c>
      <c r="N72" s="59">
        <v>-86200</v>
      </c>
      <c r="O72" s="59">
        <v>164000</v>
      </c>
      <c r="P72" s="59">
        <v>505</v>
      </c>
      <c r="S72" s="280">
        <v>-24002.55</v>
      </c>
      <c r="T72" s="280">
        <v>1340923.19</v>
      </c>
      <c r="W72" s="33">
        <v>909049.73</v>
      </c>
      <c r="AA72" s="33">
        <v>1602403.6</v>
      </c>
      <c r="AC72" s="37">
        <v>2067095.6</v>
      </c>
      <c r="AD72" s="37">
        <v>22117.5</v>
      </c>
      <c r="AF72" s="37">
        <v>446764.63</v>
      </c>
      <c r="AG72" s="37">
        <v>150221.07999999999</v>
      </c>
    </row>
    <row r="73" spans="1:35" x14ac:dyDescent="0.2">
      <c r="A73" t="s">
        <v>1284</v>
      </c>
      <c r="B73" t="s">
        <v>1285</v>
      </c>
      <c r="C73">
        <v>3182</v>
      </c>
      <c r="D73" t="s">
        <v>1296</v>
      </c>
      <c r="E73" s="280" t="s">
        <v>1296</v>
      </c>
      <c r="F73" s="36">
        <v>672417.15</v>
      </c>
      <c r="G73" s="36">
        <v>0</v>
      </c>
      <c r="H73" s="36">
        <v>69222.070000000007</v>
      </c>
      <c r="I73" s="280">
        <v>704669.98</v>
      </c>
      <c r="J73" s="280">
        <v>84567.4</v>
      </c>
      <c r="N73" s="59">
        <v>83150</v>
      </c>
      <c r="O73" s="59">
        <v>210850</v>
      </c>
      <c r="P73" s="59">
        <v>10675</v>
      </c>
      <c r="R73" s="280">
        <v>-333309.95</v>
      </c>
      <c r="S73" s="280">
        <v>230000</v>
      </c>
      <c r="T73" s="280">
        <v>1529202.14</v>
      </c>
      <c r="W73" s="33">
        <v>495290.5</v>
      </c>
      <c r="X73" s="33">
        <v>89810</v>
      </c>
      <c r="Y73" s="33">
        <v>2314.89</v>
      </c>
      <c r="AA73" s="33">
        <v>1209241.2</v>
      </c>
      <c r="AC73" s="37">
        <v>1558708.2</v>
      </c>
      <c r="AD73" s="37">
        <v>18120</v>
      </c>
      <c r="AF73" s="37">
        <v>279675.81</v>
      </c>
      <c r="AG73" s="37">
        <v>139843.17000000001</v>
      </c>
    </row>
    <row r="74" spans="1:35" x14ac:dyDescent="0.2">
      <c r="A74" t="s">
        <v>1284</v>
      </c>
      <c r="B74" t="s">
        <v>1285</v>
      </c>
      <c r="C74">
        <v>1643</v>
      </c>
      <c r="D74" t="s">
        <v>1297</v>
      </c>
      <c r="E74" s="280" t="s">
        <v>1297</v>
      </c>
      <c r="F74" s="36">
        <v>470216.85</v>
      </c>
      <c r="G74" s="36">
        <v>0</v>
      </c>
      <c r="H74" s="36">
        <v>47520.51</v>
      </c>
      <c r="I74" s="280">
        <v>1043175.24</v>
      </c>
      <c r="J74" s="280">
        <v>232344.39</v>
      </c>
      <c r="N74" s="59">
        <v>6300</v>
      </c>
      <c r="P74" s="59">
        <v>36464</v>
      </c>
      <c r="S74" s="280">
        <v>1568868.55</v>
      </c>
      <c r="T74" s="280">
        <v>464694.52</v>
      </c>
      <c r="W74" s="33">
        <v>441318.16</v>
      </c>
      <c r="X74" s="33">
        <v>55450</v>
      </c>
      <c r="Y74" s="33">
        <v>804.81</v>
      </c>
      <c r="AA74" s="33">
        <v>851132</v>
      </c>
      <c r="AB74" s="33">
        <v>68600</v>
      </c>
      <c r="AC74" s="37">
        <v>1180860</v>
      </c>
      <c r="AD74" s="37">
        <v>16289</v>
      </c>
      <c r="AF74" s="37">
        <v>370979.95</v>
      </c>
      <c r="AG74" s="37">
        <v>132246.1</v>
      </c>
    </row>
    <row r="75" spans="1:35" x14ac:dyDescent="0.2">
      <c r="A75" t="s">
        <v>1284</v>
      </c>
      <c r="B75" t="s">
        <v>1285</v>
      </c>
      <c r="C75">
        <v>4314</v>
      </c>
      <c r="D75" t="s">
        <v>1298</v>
      </c>
      <c r="E75" s="280" t="s">
        <v>1298</v>
      </c>
      <c r="F75" s="36">
        <v>239850.38</v>
      </c>
      <c r="G75" s="36">
        <v>0</v>
      </c>
      <c r="H75" s="36">
        <v>280897.95</v>
      </c>
      <c r="I75" s="280">
        <v>1510443.77</v>
      </c>
      <c r="J75" s="280">
        <v>332049.8</v>
      </c>
      <c r="N75" s="59">
        <v>10170</v>
      </c>
      <c r="O75" s="59">
        <v>75850</v>
      </c>
      <c r="P75" s="59">
        <v>3339.18</v>
      </c>
      <c r="S75" s="280">
        <v>1936984.52</v>
      </c>
      <c r="T75" s="280">
        <v>961521.58</v>
      </c>
      <c r="W75" s="33">
        <v>675581.17</v>
      </c>
      <c r="X75" s="33">
        <v>90230</v>
      </c>
      <c r="Y75" s="33">
        <v>846.82</v>
      </c>
      <c r="AA75" s="33">
        <v>562439</v>
      </c>
      <c r="AB75" s="33">
        <v>59600</v>
      </c>
      <c r="AC75" s="37">
        <v>1244847</v>
      </c>
      <c r="AD75" s="37">
        <v>21508</v>
      </c>
      <c r="AF75" s="37">
        <v>455436.35</v>
      </c>
      <c r="AG75" s="37">
        <v>291529.02</v>
      </c>
    </row>
    <row r="76" spans="1:35" x14ac:dyDescent="0.2">
      <c r="A76" t="s">
        <v>1284</v>
      </c>
      <c r="B76" t="s">
        <v>1285</v>
      </c>
      <c r="C76">
        <v>4173</v>
      </c>
      <c r="D76" t="s">
        <v>1299</v>
      </c>
      <c r="E76" s="280" t="s">
        <v>1299</v>
      </c>
      <c r="F76" s="36">
        <v>478968.8</v>
      </c>
      <c r="G76" s="36">
        <v>0</v>
      </c>
      <c r="H76" s="36">
        <v>116341.04</v>
      </c>
      <c r="I76" s="280">
        <v>1626760.49</v>
      </c>
      <c r="J76" s="280">
        <v>406915.12</v>
      </c>
      <c r="N76" s="59">
        <v>74000</v>
      </c>
      <c r="P76" s="59">
        <v>43177.760000000002</v>
      </c>
      <c r="S76" s="280">
        <v>368786.71</v>
      </c>
      <c r="T76" s="280">
        <v>2317512.06</v>
      </c>
      <c r="W76" s="33">
        <v>781029.73</v>
      </c>
      <c r="Y76" s="33">
        <v>956.4</v>
      </c>
      <c r="AA76" s="33">
        <v>910814</v>
      </c>
      <c r="AB76" s="33">
        <v>16500</v>
      </c>
      <c r="AC76" s="37">
        <v>1401600</v>
      </c>
      <c r="AD76" s="37">
        <v>9200</v>
      </c>
      <c r="AE76" s="37">
        <v>7704</v>
      </c>
      <c r="AF76" s="37">
        <v>300137.19</v>
      </c>
      <c r="AG76" s="37">
        <v>165150.01999999999</v>
      </c>
    </row>
    <row r="77" spans="1:35" x14ac:dyDescent="0.2">
      <c r="A77" t="s">
        <v>1284</v>
      </c>
      <c r="B77" t="s">
        <v>1285</v>
      </c>
      <c r="C77">
        <v>3211</v>
      </c>
      <c r="D77" t="s">
        <v>1300</v>
      </c>
      <c r="E77" s="280" t="s">
        <v>1300</v>
      </c>
      <c r="F77" s="36">
        <v>299148.86</v>
      </c>
      <c r="G77" s="36">
        <v>0</v>
      </c>
      <c r="H77" s="36">
        <v>37858.910000000003</v>
      </c>
      <c r="I77" s="280">
        <v>936595.22</v>
      </c>
      <c r="J77" s="280">
        <v>205092.3</v>
      </c>
      <c r="N77" s="59">
        <v>12249.39</v>
      </c>
      <c r="O77" s="59">
        <v>128410</v>
      </c>
      <c r="P77" s="59">
        <v>169788.99</v>
      </c>
      <c r="S77" s="280">
        <v>-785012.1</v>
      </c>
      <c r="T77" s="280">
        <v>2233839.69</v>
      </c>
      <c r="W77" s="33">
        <v>903484.39</v>
      </c>
      <c r="X77" s="33">
        <v>1200</v>
      </c>
      <c r="Y77" s="33">
        <v>576.32000000000005</v>
      </c>
      <c r="AA77" s="33">
        <v>760112</v>
      </c>
      <c r="AB77" s="33">
        <v>71200</v>
      </c>
      <c r="AC77" s="37">
        <v>1260694</v>
      </c>
      <c r="AD77" s="37">
        <v>86064</v>
      </c>
      <c r="AF77" s="37">
        <v>440626.43</v>
      </c>
      <c r="AG77" s="37">
        <v>229768.95999999999</v>
      </c>
    </row>
    <row r="78" spans="1:35" x14ac:dyDescent="0.2">
      <c r="A78" t="s">
        <v>1284</v>
      </c>
      <c r="B78" t="s">
        <v>1285</v>
      </c>
      <c r="C78">
        <v>2252</v>
      </c>
      <c r="D78" t="s">
        <v>1301</v>
      </c>
      <c r="E78" s="280" t="s">
        <v>1301</v>
      </c>
      <c r="F78" s="36">
        <v>564482.99</v>
      </c>
      <c r="G78" s="36">
        <v>0</v>
      </c>
      <c r="H78" s="36">
        <v>270610.59000000003</v>
      </c>
      <c r="I78" s="280">
        <v>436856.58</v>
      </c>
      <c r="J78" s="280">
        <v>387675.91</v>
      </c>
      <c r="N78" s="59">
        <v>43600</v>
      </c>
      <c r="P78" s="59">
        <v>3455.02</v>
      </c>
      <c r="S78" s="280">
        <v>-794447.94</v>
      </c>
      <c r="T78" s="280">
        <v>2560558.21</v>
      </c>
      <c r="W78" s="33">
        <v>720773.14</v>
      </c>
      <c r="Y78" s="33">
        <v>1100.2</v>
      </c>
      <c r="AA78" s="33">
        <v>870345.5</v>
      </c>
      <c r="AB78" s="33">
        <v>4000</v>
      </c>
      <c r="AC78" s="37">
        <v>1278728.5</v>
      </c>
      <c r="AD78" s="37">
        <v>7200</v>
      </c>
      <c r="AE78" s="37">
        <v>4420</v>
      </c>
      <c r="AF78" s="37">
        <v>342867.42</v>
      </c>
      <c r="AG78" s="37">
        <v>116494.05</v>
      </c>
      <c r="AI78" s="37">
        <v>48.09</v>
      </c>
    </row>
    <row r="79" spans="1:35" x14ac:dyDescent="0.2">
      <c r="A79" t="s">
        <v>1303</v>
      </c>
      <c r="B79" t="s">
        <v>1304</v>
      </c>
      <c r="C79">
        <v>3333</v>
      </c>
      <c r="D79" t="s">
        <v>1306</v>
      </c>
      <c r="E79" s="280" t="s">
        <v>1306</v>
      </c>
      <c r="F79" s="36">
        <v>448628.91</v>
      </c>
      <c r="G79" s="36">
        <v>0</v>
      </c>
      <c r="H79" s="36">
        <v>24383.51</v>
      </c>
      <c r="I79" s="280">
        <v>426788.44</v>
      </c>
      <c r="J79" s="280">
        <v>421329.83</v>
      </c>
      <c r="N79" s="59">
        <v>26998.75</v>
      </c>
      <c r="P79" s="59">
        <v>59816.01</v>
      </c>
      <c r="R79" s="280">
        <v>-444266.54</v>
      </c>
      <c r="S79" s="280">
        <v>-854496.81</v>
      </c>
      <c r="T79" s="280">
        <v>2676550.63</v>
      </c>
      <c r="W79" s="33">
        <v>507823.78</v>
      </c>
      <c r="Y79" s="33">
        <v>1158.93</v>
      </c>
      <c r="AA79" s="33">
        <v>1491185</v>
      </c>
      <c r="AC79" s="37">
        <v>1598465</v>
      </c>
      <c r="AE79" s="37">
        <v>17630</v>
      </c>
      <c r="AF79" s="37">
        <v>380924.7</v>
      </c>
      <c r="AG79" s="37">
        <v>146619.35999999999</v>
      </c>
    </row>
    <row r="80" spans="1:35" x14ac:dyDescent="0.2">
      <c r="A80" t="s">
        <v>1303</v>
      </c>
      <c r="B80" t="s">
        <v>1304</v>
      </c>
      <c r="C80">
        <v>2136</v>
      </c>
      <c r="D80" t="s">
        <v>1307</v>
      </c>
      <c r="E80" s="280" t="s">
        <v>1307</v>
      </c>
      <c r="F80" s="36">
        <v>287019.92</v>
      </c>
      <c r="G80" s="36">
        <v>0</v>
      </c>
      <c r="H80" s="36">
        <v>115834.26</v>
      </c>
      <c r="I80" s="280">
        <v>343466.06</v>
      </c>
      <c r="J80" s="280">
        <v>179652.09</v>
      </c>
      <c r="N80" s="59">
        <v>10324</v>
      </c>
      <c r="O80" s="59">
        <v>169275</v>
      </c>
      <c r="P80" s="59">
        <v>51000</v>
      </c>
      <c r="R80" s="280">
        <v>-385754.99</v>
      </c>
      <c r="T80" s="280">
        <v>1431387.54</v>
      </c>
      <c r="V80" s="33">
        <v>351.35</v>
      </c>
      <c r="W80" s="33">
        <v>526543.16</v>
      </c>
      <c r="Y80" s="33">
        <v>495.22</v>
      </c>
      <c r="AA80" s="33">
        <v>1143200</v>
      </c>
      <c r="AC80" s="37">
        <v>1371470</v>
      </c>
      <c r="AD80" s="37">
        <v>3500</v>
      </c>
      <c r="AE80" s="37">
        <v>8109.5</v>
      </c>
      <c r="AF80" s="37">
        <v>496664.08</v>
      </c>
      <c r="AG80" s="37">
        <v>141105.37</v>
      </c>
    </row>
    <row r="81" spans="1:35" x14ac:dyDescent="0.2">
      <c r="A81" t="s">
        <v>1303</v>
      </c>
      <c r="B81" t="s">
        <v>1304</v>
      </c>
      <c r="C81">
        <v>4115</v>
      </c>
      <c r="D81" t="s">
        <v>1308</v>
      </c>
      <c r="E81" s="280" t="s">
        <v>1308</v>
      </c>
      <c r="F81" s="36">
        <v>596335.51</v>
      </c>
      <c r="G81" s="36">
        <v>0</v>
      </c>
      <c r="H81" s="36">
        <v>21717.87</v>
      </c>
      <c r="I81" s="280">
        <v>596687.80000000005</v>
      </c>
      <c r="J81" s="280">
        <v>686126.8</v>
      </c>
      <c r="N81" s="59">
        <v>58413.75</v>
      </c>
      <c r="P81" s="59">
        <v>2903.43</v>
      </c>
      <c r="R81" s="280">
        <v>-172699.86</v>
      </c>
      <c r="T81" s="280">
        <v>2015625.01</v>
      </c>
      <c r="W81" s="33">
        <v>782036.87</v>
      </c>
      <c r="Y81" s="33">
        <v>1164.17</v>
      </c>
      <c r="AA81" s="33">
        <v>1387770</v>
      </c>
      <c r="AB81" s="33">
        <v>138358.60999999999</v>
      </c>
      <c r="AC81" s="37">
        <v>1746460</v>
      </c>
      <c r="AE81" s="37">
        <v>1900</v>
      </c>
      <c r="AF81" s="37">
        <v>432042.41</v>
      </c>
      <c r="AG81" s="37">
        <v>132195.37</v>
      </c>
      <c r="AI81" s="37">
        <v>106.22</v>
      </c>
    </row>
    <row r="82" spans="1:35" x14ac:dyDescent="0.2">
      <c r="A82" t="s">
        <v>1303</v>
      </c>
      <c r="B82" t="s">
        <v>1304</v>
      </c>
      <c r="C82">
        <v>2838</v>
      </c>
      <c r="D82" t="s">
        <v>1309</v>
      </c>
      <c r="E82" s="280" t="s">
        <v>1309</v>
      </c>
      <c r="F82" s="36">
        <v>157854.56</v>
      </c>
      <c r="G82" s="36">
        <v>0</v>
      </c>
      <c r="H82" s="36">
        <v>50562.25</v>
      </c>
      <c r="I82" s="280">
        <v>525581.92000000004</v>
      </c>
      <c r="J82" s="280">
        <v>339652.87</v>
      </c>
      <c r="N82" s="59">
        <v>215930</v>
      </c>
      <c r="O82" s="59">
        <v>17724</v>
      </c>
      <c r="P82" s="59">
        <v>49185</v>
      </c>
      <c r="R82" s="280">
        <v>-222001.49</v>
      </c>
      <c r="S82" s="280">
        <v>-3452.32</v>
      </c>
      <c r="T82" s="280">
        <v>1211911.4099999999</v>
      </c>
      <c r="W82" s="33">
        <v>762695.95</v>
      </c>
      <c r="X82" s="33">
        <v>68455</v>
      </c>
      <c r="Y82" s="33">
        <v>840.08</v>
      </c>
      <c r="AA82" s="33">
        <v>1183800</v>
      </c>
      <c r="AC82" s="37">
        <v>1651694</v>
      </c>
      <c r="AD82" s="37">
        <v>7000</v>
      </c>
      <c r="AF82" s="37">
        <v>463194.65</v>
      </c>
      <c r="AG82" s="37">
        <v>89547.38</v>
      </c>
      <c r="AI82" s="37">
        <v>0</v>
      </c>
    </row>
    <row r="83" spans="1:35" ht="15" customHeight="1" x14ac:dyDescent="0.2">
      <c r="A83" t="s">
        <v>1303</v>
      </c>
      <c r="B83" t="s">
        <v>1304</v>
      </c>
      <c r="C83">
        <v>3064</v>
      </c>
      <c r="D83" t="s">
        <v>1310</v>
      </c>
      <c r="E83" s="280" t="s">
        <v>1310</v>
      </c>
      <c r="F83" s="36">
        <v>320166.53000000003</v>
      </c>
      <c r="G83" s="36">
        <v>0</v>
      </c>
      <c r="H83" s="36">
        <v>20870.64</v>
      </c>
      <c r="I83" s="280">
        <v>805196.3</v>
      </c>
      <c r="J83" s="280">
        <v>293488.68</v>
      </c>
      <c r="N83" s="59">
        <v>4000</v>
      </c>
      <c r="O83" s="59">
        <v>28480</v>
      </c>
      <c r="R83" s="280">
        <v>-236855.16</v>
      </c>
      <c r="S83" s="280">
        <v>105.77</v>
      </c>
      <c r="T83" s="280">
        <v>1745362.84</v>
      </c>
      <c r="W83" s="33">
        <v>542007.81000000006</v>
      </c>
      <c r="X83" s="33">
        <v>70990</v>
      </c>
      <c r="Y83" s="33">
        <v>804.2</v>
      </c>
      <c r="AA83" s="33">
        <v>1746190</v>
      </c>
      <c r="AC83" s="37">
        <v>1927770</v>
      </c>
      <c r="AE83" s="37">
        <v>18118</v>
      </c>
      <c r="AF83" s="37">
        <v>401774.94</v>
      </c>
      <c r="AG83" s="37">
        <v>113700.37</v>
      </c>
    </row>
    <row r="84" spans="1:35" x14ac:dyDescent="0.2">
      <c r="A84" t="s">
        <v>1303</v>
      </c>
      <c r="B84" t="s">
        <v>1304</v>
      </c>
      <c r="C84">
        <v>1877</v>
      </c>
      <c r="D84" t="s">
        <v>1311</v>
      </c>
      <c r="E84" s="280" t="s">
        <v>1311</v>
      </c>
      <c r="F84" s="36">
        <v>209952.82</v>
      </c>
      <c r="G84" s="36">
        <v>0</v>
      </c>
      <c r="H84" s="36">
        <v>13412.71</v>
      </c>
      <c r="I84" s="280">
        <v>1128162.6399999999</v>
      </c>
      <c r="J84" s="280">
        <v>397604.07</v>
      </c>
      <c r="O84" s="59">
        <v>49555</v>
      </c>
      <c r="P84" s="59">
        <v>32345</v>
      </c>
      <c r="R84" s="280">
        <v>-49180.04</v>
      </c>
      <c r="T84" s="280">
        <v>1929262.58</v>
      </c>
      <c r="W84" s="33">
        <v>518619.41</v>
      </c>
      <c r="X84" s="33">
        <v>71020</v>
      </c>
      <c r="Y84" s="33">
        <v>543</v>
      </c>
      <c r="AA84" s="33">
        <v>1207470</v>
      </c>
      <c r="AB84" s="33">
        <v>7763</v>
      </c>
      <c r="AC84" s="37">
        <v>1441904</v>
      </c>
      <c r="AE84" s="37">
        <v>10614</v>
      </c>
      <c r="AF84" s="37">
        <v>374664.42</v>
      </c>
      <c r="AG84" s="37">
        <v>191083.29</v>
      </c>
    </row>
    <row r="85" spans="1:35" x14ac:dyDescent="0.2">
      <c r="A85" t="s">
        <v>1303</v>
      </c>
      <c r="B85" t="s">
        <v>1304</v>
      </c>
      <c r="C85">
        <v>2766</v>
      </c>
      <c r="D85" t="s">
        <v>1312</v>
      </c>
      <c r="E85" s="280" t="s">
        <v>1312</v>
      </c>
      <c r="F85" s="36">
        <v>394271.84</v>
      </c>
      <c r="G85" s="36">
        <v>0</v>
      </c>
      <c r="H85" s="36">
        <v>60587.26</v>
      </c>
      <c r="I85" s="280">
        <v>390065.97</v>
      </c>
      <c r="J85" s="280">
        <v>263946.39</v>
      </c>
      <c r="O85" s="59">
        <v>102340</v>
      </c>
      <c r="P85" s="59">
        <v>99462.96</v>
      </c>
      <c r="R85" s="280">
        <v>-538452.1</v>
      </c>
      <c r="S85" s="280">
        <v>3482.97</v>
      </c>
      <c r="T85" s="280">
        <v>1851699.47</v>
      </c>
      <c r="W85" s="33">
        <v>547923.72</v>
      </c>
      <c r="X85" s="33">
        <v>25000</v>
      </c>
      <c r="Y85" s="33">
        <v>762.23</v>
      </c>
      <c r="AA85" s="33">
        <v>371760</v>
      </c>
      <c r="AC85" s="37">
        <v>712457</v>
      </c>
      <c r="AE85" s="37">
        <v>7924</v>
      </c>
      <c r="AF85" s="37">
        <v>419906.27</v>
      </c>
      <c r="AG85" s="37">
        <v>214820.52</v>
      </c>
    </row>
    <row r="86" spans="1:35" x14ac:dyDescent="0.2">
      <c r="A86" t="s">
        <v>1303</v>
      </c>
      <c r="B86" t="s">
        <v>1304</v>
      </c>
      <c r="C86">
        <v>1975</v>
      </c>
      <c r="D86" t="s">
        <v>1313</v>
      </c>
      <c r="E86" s="280" t="s">
        <v>1313</v>
      </c>
      <c r="F86" s="36">
        <v>235923</v>
      </c>
      <c r="G86" s="36">
        <v>0</v>
      </c>
      <c r="H86" s="36">
        <v>29689.7</v>
      </c>
      <c r="I86" s="280">
        <v>649356.96</v>
      </c>
      <c r="J86" s="280">
        <v>111542.27</v>
      </c>
      <c r="O86" s="59">
        <v>62090</v>
      </c>
      <c r="P86" s="59">
        <v>59960</v>
      </c>
      <c r="R86" s="280">
        <v>-279524.71999999997</v>
      </c>
      <c r="T86" s="280">
        <v>1211766.1200000001</v>
      </c>
      <c r="W86" s="33">
        <v>443027.4</v>
      </c>
      <c r="Y86" s="33">
        <v>307.05</v>
      </c>
      <c r="AA86" s="33">
        <v>1098500</v>
      </c>
      <c r="AB86" s="33">
        <v>100000</v>
      </c>
      <c r="AC86" s="37">
        <v>1366860</v>
      </c>
      <c r="AE86" s="37">
        <v>7500</v>
      </c>
      <c r="AF86" s="37">
        <v>230724.54</v>
      </c>
      <c r="AG86" s="37">
        <v>64529.38</v>
      </c>
    </row>
    <row r="87" spans="1:35" x14ac:dyDescent="0.2">
      <c r="A87" t="s">
        <v>1303</v>
      </c>
      <c r="B87" t="s">
        <v>1304</v>
      </c>
      <c r="C87">
        <v>2929</v>
      </c>
      <c r="D87" t="s">
        <v>1314</v>
      </c>
      <c r="E87" s="280" t="s">
        <v>1314</v>
      </c>
      <c r="F87" s="36">
        <v>630431.93999999994</v>
      </c>
      <c r="G87" s="36">
        <v>0</v>
      </c>
      <c r="H87" s="36">
        <v>103919.14</v>
      </c>
      <c r="I87" s="280">
        <v>173083.28</v>
      </c>
      <c r="J87" s="280">
        <v>295447.56</v>
      </c>
      <c r="N87" s="59">
        <v>11367.27</v>
      </c>
      <c r="O87" s="59">
        <v>65000</v>
      </c>
      <c r="P87" s="59">
        <v>59941.03</v>
      </c>
      <c r="R87" s="280">
        <v>28274.39</v>
      </c>
      <c r="S87" s="280">
        <v>-30630.01</v>
      </c>
      <c r="T87" s="280">
        <v>907622.82</v>
      </c>
      <c r="W87" s="33">
        <v>672940.67</v>
      </c>
      <c r="X87" s="33">
        <v>5230</v>
      </c>
      <c r="Y87" s="33">
        <v>1193.1400000000001</v>
      </c>
      <c r="AA87" s="33">
        <v>1449650</v>
      </c>
      <c r="AC87" s="37">
        <v>1639775</v>
      </c>
      <c r="AD87" s="37">
        <v>7442</v>
      </c>
      <c r="AF87" s="37">
        <v>235647.26</v>
      </c>
      <c r="AG87" s="37">
        <v>84843.13</v>
      </c>
    </row>
    <row r="88" spans="1:35" x14ac:dyDescent="0.2">
      <c r="A88" t="s">
        <v>1303</v>
      </c>
      <c r="B88" t="s">
        <v>1304</v>
      </c>
      <c r="C88">
        <v>1699</v>
      </c>
      <c r="D88" t="s">
        <v>1315</v>
      </c>
      <c r="E88" s="280" t="s">
        <v>1315</v>
      </c>
      <c r="F88" s="36">
        <v>156858.32</v>
      </c>
      <c r="G88" s="36">
        <v>0</v>
      </c>
      <c r="H88" s="36">
        <v>19672.91</v>
      </c>
      <c r="I88" s="280">
        <v>813408.02</v>
      </c>
      <c r="J88" s="280">
        <v>136003.76999999999</v>
      </c>
      <c r="N88" s="59">
        <v>21992.98</v>
      </c>
      <c r="O88" s="59">
        <v>57450</v>
      </c>
      <c r="P88" s="59">
        <v>860</v>
      </c>
      <c r="R88" s="280">
        <v>-380007.06</v>
      </c>
      <c r="S88" s="280">
        <v>-10764.92</v>
      </c>
      <c r="T88" s="280">
        <v>1583723.57</v>
      </c>
      <c r="W88" s="33">
        <v>479881.96</v>
      </c>
      <c r="X88" s="33">
        <v>24511</v>
      </c>
      <c r="Y88" s="33">
        <v>839.34</v>
      </c>
      <c r="AA88" s="33">
        <v>1641560</v>
      </c>
      <c r="AC88" s="37">
        <v>1849149</v>
      </c>
      <c r="AE88" s="37">
        <v>7800</v>
      </c>
      <c r="AF88" s="37">
        <v>254932.08</v>
      </c>
      <c r="AG88" s="37">
        <v>164539.4</v>
      </c>
      <c r="AH88" s="37">
        <v>17683.37</v>
      </c>
    </row>
    <row r="89" spans="1:35" x14ac:dyDescent="0.2">
      <c r="A89" t="s">
        <v>1317</v>
      </c>
      <c r="B89" t="s">
        <v>1318</v>
      </c>
      <c r="C89">
        <v>3782</v>
      </c>
      <c r="D89" t="s">
        <v>1320</v>
      </c>
      <c r="E89" s="280" t="s">
        <v>1320</v>
      </c>
      <c r="F89" s="36">
        <v>107070.6</v>
      </c>
      <c r="G89" s="36">
        <v>36400</v>
      </c>
      <c r="H89" s="36">
        <v>72274.84</v>
      </c>
      <c r="I89" s="280">
        <v>303529.08</v>
      </c>
      <c r="J89" s="280">
        <v>219596.83</v>
      </c>
      <c r="N89" s="59">
        <v>72905</v>
      </c>
      <c r="O89" s="59">
        <v>2589</v>
      </c>
      <c r="P89" s="59">
        <v>973.34</v>
      </c>
      <c r="R89" s="280">
        <v>-341908.85</v>
      </c>
      <c r="S89" s="280">
        <v>-954871.91</v>
      </c>
      <c r="T89" s="280">
        <v>1990390.15</v>
      </c>
      <c r="W89" s="33">
        <v>501676.23</v>
      </c>
      <c r="X89" s="33">
        <v>86500</v>
      </c>
      <c r="Y89" s="33">
        <v>228.78</v>
      </c>
      <c r="AA89" s="33">
        <v>735870</v>
      </c>
      <c r="AC89" s="37">
        <v>828593</v>
      </c>
      <c r="AD89" s="37">
        <v>19845</v>
      </c>
      <c r="AE89" s="37">
        <v>5818</v>
      </c>
      <c r="AF89" s="37">
        <v>376841.15</v>
      </c>
      <c r="AG89" s="37">
        <v>124383.24</v>
      </c>
    </row>
    <row r="90" spans="1:35" x14ac:dyDescent="0.2">
      <c r="A90" t="s">
        <v>1317</v>
      </c>
      <c r="B90" t="s">
        <v>1318</v>
      </c>
      <c r="C90">
        <v>1430</v>
      </c>
      <c r="D90" t="s">
        <v>1321</v>
      </c>
      <c r="E90" s="280" t="s">
        <v>1321</v>
      </c>
      <c r="F90" s="36">
        <v>194199.42</v>
      </c>
      <c r="G90" s="36">
        <v>0</v>
      </c>
      <c r="H90" s="36">
        <v>20405.8</v>
      </c>
      <c r="I90" s="280">
        <v>492591.19</v>
      </c>
      <c r="J90" s="280">
        <v>110983.64</v>
      </c>
      <c r="N90" s="59">
        <v>19261.5</v>
      </c>
      <c r="P90" s="59">
        <v>0</v>
      </c>
      <c r="S90" s="280">
        <v>-828989.77</v>
      </c>
      <c r="T90" s="280">
        <v>1787234.17</v>
      </c>
      <c r="W90" s="33">
        <v>435297.92</v>
      </c>
      <c r="X90" s="33">
        <v>93980</v>
      </c>
      <c r="Y90" s="33">
        <v>263.22000000000003</v>
      </c>
      <c r="AA90" s="33">
        <v>669960</v>
      </c>
      <c r="AB90" s="33">
        <v>24000</v>
      </c>
      <c r="AC90" s="37">
        <v>742508</v>
      </c>
      <c r="AE90" s="37">
        <v>25982</v>
      </c>
      <c r="AF90" s="37">
        <v>432082.81</v>
      </c>
      <c r="AG90" s="37">
        <v>182254.18</v>
      </c>
    </row>
    <row r="91" spans="1:35" x14ac:dyDescent="0.2">
      <c r="A91" t="s">
        <v>1317</v>
      </c>
      <c r="B91" t="s">
        <v>1318</v>
      </c>
      <c r="C91">
        <v>3601</v>
      </c>
      <c r="D91" t="s">
        <v>1322</v>
      </c>
      <c r="E91" s="280" t="s">
        <v>1322</v>
      </c>
      <c r="F91" s="36">
        <v>249172.98</v>
      </c>
      <c r="G91" s="36">
        <v>0</v>
      </c>
      <c r="H91" s="36">
        <v>27618.31</v>
      </c>
      <c r="I91" s="280">
        <v>288799.39</v>
      </c>
      <c r="J91" s="280">
        <v>89590.62</v>
      </c>
      <c r="N91" s="59">
        <v>0</v>
      </c>
      <c r="P91" s="59">
        <v>50885.05</v>
      </c>
      <c r="S91" s="280">
        <v>-1484049.03</v>
      </c>
      <c r="T91" s="280">
        <v>2310952.34</v>
      </c>
      <c r="W91" s="33">
        <v>674634.4</v>
      </c>
      <c r="X91" s="33">
        <v>125300</v>
      </c>
      <c r="Y91" s="33">
        <v>550.57000000000005</v>
      </c>
      <c r="AA91" s="33">
        <v>687400</v>
      </c>
      <c r="AB91" s="33">
        <v>39700</v>
      </c>
      <c r="AC91" s="37">
        <v>865904</v>
      </c>
      <c r="AE91" s="37">
        <v>19674</v>
      </c>
      <c r="AF91" s="37">
        <v>763363.31</v>
      </c>
      <c r="AG91" s="37">
        <v>101250.72</v>
      </c>
    </row>
    <row r="92" spans="1:35" x14ac:dyDescent="0.2">
      <c r="A92" t="s">
        <v>1317</v>
      </c>
      <c r="B92" t="s">
        <v>1318</v>
      </c>
      <c r="C92">
        <v>2333</v>
      </c>
      <c r="D92" t="s">
        <v>1323</v>
      </c>
      <c r="E92" s="280" t="s">
        <v>1323</v>
      </c>
      <c r="F92" s="36">
        <v>212030.79</v>
      </c>
      <c r="G92" s="36">
        <v>469.44</v>
      </c>
      <c r="H92" s="36">
        <v>41719.379999999997</v>
      </c>
      <c r="I92" s="280">
        <v>350477</v>
      </c>
      <c r="J92" s="280">
        <v>447986.13</v>
      </c>
      <c r="N92" s="59">
        <v>7800</v>
      </c>
      <c r="P92" s="59">
        <v>64197.24</v>
      </c>
      <c r="S92" s="280">
        <v>-839719.21</v>
      </c>
      <c r="T92" s="280">
        <v>2133398.12</v>
      </c>
      <c r="W92" s="33">
        <v>834211.5</v>
      </c>
      <c r="Y92" s="33">
        <v>585.47</v>
      </c>
      <c r="AA92" s="33">
        <v>964373.3</v>
      </c>
      <c r="AB92" s="33">
        <v>97276</v>
      </c>
      <c r="AC92" s="37">
        <v>1230375.3</v>
      </c>
      <c r="AD92" s="37">
        <v>63148</v>
      </c>
      <c r="AE92" s="37">
        <v>32680</v>
      </c>
      <c r="AF92" s="37">
        <v>663988.52</v>
      </c>
      <c r="AG92" s="37">
        <v>219247.86</v>
      </c>
    </row>
    <row r="93" spans="1:35" x14ac:dyDescent="0.2">
      <c r="A93" t="s">
        <v>1317</v>
      </c>
      <c r="B93" t="s">
        <v>1318</v>
      </c>
      <c r="C93">
        <v>2183</v>
      </c>
      <c r="D93" t="s">
        <v>1324</v>
      </c>
      <c r="E93" s="280" t="s">
        <v>1324</v>
      </c>
      <c r="F93" s="36">
        <v>406591.87</v>
      </c>
      <c r="G93" s="36">
        <v>0</v>
      </c>
      <c r="H93" s="36">
        <v>81832.210000000006</v>
      </c>
      <c r="I93" s="280">
        <v>227668.8</v>
      </c>
      <c r="J93" s="280">
        <v>90122.28</v>
      </c>
      <c r="N93" s="59">
        <v>12000</v>
      </c>
      <c r="P93" s="59">
        <v>682.23</v>
      </c>
      <c r="S93" s="280">
        <v>-747568.04</v>
      </c>
      <c r="T93" s="280">
        <v>1611506.92</v>
      </c>
      <c r="W93" s="33">
        <v>510374.75</v>
      </c>
      <c r="X93" s="33">
        <v>67110</v>
      </c>
      <c r="Y93" s="33">
        <v>755.9</v>
      </c>
      <c r="AA93" s="33">
        <v>987600</v>
      </c>
      <c r="AB93" s="33">
        <v>44400</v>
      </c>
      <c r="AC93" s="37">
        <v>1145701</v>
      </c>
      <c r="AD93" s="37">
        <v>2272</v>
      </c>
      <c r="AE93" s="37">
        <v>18390</v>
      </c>
      <c r="AF93" s="37">
        <v>414750.6</v>
      </c>
      <c r="AG93" s="37">
        <v>99533</v>
      </c>
    </row>
    <row r="94" spans="1:35" x14ac:dyDescent="0.2">
      <c r="A94" t="s">
        <v>1317</v>
      </c>
      <c r="B94" t="s">
        <v>1318</v>
      </c>
      <c r="C94">
        <v>1728</v>
      </c>
      <c r="D94" t="s">
        <v>1325</v>
      </c>
      <c r="E94" s="280" t="s">
        <v>1325</v>
      </c>
      <c r="F94" s="36">
        <v>348068.66</v>
      </c>
      <c r="G94" s="36">
        <v>4158.25</v>
      </c>
      <c r="H94" s="36">
        <v>69060.66</v>
      </c>
      <c r="I94" s="280">
        <v>2372477.37</v>
      </c>
      <c r="J94" s="280">
        <v>224944.75</v>
      </c>
      <c r="K94" s="280">
        <v>2422.13</v>
      </c>
      <c r="N94" s="59">
        <v>16024</v>
      </c>
      <c r="P94" s="59">
        <v>11954.7</v>
      </c>
      <c r="S94" s="280">
        <v>2620828.54</v>
      </c>
      <c r="T94" s="280">
        <v>513834.47</v>
      </c>
      <c r="W94" s="33">
        <v>483281.1</v>
      </c>
      <c r="X94" s="33">
        <v>50200</v>
      </c>
      <c r="Y94" s="33">
        <v>819.13</v>
      </c>
      <c r="AA94" s="33">
        <v>743915.2</v>
      </c>
      <c r="AB94" s="33">
        <v>67600</v>
      </c>
      <c r="AC94" s="37">
        <v>868652.2</v>
      </c>
      <c r="AE94" s="37">
        <v>8008</v>
      </c>
      <c r="AF94" s="37">
        <v>454072.02</v>
      </c>
      <c r="AG94" s="37">
        <v>156593.1</v>
      </c>
    </row>
    <row r="95" spans="1:35" x14ac:dyDescent="0.2">
      <c r="A95" t="s">
        <v>1317</v>
      </c>
      <c r="B95" t="s">
        <v>1318</v>
      </c>
      <c r="C95">
        <v>2698</v>
      </c>
      <c r="D95" t="s">
        <v>1326</v>
      </c>
      <c r="E95" s="280" t="s">
        <v>1326</v>
      </c>
      <c r="F95" s="36">
        <v>83403.31</v>
      </c>
      <c r="G95" s="36">
        <v>30000</v>
      </c>
      <c r="H95" s="36">
        <v>42029.86</v>
      </c>
      <c r="I95" s="280">
        <v>594689.54</v>
      </c>
      <c r="J95" s="280">
        <v>108437.23</v>
      </c>
      <c r="N95" s="59">
        <v>36300</v>
      </c>
      <c r="P95" s="59">
        <v>708.06</v>
      </c>
      <c r="S95" s="280">
        <v>-1427293.45</v>
      </c>
      <c r="T95" s="280">
        <v>2404357.2799999998</v>
      </c>
      <c r="W95" s="33">
        <v>519216.8</v>
      </c>
      <c r="Y95" s="33">
        <v>213.1</v>
      </c>
      <c r="AA95" s="33">
        <v>1287300</v>
      </c>
      <c r="AB95" s="33">
        <v>27915</v>
      </c>
      <c r="AC95" s="37">
        <v>1523030</v>
      </c>
      <c r="AE95" s="37">
        <v>9308</v>
      </c>
      <c r="AF95" s="37">
        <v>366402.15</v>
      </c>
      <c r="AG95" s="37">
        <v>91416.7</v>
      </c>
    </row>
    <row r="96" spans="1:35" x14ac:dyDescent="0.2">
      <c r="A96" t="s">
        <v>1317</v>
      </c>
      <c r="B96" t="s">
        <v>1318</v>
      </c>
      <c r="C96">
        <v>1721</v>
      </c>
      <c r="D96" t="s">
        <v>1327</v>
      </c>
      <c r="E96" s="280" t="s">
        <v>1327</v>
      </c>
      <c r="F96" s="36">
        <v>284033.3</v>
      </c>
      <c r="G96" s="36">
        <v>0</v>
      </c>
      <c r="H96" s="36">
        <v>82177.27</v>
      </c>
      <c r="I96" s="280">
        <v>588550.40000000002</v>
      </c>
      <c r="J96" s="280">
        <v>420702.26</v>
      </c>
      <c r="N96" s="59">
        <v>46300</v>
      </c>
      <c r="P96" s="59">
        <v>3641.15</v>
      </c>
      <c r="S96" s="280">
        <v>-499306.11</v>
      </c>
      <c r="T96" s="280">
        <v>1908283.93</v>
      </c>
      <c r="W96" s="33">
        <v>621800.65</v>
      </c>
      <c r="X96" s="33">
        <v>57000</v>
      </c>
      <c r="Y96" s="33">
        <v>803.32</v>
      </c>
      <c r="AA96" s="33">
        <v>1233731.7</v>
      </c>
      <c r="AB96" s="33">
        <v>94769</v>
      </c>
      <c r="AC96" s="37">
        <v>1399115.7</v>
      </c>
      <c r="AE96" s="37">
        <v>30694</v>
      </c>
      <c r="AF96" s="37">
        <v>506444.14</v>
      </c>
      <c r="AG96" s="37">
        <v>155306.57</v>
      </c>
    </row>
    <row r="97" spans="1:35" x14ac:dyDescent="0.2">
      <c r="A97" t="s">
        <v>1317</v>
      </c>
      <c r="B97" t="s">
        <v>1318</v>
      </c>
      <c r="C97">
        <v>3253</v>
      </c>
      <c r="D97" t="s">
        <v>1328</v>
      </c>
      <c r="E97" s="280" t="s">
        <v>1328</v>
      </c>
      <c r="F97" s="36">
        <v>255454.8</v>
      </c>
      <c r="G97" s="36">
        <v>33000</v>
      </c>
      <c r="H97" s="36">
        <v>208284.79999999999</v>
      </c>
      <c r="I97" s="280">
        <v>534999.54</v>
      </c>
      <c r="J97" s="280">
        <v>93944.02</v>
      </c>
      <c r="N97" s="59">
        <v>5000</v>
      </c>
      <c r="P97" s="59">
        <v>219.34</v>
      </c>
      <c r="S97" s="280">
        <v>-513008.58</v>
      </c>
      <c r="T97" s="280">
        <v>1679735.01</v>
      </c>
      <c r="W97" s="33">
        <v>536977.23</v>
      </c>
      <c r="X97" s="33">
        <v>42610</v>
      </c>
      <c r="Y97" s="33">
        <v>702.52</v>
      </c>
      <c r="AA97" s="33">
        <v>382300</v>
      </c>
      <c r="AB97" s="33">
        <v>4009</v>
      </c>
      <c r="AC97" s="37">
        <v>549340</v>
      </c>
      <c r="AD97" s="37">
        <v>13160</v>
      </c>
      <c r="AE97" s="37">
        <v>29010</v>
      </c>
      <c r="AF97" s="37">
        <v>331189.53000000003</v>
      </c>
      <c r="AG97" s="37">
        <v>90161.83</v>
      </c>
    </row>
    <row r="98" spans="1:35" x14ac:dyDescent="0.2">
      <c r="A98" t="s">
        <v>1317</v>
      </c>
      <c r="B98" t="s">
        <v>1318</v>
      </c>
      <c r="C98">
        <v>2902</v>
      </c>
      <c r="D98" t="s">
        <v>1329</v>
      </c>
      <c r="E98" s="280" t="s">
        <v>1329</v>
      </c>
      <c r="F98" s="36">
        <v>136042.1</v>
      </c>
      <c r="G98" s="36">
        <v>0</v>
      </c>
      <c r="H98" s="36">
        <v>60555.83</v>
      </c>
      <c r="I98" s="280">
        <v>1293292.92</v>
      </c>
      <c r="J98" s="280">
        <v>226738.53</v>
      </c>
      <c r="N98" s="59">
        <v>17306.72</v>
      </c>
      <c r="P98" s="59">
        <v>28.89</v>
      </c>
      <c r="S98" s="280">
        <v>-162663.6</v>
      </c>
      <c r="T98" s="280">
        <v>1980426.11</v>
      </c>
      <c r="W98" s="33">
        <v>535077.69999999995</v>
      </c>
      <c r="X98" s="33">
        <v>53000</v>
      </c>
      <c r="Y98" s="33">
        <v>373.23</v>
      </c>
      <c r="AA98" s="33">
        <v>469144.4</v>
      </c>
      <c r="AB98" s="33">
        <v>79900</v>
      </c>
      <c r="AC98" s="37">
        <v>537614.4</v>
      </c>
      <c r="AD98" s="37">
        <v>36500</v>
      </c>
      <c r="AE98" s="37">
        <v>56254.67</v>
      </c>
      <c r="AF98" s="37">
        <v>494650.9</v>
      </c>
      <c r="AG98" s="37">
        <v>130944.1</v>
      </c>
    </row>
    <row r="99" spans="1:35" x14ac:dyDescent="0.2">
      <c r="A99" t="s">
        <v>1317</v>
      </c>
      <c r="B99" t="s">
        <v>1318</v>
      </c>
      <c r="C99">
        <v>3199</v>
      </c>
      <c r="D99" t="s">
        <v>1330</v>
      </c>
      <c r="E99" s="280" t="s">
        <v>1330</v>
      </c>
      <c r="F99" s="36">
        <v>81782.87</v>
      </c>
      <c r="G99" s="36">
        <v>0</v>
      </c>
      <c r="H99" s="36">
        <v>68542.31</v>
      </c>
      <c r="I99" s="280">
        <v>40921</v>
      </c>
      <c r="J99" s="280">
        <v>259087.34</v>
      </c>
      <c r="N99" s="59">
        <v>175415</v>
      </c>
      <c r="P99" s="59">
        <v>11820.27</v>
      </c>
      <c r="R99" s="280">
        <v>249356.91</v>
      </c>
      <c r="S99" s="280">
        <v>-1823516.7</v>
      </c>
      <c r="T99" s="280">
        <v>1911374.52</v>
      </c>
      <c r="W99" s="33">
        <v>443988.75</v>
      </c>
      <c r="X99" s="33">
        <v>58874</v>
      </c>
      <c r="Y99" s="33">
        <v>278.12</v>
      </c>
      <c r="AA99" s="33">
        <v>1036620</v>
      </c>
      <c r="AB99" s="33">
        <v>107000</v>
      </c>
      <c r="AC99" s="37">
        <v>1298558</v>
      </c>
      <c r="AE99" s="37">
        <v>20488</v>
      </c>
      <c r="AF99" s="37">
        <v>290565.56</v>
      </c>
      <c r="AG99" s="37">
        <v>111265.79</v>
      </c>
    </row>
    <row r="100" spans="1:35" x14ac:dyDescent="0.2">
      <c r="A100" t="s">
        <v>1317</v>
      </c>
      <c r="B100" t="s">
        <v>1318</v>
      </c>
      <c r="C100">
        <v>2159</v>
      </c>
      <c r="D100" t="s">
        <v>1331</v>
      </c>
      <c r="E100" s="280" t="s">
        <v>1331</v>
      </c>
      <c r="F100" s="36">
        <v>139762.53</v>
      </c>
      <c r="G100" s="36">
        <v>0</v>
      </c>
      <c r="H100" s="36">
        <v>79426.429999999993</v>
      </c>
      <c r="I100" s="280">
        <v>874937.55</v>
      </c>
      <c r="J100" s="280">
        <v>142759.34</v>
      </c>
      <c r="N100" s="59">
        <v>54400</v>
      </c>
      <c r="O100" s="59">
        <v>92760</v>
      </c>
      <c r="P100" s="59">
        <v>48266.080000000002</v>
      </c>
      <c r="S100" s="280">
        <v>-973324.72</v>
      </c>
      <c r="T100" s="280">
        <v>2272032.2400000002</v>
      </c>
      <c r="W100" s="33">
        <v>666491.1</v>
      </c>
      <c r="Y100" s="33">
        <v>240.49</v>
      </c>
      <c r="AA100" s="33">
        <v>865352</v>
      </c>
      <c r="AB100" s="33">
        <v>34500</v>
      </c>
      <c r="AC100" s="37">
        <v>1039046</v>
      </c>
      <c r="AD100" s="37">
        <v>16016</v>
      </c>
      <c r="AF100" s="37">
        <v>641061.04</v>
      </c>
      <c r="AG100" s="37">
        <v>127708.3</v>
      </c>
    </row>
    <row r="101" spans="1:35" x14ac:dyDescent="0.2">
      <c r="A101" t="s">
        <v>1317</v>
      </c>
      <c r="B101" t="s">
        <v>1318</v>
      </c>
      <c r="C101">
        <v>1892</v>
      </c>
      <c r="D101" t="s">
        <v>1332</v>
      </c>
      <c r="E101" s="280" t="s">
        <v>1332</v>
      </c>
      <c r="F101" s="36">
        <v>35863.01</v>
      </c>
      <c r="G101" s="36">
        <v>0</v>
      </c>
      <c r="H101" s="36">
        <v>55333.21</v>
      </c>
      <c r="I101" s="280">
        <v>751761.02</v>
      </c>
      <c r="J101" s="280">
        <v>55947.95</v>
      </c>
      <c r="N101" s="59">
        <v>30600</v>
      </c>
      <c r="P101" s="59">
        <v>886</v>
      </c>
      <c r="S101" s="280">
        <v>-904608.93</v>
      </c>
      <c r="T101" s="280">
        <v>1945240.49</v>
      </c>
      <c r="W101" s="33">
        <v>451828.11</v>
      </c>
      <c r="X101" s="33">
        <v>91880</v>
      </c>
      <c r="Y101" s="33">
        <v>197.04</v>
      </c>
      <c r="AA101" s="33">
        <v>928942.6</v>
      </c>
      <c r="AB101" s="33">
        <v>122906</v>
      </c>
      <c r="AC101" s="37">
        <v>1229314.6000000001</v>
      </c>
      <c r="AD101" s="37">
        <v>6500</v>
      </c>
      <c r="AE101" s="37">
        <v>9168</v>
      </c>
      <c r="AF101" s="37">
        <v>408548</v>
      </c>
      <c r="AG101" s="37">
        <v>115395.52</v>
      </c>
      <c r="AI101" s="37">
        <v>40</v>
      </c>
    </row>
    <row r="102" spans="1:35" x14ac:dyDescent="0.2">
      <c r="A102" t="s">
        <v>1317</v>
      </c>
      <c r="B102" t="s">
        <v>1318</v>
      </c>
      <c r="C102">
        <v>2728</v>
      </c>
      <c r="D102" t="s">
        <v>1333</v>
      </c>
      <c r="E102" s="280" t="s">
        <v>1333</v>
      </c>
      <c r="F102" s="36">
        <v>509322.86</v>
      </c>
      <c r="G102" s="36">
        <v>0</v>
      </c>
      <c r="H102" s="36">
        <v>71757.850000000006</v>
      </c>
      <c r="I102" s="280">
        <v>225268.99</v>
      </c>
      <c r="J102" s="280">
        <v>14119.34</v>
      </c>
      <c r="P102" s="59">
        <v>89856.55</v>
      </c>
      <c r="S102" s="280">
        <v>-2466100.39</v>
      </c>
      <c r="T102" s="280">
        <v>3154007.83</v>
      </c>
      <c r="W102" s="33">
        <v>549141.91</v>
      </c>
      <c r="X102" s="33">
        <v>159450</v>
      </c>
      <c r="Y102" s="33">
        <v>618.1</v>
      </c>
      <c r="AA102" s="33">
        <v>812020</v>
      </c>
      <c r="AB102" s="33">
        <v>1338</v>
      </c>
      <c r="AC102" s="37">
        <v>927541</v>
      </c>
      <c r="AD102" s="37">
        <v>33200</v>
      </c>
      <c r="AE102" s="37">
        <v>15516</v>
      </c>
      <c r="AF102" s="37">
        <v>399441.65</v>
      </c>
      <c r="AG102" s="37">
        <v>104164.31</v>
      </c>
    </row>
    <row r="103" spans="1:35" x14ac:dyDescent="0.2">
      <c r="A103" t="s">
        <v>1317</v>
      </c>
      <c r="B103" t="s">
        <v>1318</v>
      </c>
      <c r="C103">
        <v>2919</v>
      </c>
      <c r="D103" t="s">
        <v>1334</v>
      </c>
      <c r="E103" s="280" t="s">
        <v>1334</v>
      </c>
      <c r="F103" s="36">
        <v>215388.47</v>
      </c>
      <c r="G103" s="36">
        <v>0</v>
      </c>
      <c r="H103" s="36">
        <v>312048.21999999997</v>
      </c>
      <c r="I103" s="280">
        <v>196696.19</v>
      </c>
      <c r="J103" s="280">
        <v>87469.29</v>
      </c>
      <c r="P103" s="59">
        <v>32400</v>
      </c>
      <c r="R103" s="280">
        <v>251101.06</v>
      </c>
      <c r="S103" s="280">
        <v>-1394828.29</v>
      </c>
      <c r="T103" s="280">
        <v>1781769.65</v>
      </c>
      <c r="W103" s="33">
        <v>657317.29</v>
      </c>
      <c r="X103" s="33">
        <v>177560</v>
      </c>
      <c r="Y103" s="33">
        <v>638.33000000000004</v>
      </c>
      <c r="AA103" s="33">
        <v>879700</v>
      </c>
      <c r="AB103" s="33">
        <v>111</v>
      </c>
      <c r="AC103" s="37">
        <v>1038321</v>
      </c>
      <c r="AF103" s="37">
        <v>421511.56</v>
      </c>
      <c r="AG103" s="37">
        <v>114334.31</v>
      </c>
    </row>
    <row r="104" spans="1:35" x14ac:dyDescent="0.2">
      <c r="A104" t="s">
        <v>1317</v>
      </c>
      <c r="B104" t="s">
        <v>1318</v>
      </c>
      <c r="C104">
        <v>3409</v>
      </c>
      <c r="D104" t="s">
        <v>1335</v>
      </c>
      <c r="E104" s="280" t="s">
        <v>1335</v>
      </c>
      <c r="F104" s="36">
        <v>111878.32</v>
      </c>
      <c r="G104" s="36">
        <v>0</v>
      </c>
      <c r="H104" s="36">
        <v>325074.15000000002</v>
      </c>
      <c r="I104" s="280">
        <v>-7</v>
      </c>
      <c r="J104" s="280">
        <v>77321</v>
      </c>
      <c r="P104" s="59">
        <v>50197.02</v>
      </c>
      <c r="S104" s="280">
        <v>-622341.89</v>
      </c>
      <c r="T104" s="280">
        <v>977547.45</v>
      </c>
      <c r="W104" s="33">
        <v>552719.1</v>
      </c>
      <c r="X104" s="33">
        <v>81625</v>
      </c>
      <c r="Y104" s="33">
        <v>616.26</v>
      </c>
      <c r="AB104" s="33">
        <v>130021</v>
      </c>
      <c r="AC104" s="37">
        <v>84187</v>
      </c>
      <c r="AE104" s="37">
        <v>2648</v>
      </c>
      <c r="AF104" s="37">
        <v>569267.47</v>
      </c>
      <c r="AG104" s="37">
        <v>15</v>
      </c>
    </row>
    <row r="105" spans="1:35" x14ac:dyDescent="0.2">
      <c r="A105" t="s">
        <v>1317</v>
      </c>
      <c r="B105" t="s">
        <v>1318</v>
      </c>
      <c r="C105">
        <v>1740</v>
      </c>
      <c r="D105" t="s">
        <v>1336</v>
      </c>
      <c r="E105" s="280" t="s">
        <v>1336</v>
      </c>
      <c r="F105" s="36">
        <v>99352.54</v>
      </c>
      <c r="G105" s="36">
        <v>0</v>
      </c>
      <c r="H105" s="36">
        <v>55080.9</v>
      </c>
      <c r="I105" s="280">
        <v>821117.76</v>
      </c>
      <c r="J105" s="280">
        <v>113205.31</v>
      </c>
      <c r="K105" s="280">
        <v>4732.3</v>
      </c>
      <c r="N105" s="59">
        <v>0</v>
      </c>
      <c r="P105" s="59">
        <v>35375.67</v>
      </c>
      <c r="S105" s="280">
        <v>592490.46</v>
      </c>
      <c r="T105" s="280">
        <v>654977.96</v>
      </c>
      <c r="W105" s="33">
        <v>645589.91</v>
      </c>
      <c r="X105" s="33">
        <v>151780</v>
      </c>
      <c r="Y105" s="33">
        <v>490.5</v>
      </c>
      <c r="AA105" s="33">
        <v>465804.79999999999</v>
      </c>
      <c r="AB105" s="33">
        <v>9000</v>
      </c>
      <c r="AC105" s="37">
        <v>635522.80000000005</v>
      </c>
      <c r="AE105" s="37">
        <v>35634</v>
      </c>
      <c r="AF105" s="37">
        <v>684394.99</v>
      </c>
      <c r="AG105" s="37">
        <v>106468.7</v>
      </c>
    </row>
    <row r="106" spans="1:35" x14ac:dyDescent="0.2">
      <c r="A106" t="s">
        <v>1317</v>
      </c>
      <c r="B106" t="s">
        <v>1318</v>
      </c>
      <c r="C106">
        <v>2598</v>
      </c>
      <c r="D106" t="s">
        <v>1337</v>
      </c>
      <c r="E106" s="280" t="s">
        <v>1337</v>
      </c>
      <c r="F106" s="36">
        <v>406591.87</v>
      </c>
      <c r="G106" s="36">
        <v>0</v>
      </c>
      <c r="H106" s="36">
        <v>81832.210000000006</v>
      </c>
      <c r="I106" s="280">
        <v>227668.8</v>
      </c>
      <c r="J106" s="280">
        <v>90122.28</v>
      </c>
      <c r="N106" s="59">
        <v>12000</v>
      </c>
      <c r="P106" s="59">
        <v>682.23</v>
      </c>
      <c r="S106" s="280">
        <v>-747568.04</v>
      </c>
      <c r="T106" s="280">
        <v>1611506.92</v>
      </c>
      <c r="W106" s="33">
        <v>510374.75</v>
      </c>
      <c r="X106" s="33">
        <v>67110</v>
      </c>
      <c r="Y106" s="33">
        <v>755.9</v>
      </c>
      <c r="AA106" s="33">
        <v>987600</v>
      </c>
      <c r="AB106" s="33">
        <v>44400</v>
      </c>
      <c r="AC106" s="37">
        <v>1145701</v>
      </c>
      <c r="AD106" s="37">
        <v>2272</v>
      </c>
      <c r="AE106" s="37">
        <v>18390</v>
      </c>
      <c r="AF106" s="37">
        <v>414750.6</v>
      </c>
      <c r="AG106" s="37">
        <v>99533</v>
      </c>
    </row>
    <row r="107" spans="1:35" x14ac:dyDescent="0.2">
      <c r="A107" t="s">
        <v>1317</v>
      </c>
      <c r="B107" t="s">
        <v>1318</v>
      </c>
      <c r="C107">
        <v>2058</v>
      </c>
      <c r="D107" t="s">
        <v>1338</v>
      </c>
      <c r="E107" s="280" t="s">
        <v>1338</v>
      </c>
      <c r="F107" s="36">
        <v>147515.29999999999</v>
      </c>
      <c r="G107" s="36">
        <v>0</v>
      </c>
      <c r="H107" s="36">
        <v>431018.89</v>
      </c>
      <c r="I107" s="280">
        <v>619532.32999999996</v>
      </c>
      <c r="J107" s="280">
        <v>445055.31</v>
      </c>
      <c r="P107" s="59">
        <v>331471</v>
      </c>
      <c r="S107" s="280">
        <v>-749387.15</v>
      </c>
      <c r="T107" s="280">
        <v>1856322.45</v>
      </c>
      <c r="W107" s="33">
        <v>737468.56</v>
      </c>
      <c r="X107" s="33">
        <v>40880</v>
      </c>
      <c r="Y107" s="33">
        <v>577.03</v>
      </c>
      <c r="AA107" s="33">
        <v>1018300</v>
      </c>
      <c r="AC107" s="37">
        <v>1182710</v>
      </c>
      <c r="AE107" s="37">
        <v>30000</v>
      </c>
      <c r="AF107" s="37">
        <v>326871.86</v>
      </c>
      <c r="AG107" s="37">
        <v>52928.2</v>
      </c>
    </row>
    <row r="108" spans="1:35" x14ac:dyDescent="0.2">
      <c r="A108" t="s">
        <v>1340</v>
      </c>
      <c r="B108" t="s">
        <v>1341</v>
      </c>
      <c r="C108">
        <v>2939</v>
      </c>
      <c r="D108" t="s">
        <v>1343</v>
      </c>
      <c r="E108" s="280" t="s">
        <v>1343</v>
      </c>
      <c r="F108" s="36">
        <v>249172.98</v>
      </c>
      <c r="G108" s="36">
        <v>0</v>
      </c>
      <c r="H108" s="36">
        <v>27618.31</v>
      </c>
      <c r="I108" s="280">
        <v>288799.39</v>
      </c>
      <c r="J108" s="280">
        <v>89590.62</v>
      </c>
      <c r="N108" s="59">
        <v>0</v>
      </c>
      <c r="P108" s="59">
        <v>50885.05</v>
      </c>
      <c r="S108" s="280">
        <v>-1484049.03</v>
      </c>
      <c r="T108" s="280">
        <v>2310952.34</v>
      </c>
      <c r="W108" s="33">
        <v>674634.4</v>
      </c>
      <c r="X108" s="33">
        <v>125300</v>
      </c>
      <c r="Y108" s="33">
        <v>550.57000000000005</v>
      </c>
      <c r="AA108" s="33">
        <v>687400</v>
      </c>
      <c r="AB108" s="33">
        <v>39700</v>
      </c>
      <c r="AC108" s="37">
        <v>865904</v>
      </c>
      <c r="AE108" s="37">
        <v>19674</v>
      </c>
      <c r="AF108" s="37">
        <v>763363.31</v>
      </c>
      <c r="AG108" s="37">
        <v>101250.72</v>
      </c>
    </row>
    <row r="109" spans="1:35" x14ac:dyDescent="0.2">
      <c r="A109" t="s">
        <v>1340</v>
      </c>
      <c r="B109" t="s">
        <v>1341</v>
      </c>
      <c r="C109">
        <v>2960</v>
      </c>
      <c r="D109" t="s">
        <v>1344</v>
      </c>
      <c r="E109" s="280" t="s">
        <v>1344</v>
      </c>
      <c r="F109" s="36">
        <v>597067.72</v>
      </c>
      <c r="G109" s="36">
        <v>30000</v>
      </c>
      <c r="H109" s="36">
        <v>40517.230000000003</v>
      </c>
      <c r="I109" s="280">
        <v>1664813.51</v>
      </c>
      <c r="J109" s="280">
        <v>83791.179999999993</v>
      </c>
      <c r="N109" s="59">
        <v>12000</v>
      </c>
      <c r="P109" s="59">
        <v>182.41</v>
      </c>
      <c r="S109" s="280">
        <v>1389992.21</v>
      </c>
      <c r="T109" s="280">
        <v>1228203.58</v>
      </c>
      <c r="W109" s="33">
        <v>552325.26</v>
      </c>
      <c r="X109" s="33">
        <v>70200</v>
      </c>
      <c r="Y109" s="33">
        <v>1585.84</v>
      </c>
      <c r="AA109" s="33">
        <v>806600</v>
      </c>
      <c r="AB109" s="33">
        <v>29600</v>
      </c>
      <c r="AC109" s="37">
        <v>944271</v>
      </c>
      <c r="AE109" s="37">
        <v>23310</v>
      </c>
      <c r="AF109" s="37">
        <v>557904.15</v>
      </c>
      <c r="AG109" s="37">
        <v>149014.51</v>
      </c>
    </row>
    <row r="110" spans="1:35" x14ac:dyDescent="0.2">
      <c r="A110" t="s">
        <v>1340</v>
      </c>
      <c r="B110" t="s">
        <v>1341</v>
      </c>
      <c r="C110">
        <v>4264</v>
      </c>
      <c r="D110" t="s">
        <v>1345</v>
      </c>
      <c r="E110" s="280" t="s">
        <v>1345</v>
      </c>
      <c r="F110" s="36">
        <v>7288.7</v>
      </c>
      <c r="G110" s="36">
        <v>886.77</v>
      </c>
      <c r="H110" s="36">
        <v>78387.12</v>
      </c>
      <c r="I110" s="280">
        <v>1617560.15</v>
      </c>
      <c r="J110" s="280">
        <v>76978.38</v>
      </c>
      <c r="N110" s="59">
        <v>12500</v>
      </c>
      <c r="P110" s="59">
        <v>6292.04</v>
      </c>
      <c r="S110" s="280">
        <v>612779.88</v>
      </c>
      <c r="T110" s="280">
        <v>1322855.6000000001</v>
      </c>
      <c r="W110" s="33">
        <v>603517.47</v>
      </c>
      <c r="X110" s="33">
        <v>92420</v>
      </c>
      <c r="Y110" s="33">
        <v>175.34</v>
      </c>
      <c r="AA110" s="33">
        <v>798500</v>
      </c>
      <c r="AB110" s="33">
        <v>11603</v>
      </c>
      <c r="AC110" s="37">
        <v>986930</v>
      </c>
      <c r="AD110" s="37">
        <v>7410</v>
      </c>
      <c r="AE110" s="37">
        <v>17260</v>
      </c>
      <c r="AF110" s="37">
        <v>554364.56000000006</v>
      </c>
      <c r="AG110" s="37">
        <v>113577.65</v>
      </c>
    </row>
    <row r="111" spans="1:35" x14ac:dyDescent="0.2">
      <c r="A111" t="s">
        <v>1340</v>
      </c>
      <c r="B111" t="s">
        <v>1341</v>
      </c>
      <c r="C111">
        <v>4699</v>
      </c>
      <c r="D111" t="s">
        <v>1346</v>
      </c>
      <c r="E111" s="280" t="s">
        <v>1346</v>
      </c>
      <c r="F111" s="36">
        <v>64313.33</v>
      </c>
      <c r="G111" s="36">
        <v>2018.5</v>
      </c>
      <c r="H111" s="36">
        <v>160585.59</v>
      </c>
      <c r="I111" s="280">
        <v>1679839.5</v>
      </c>
      <c r="J111" s="280">
        <v>372886.78</v>
      </c>
      <c r="N111" s="59">
        <v>183703.04000000001</v>
      </c>
      <c r="P111" s="59">
        <v>3151.53</v>
      </c>
      <c r="S111" s="280">
        <v>236310.55</v>
      </c>
      <c r="T111" s="280">
        <v>2235714.37</v>
      </c>
      <c r="W111" s="33">
        <v>792617.17</v>
      </c>
      <c r="X111" s="33">
        <v>94400</v>
      </c>
      <c r="Y111" s="33">
        <v>325.99</v>
      </c>
      <c r="AA111" s="33">
        <v>951311</v>
      </c>
      <c r="AB111" s="33">
        <v>31123</v>
      </c>
      <c r="AC111" s="37">
        <v>1246811</v>
      </c>
      <c r="AE111" s="37">
        <v>3452</v>
      </c>
      <c r="AF111" s="37">
        <v>676607.83</v>
      </c>
      <c r="AG111" s="37">
        <v>322142.12</v>
      </c>
    </row>
    <row r="112" spans="1:35" x14ac:dyDescent="0.2">
      <c r="A112" t="s">
        <v>1340</v>
      </c>
      <c r="B112" t="s">
        <v>1341</v>
      </c>
      <c r="C112">
        <v>2309</v>
      </c>
      <c r="D112" t="s">
        <v>1347</v>
      </c>
      <c r="E112" s="280" t="s">
        <v>1347</v>
      </c>
      <c r="F112" s="36">
        <v>150079.74</v>
      </c>
      <c r="G112" s="36">
        <v>0</v>
      </c>
      <c r="H112" s="36">
        <v>104367.46</v>
      </c>
      <c r="I112" s="280">
        <v>415804.42</v>
      </c>
      <c r="J112" s="280">
        <v>225245.93</v>
      </c>
      <c r="N112" s="59">
        <v>40200</v>
      </c>
      <c r="P112" s="59">
        <v>459.12</v>
      </c>
      <c r="S112" s="280">
        <v>-680123.5</v>
      </c>
      <c r="T112" s="280">
        <v>1762414.5</v>
      </c>
      <c r="W112" s="33">
        <v>703982.4</v>
      </c>
      <c r="Y112" s="33">
        <v>726.1</v>
      </c>
      <c r="AA112" s="33">
        <v>703840</v>
      </c>
      <c r="AB112" s="33">
        <v>9042</v>
      </c>
      <c r="AC112" s="37">
        <v>874214</v>
      </c>
      <c r="AD112" s="37">
        <v>25000</v>
      </c>
      <c r="AE112" s="37">
        <v>67995</v>
      </c>
      <c r="AF112" s="37">
        <v>542275.92000000004</v>
      </c>
      <c r="AG112" s="37">
        <v>135558.15</v>
      </c>
    </row>
    <row r="113" spans="1:35" x14ac:dyDescent="0.2">
      <c r="A113" t="s">
        <v>1340</v>
      </c>
      <c r="B113" t="s">
        <v>1341</v>
      </c>
      <c r="C113">
        <v>695</v>
      </c>
      <c r="D113" t="s">
        <v>1348</v>
      </c>
      <c r="E113" s="280" t="s">
        <v>1348</v>
      </c>
      <c r="F113" s="36">
        <v>348068.66</v>
      </c>
      <c r="G113" s="36">
        <v>4158.25</v>
      </c>
      <c r="H113" s="36">
        <v>69060.66</v>
      </c>
      <c r="I113" s="280">
        <v>2372477.37</v>
      </c>
      <c r="J113" s="280">
        <v>224944.75</v>
      </c>
      <c r="K113" s="280">
        <v>2422.13</v>
      </c>
      <c r="N113" s="59">
        <v>16024</v>
      </c>
      <c r="P113" s="59">
        <v>11954.7</v>
      </c>
      <c r="S113" s="280">
        <v>2620828.54</v>
      </c>
      <c r="T113" s="280">
        <v>513834.47</v>
      </c>
      <c r="W113" s="33">
        <v>483281.1</v>
      </c>
      <c r="X113" s="33">
        <v>50200</v>
      </c>
      <c r="Y113" s="33">
        <v>819.13</v>
      </c>
      <c r="AA113" s="33">
        <v>743915.2</v>
      </c>
      <c r="AB113" s="33">
        <v>67600</v>
      </c>
      <c r="AC113" s="37">
        <v>868652.2</v>
      </c>
      <c r="AE113" s="37">
        <v>8008</v>
      </c>
      <c r="AF113" s="37">
        <v>454072.02</v>
      </c>
      <c r="AG113" s="37">
        <v>156593.1</v>
      </c>
    </row>
    <row r="114" spans="1:35" x14ac:dyDescent="0.2">
      <c r="A114" t="s">
        <v>1340</v>
      </c>
      <c r="B114" t="s">
        <v>1341</v>
      </c>
      <c r="C114">
        <v>3575</v>
      </c>
      <c r="D114" t="s">
        <v>1349</v>
      </c>
      <c r="E114" s="280" t="s">
        <v>1349</v>
      </c>
      <c r="F114" s="36">
        <v>94607.08</v>
      </c>
      <c r="G114" s="36">
        <v>26485.7</v>
      </c>
      <c r="H114" s="36">
        <v>88458.33</v>
      </c>
      <c r="I114" s="280">
        <v>1077790.17</v>
      </c>
      <c r="J114" s="280">
        <v>175994.53</v>
      </c>
      <c r="N114" s="59">
        <v>202829.19</v>
      </c>
      <c r="O114" s="59">
        <v>47350</v>
      </c>
      <c r="P114" s="59">
        <v>72512.03</v>
      </c>
      <c r="S114" s="280">
        <v>-2271550.86</v>
      </c>
      <c r="T114" s="280">
        <v>3774792.24</v>
      </c>
      <c r="W114" s="33">
        <v>774001.07</v>
      </c>
      <c r="Y114" s="33">
        <v>296.19</v>
      </c>
      <c r="AA114" s="33">
        <v>1298133.6000000001</v>
      </c>
      <c r="AB114" s="33">
        <v>8876</v>
      </c>
      <c r="AC114" s="37">
        <v>1535202.6</v>
      </c>
      <c r="AD114" s="37">
        <v>3000</v>
      </c>
      <c r="AE114" s="37">
        <v>50967</v>
      </c>
      <c r="AF114" s="37">
        <v>634632.89</v>
      </c>
      <c r="AG114" s="37">
        <v>219981.16</v>
      </c>
      <c r="AI114" s="37">
        <v>120</v>
      </c>
    </row>
    <row r="115" spans="1:35" x14ac:dyDescent="0.2">
      <c r="A115" t="s">
        <v>1340</v>
      </c>
      <c r="B115" t="s">
        <v>1341</v>
      </c>
      <c r="C115">
        <v>2443</v>
      </c>
      <c r="D115" t="s">
        <v>1350</v>
      </c>
      <c r="E115" s="280" t="s">
        <v>1350</v>
      </c>
      <c r="F115" s="36">
        <v>284033.3</v>
      </c>
      <c r="G115" s="36">
        <v>0</v>
      </c>
      <c r="H115" s="36">
        <v>82177.27</v>
      </c>
      <c r="I115" s="280">
        <v>588550.40000000002</v>
      </c>
      <c r="J115" s="280">
        <v>420702.26</v>
      </c>
      <c r="N115" s="59">
        <v>46300</v>
      </c>
      <c r="P115" s="59">
        <v>3641.15</v>
      </c>
      <c r="S115" s="280">
        <v>-499306.11</v>
      </c>
      <c r="T115" s="280">
        <v>1908283.93</v>
      </c>
      <c r="W115" s="33">
        <v>621800.65</v>
      </c>
      <c r="X115" s="33">
        <v>57000</v>
      </c>
      <c r="Y115" s="33">
        <v>803.32</v>
      </c>
      <c r="AA115" s="33">
        <v>1233731.7</v>
      </c>
      <c r="AB115" s="33">
        <v>94769</v>
      </c>
      <c r="AC115" s="37">
        <v>1399115.7</v>
      </c>
      <c r="AE115" s="37">
        <v>30694</v>
      </c>
      <c r="AF115" s="37">
        <v>506444.14</v>
      </c>
      <c r="AG115" s="37">
        <v>155306.57</v>
      </c>
    </row>
    <row r="116" spans="1:35" x14ac:dyDescent="0.2">
      <c r="A116" t="s">
        <v>1340</v>
      </c>
      <c r="B116" t="s">
        <v>1341</v>
      </c>
      <c r="C116">
        <v>1283</v>
      </c>
      <c r="D116" t="s">
        <v>1351</v>
      </c>
      <c r="E116" s="280" t="s">
        <v>1351</v>
      </c>
      <c r="F116" s="36">
        <v>136042.1</v>
      </c>
      <c r="G116" s="36">
        <v>0</v>
      </c>
      <c r="H116" s="36">
        <v>60555.83</v>
      </c>
      <c r="I116" s="280">
        <v>1293292.92</v>
      </c>
      <c r="J116" s="280">
        <v>226738.53</v>
      </c>
      <c r="N116" s="59">
        <v>17306.72</v>
      </c>
      <c r="P116" s="59">
        <v>28.89</v>
      </c>
      <c r="S116" s="280">
        <v>-162663.6</v>
      </c>
      <c r="T116" s="280">
        <v>1980426.11</v>
      </c>
      <c r="W116" s="33">
        <v>535077.69999999995</v>
      </c>
      <c r="X116" s="33">
        <v>53000</v>
      </c>
      <c r="Y116" s="33">
        <v>373.23</v>
      </c>
      <c r="AA116" s="33">
        <v>469144.4</v>
      </c>
      <c r="AB116" s="33">
        <v>79900</v>
      </c>
      <c r="AC116" s="37">
        <v>537614.4</v>
      </c>
      <c r="AD116" s="37">
        <v>36500</v>
      </c>
      <c r="AE116" s="37">
        <v>56254.67</v>
      </c>
      <c r="AF116" s="37">
        <v>494650.9</v>
      </c>
      <c r="AG116" s="37">
        <v>130944.1</v>
      </c>
    </row>
    <row r="117" spans="1:35" x14ac:dyDescent="0.2">
      <c r="A117" t="s">
        <v>1340</v>
      </c>
      <c r="B117" t="s">
        <v>1341</v>
      </c>
      <c r="C117">
        <v>3442</v>
      </c>
      <c r="D117" t="s">
        <v>1352</v>
      </c>
      <c r="E117" s="280" t="s">
        <v>1352</v>
      </c>
      <c r="F117" s="36">
        <v>212030.79</v>
      </c>
      <c r="G117" s="36">
        <v>469.44</v>
      </c>
      <c r="H117" s="36">
        <v>41719.379999999997</v>
      </c>
      <c r="I117" s="280">
        <v>350477</v>
      </c>
      <c r="J117" s="280">
        <v>447986.13</v>
      </c>
      <c r="N117" s="59">
        <v>7800</v>
      </c>
      <c r="P117" s="59">
        <v>64197.24</v>
      </c>
      <c r="S117" s="280">
        <v>-839719.21</v>
      </c>
      <c r="T117" s="280">
        <v>2133398.12</v>
      </c>
      <c r="W117" s="33">
        <v>834211.5</v>
      </c>
      <c r="Y117" s="33">
        <v>585.47</v>
      </c>
      <c r="AA117" s="33">
        <v>964373.3</v>
      </c>
      <c r="AB117" s="33">
        <v>97276</v>
      </c>
      <c r="AC117" s="37">
        <v>1230375.3</v>
      </c>
      <c r="AD117" s="37">
        <v>63148</v>
      </c>
      <c r="AE117" s="37">
        <v>32680</v>
      </c>
      <c r="AF117" s="37">
        <v>663988.52</v>
      </c>
      <c r="AG117" s="37">
        <v>219247.86</v>
      </c>
    </row>
    <row r="118" spans="1:35" x14ac:dyDescent="0.2">
      <c r="A118" t="s">
        <v>1340</v>
      </c>
      <c r="B118" t="s">
        <v>1341</v>
      </c>
      <c r="C118">
        <v>1430</v>
      </c>
      <c r="D118" t="s">
        <v>1353</v>
      </c>
      <c r="E118" s="280" t="s">
        <v>1353</v>
      </c>
      <c r="F118" s="36">
        <v>35863.01</v>
      </c>
      <c r="G118" s="36">
        <v>0</v>
      </c>
      <c r="H118" s="36">
        <v>55333.21</v>
      </c>
      <c r="I118" s="280">
        <v>751761.02</v>
      </c>
      <c r="J118" s="280">
        <v>55947.95</v>
      </c>
      <c r="N118" s="59">
        <v>30600</v>
      </c>
      <c r="P118" s="59">
        <v>886</v>
      </c>
      <c r="S118" s="280">
        <v>-904608.93</v>
      </c>
      <c r="T118" s="280">
        <v>1945240.49</v>
      </c>
      <c r="W118" s="33">
        <v>451828.11</v>
      </c>
      <c r="X118" s="33">
        <v>91880</v>
      </c>
      <c r="Y118" s="33">
        <v>197.04</v>
      </c>
      <c r="AA118" s="33">
        <v>928942.6</v>
      </c>
      <c r="AB118" s="33">
        <v>122906</v>
      </c>
      <c r="AC118" s="37">
        <v>1229314.6000000001</v>
      </c>
      <c r="AD118" s="37">
        <v>6500</v>
      </c>
      <c r="AE118" s="37">
        <v>9168</v>
      </c>
      <c r="AF118" s="37">
        <v>408548</v>
      </c>
      <c r="AG118" s="37">
        <v>115395.52</v>
      </c>
      <c r="AI118" s="37">
        <v>40</v>
      </c>
    </row>
    <row r="119" spans="1:35" x14ac:dyDescent="0.2">
      <c r="A119" t="s">
        <v>1340</v>
      </c>
      <c r="B119" t="s">
        <v>1341</v>
      </c>
      <c r="C119">
        <v>2018</v>
      </c>
      <c r="D119" t="s">
        <v>1354</v>
      </c>
      <c r="E119" s="280" t="s">
        <v>1354</v>
      </c>
      <c r="F119" s="36">
        <v>83403.31</v>
      </c>
      <c r="G119" s="36">
        <v>30000</v>
      </c>
      <c r="H119" s="36">
        <v>42029.86</v>
      </c>
      <c r="I119" s="280">
        <v>594689.54</v>
      </c>
      <c r="J119" s="280">
        <v>108437.23</v>
      </c>
      <c r="N119" s="59">
        <v>36300</v>
      </c>
      <c r="P119" s="59">
        <v>708.06</v>
      </c>
      <c r="S119" s="280">
        <v>-1427293.45</v>
      </c>
      <c r="T119" s="280">
        <v>2404357.2799999998</v>
      </c>
      <c r="W119" s="33">
        <v>519216.8</v>
      </c>
      <c r="Y119" s="33">
        <v>213.1</v>
      </c>
      <c r="AA119" s="33">
        <v>1287300</v>
      </c>
      <c r="AB119" s="33">
        <v>27915</v>
      </c>
      <c r="AC119" s="37">
        <v>1523030</v>
      </c>
      <c r="AE119" s="37">
        <v>9308</v>
      </c>
      <c r="AF119" s="37">
        <v>366402.15</v>
      </c>
      <c r="AG119" s="37">
        <v>91416.7</v>
      </c>
    </row>
    <row r="120" spans="1:35" x14ac:dyDescent="0.2">
      <c r="A120" t="s">
        <v>1340</v>
      </c>
      <c r="B120" t="s">
        <v>1341</v>
      </c>
      <c r="C120">
        <v>3034</v>
      </c>
      <c r="D120" t="s">
        <v>1355</v>
      </c>
      <c r="E120" s="280" t="s">
        <v>1355</v>
      </c>
      <c r="F120" s="36">
        <v>509322.86</v>
      </c>
      <c r="G120" s="36">
        <v>0</v>
      </c>
      <c r="H120" s="36">
        <v>71757.850000000006</v>
      </c>
      <c r="I120" s="280">
        <v>225268.99</v>
      </c>
      <c r="J120" s="280">
        <v>14119.34</v>
      </c>
      <c r="P120" s="59">
        <v>89856.55</v>
      </c>
      <c r="S120" s="280">
        <v>-2466100.39</v>
      </c>
      <c r="T120" s="280">
        <v>3154007.83</v>
      </c>
      <c r="W120" s="33">
        <v>549141.91</v>
      </c>
      <c r="X120" s="33">
        <v>159450</v>
      </c>
      <c r="Y120" s="33">
        <v>618.1</v>
      </c>
      <c r="AA120" s="33">
        <v>812020</v>
      </c>
      <c r="AB120" s="33">
        <v>1338</v>
      </c>
      <c r="AC120" s="37">
        <v>927541</v>
      </c>
      <c r="AD120" s="37">
        <v>33200</v>
      </c>
      <c r="AE120" s="37">
        <v>15516</v>
      </c>
      <c r="AF120" s="37">
        <v>399441.65</v>
      </c>
      <c r="AG120" s="37">
        <v>104164.31</v>
      </c>
    </row>
    <row r="121" spans="1:35" x14ac:dyDescent="0.2">
      <c r="A121" t="s">
        <v>1340</v>
      </c>
      <c r="B121" t="s">
        <v>1341</v>
      </c>
      <c r="C121">
        <v>2713</v>
      </c>
      <c r="D121" t="s">
        <v>1356</v>
      </c>
      <c r="E121" s="280" t="s">
        <v>1356</v>
      </c>
      <c r="F121" s="36">
        <v>139762.53</v>
      </c>
      <c r="G121" s="36">
        <v>0</v>
      </c>
      <c r="H121" s="36">
        <v>79426.429999999993</v>
      </c>
      <c r="I121" s="280">
        <v>874937.55</v>
      </c>
      <c r="J121" s="280">
        <v>142759.34</v>
      </c>
      <c r="N121" s="59">
        <v>54400</v>
      </c>
      <c r="O121" s="59">
        <v>92760</v>
      </c>
      <c r="P121" s="59">
        <v>48266.080000000002</v>
      </c>
      <c r="S121" s="280">
        <v>-973324.72</v>
      </c>
      <c r="T121" s="280">
        <v>2272032.2400000002</v>
      </c>
      <c r="W121" s="33">
        <v>666491.1</v>
      </c>
      <c r="Y121" s="33">
        <v>240.49</v>
      </c>
      <c r="AA121" s="33">
        <v>865352</v>
      </c>
      <c r="AB121" s="33">
        <v>34500</v>
      </c>
      <c r="AC121" s="37">
        <v>1039046</v>
      </c>
      <c r="AD121" s="37">
        <v>16016</v>
      </c>
      <c r="AF121" s="37">
        <v>641061.04</v>
      </c>
      <c r="AG121" s="37">
        <v>127708.3</v>
      </c>
    </row>
    <row r="122" spans="1:35" x14ac:dyDescent="0.2">
      <c r="A122" t="s">
        <v>1340</v>
      </c>
      <c r="B122" t="s">
        <v>1341</v>
      </c>
      <c r="C122">
        <v>1977</v>
      </c>
      <c r="D122" t="s">
        <v>1357</v>
      </c>
      <c r="E122" s="280" t="s">
        <v>1357</v>
      </c>
      <c r="F122" s="36">
        <v>255454.8</v>
      </c>
      <c r="G122" s="36">
        <v>33000</v>
      </c>
      <c r="H122" s="36">
        <v>208284.79999999999</v>
      </c>
      <c r="I122" s="280">
        <v>534999.54</v>
      </c>
      <c r="J122" s="280">
        <v>93944.02</v>
      </c>
      <c r="N122" s="59">
        <v>5000</v>
      </c>
      <c r="P122" s="59">
        <v>219.34</v>
      </c>
      <c r="S122" s="280">
        <v>-513008.58</v>
      </c>
      <c r="T122" s="280">
        <v>1679735.01</v>
      </c>
      <c r="W122" s="33">
        <v>536977.23</v>
      </c>
      <c r="X122" s="33">
        <v>42610</v>
      </c>
      <c r="Y122" s="33">
        <v>702.52</v>
      </c>
      <c r="AA122" s="33">
        <v>382300</v>
      </c>
      <c r="AB122" s="33">
        <v>4009</v>
      </c>
      <c r="AC122" s="37">
        <v>549340</v>
      </c>
      <c r="AD122" s="37">
        <v>13160</v>
      </c>
      <c r="AE122" s="37">
        <v>29010</v>
      </c>
      <c r="AF122" s="37">
        <v>331189.53000000003</v>
      </c>
      <c r="AG122" s="37">
        <v>90161.83</v>
      </c>
    </row>
    <row r="123" spans="1:35" x14ac:dyDescent="0.2">
      <c r="A123" t="s">
        <v>1340</v>
      </c>
      <c r="B123" t="s">
        <v>1341</v>
      </c>
      <c r="C123">
        <v>2422</v>
      </c>
      <c r="D123" t="s">
        <v>1358</v>
      </c>
      <c r="E123" s="280" t="s">
        <v>1358</v>
      </c>
      <c r="F123" s="36">
        <v>406591.87</v>
      </c>
      <c r="G123" s="36">
        <v>0</v>
      </c>
      <c r="H123" s="36">
        <v>81832.210000000006</v>
      </c>
      <c r="I123" s="280">
        <v>227668.8</v>
      </c>
      <c r="J123" s="280">
        <v>90122.28</v>
      </c>
      <c r="N123" s="59">
        <v>12000</v>
      </c>
      <c r="P123" s="59">
        <v>682.23</v>
      </c>
      <c r="S123" s="280">
        <v>-747568.04</v>
      </c>
      <c r="T123" s="280">
        <v>1611506.92</v>
      </c>
      <c r="W123" s="33">
        <v>510374.75</v>
      </c>
      <c r="X123" s="33">
        <v>67110</v>
      </c>
      <c r="Y123" s="33">
        <v>755.9</v>
      </c>
      <c r="AA123" s="33">
        <v>987600</v>
      </c>
      <c r="AB123" s="33">
        <v>44400</v>
      </c>
      <c r="AC123" s="37">
        <v>1145701</v>
      </c>
      <c r="AD123" s="37">
        <v>2272</v>
      </c>
      <c r="AE123" s="37">
        <v>18390</v>
      </c>
      <c r="AF123" s="37">
        <v>414750.6</v>
      </c>
      <c r="AG123" s="37">
        <v>99533</v>
      </c>
    </row>
    <row r="124" spans="1:35" x14ac:dyDescent="0.2">
      <c r="A124" t="s">
        <v>1340</v>
      </c>
      <c r="B124" t="s">
        <v>1341</v>
      </c>
      <c r="C124">
        <v>1726</v>
      </c>
      <c r="D124" t="s">
        <v>1359</v>
      </c>
      <c r="E124" s="280" t="s">
        <v>1359</v>
      </c>
      <c r="F124" s="36">
        <v>190410.54</v>
      </c>
      <c r="G124" s="36">
        <v>0</v>
      </c>
      <c r="H124" s="36">
        <v>57680.23</v>
      </c>
      <c r="I124" s="280">
        <v>53079.17</v>
      </c>
      <c r="J124" s="280">
        <v>384063.48</v>
      </c>
      <c r="N124" s="59">
        <v>7800</v>
      </c>
      <c r="P124" s="59">
        <v>34999.35</v>
      </c>
      <c r="S124" s="280">
        <v>294941.34000000003</v>
      </c>
      <c r="T124" s="280">
        <v>667875.67000000004</v>
      </c>
      <c r="W124" s="33">
        <v>523252.35</v>
      </c>
      <c r="X124" s="33">
        <v>82000</v>
      </c>
      <c r="Y124" s="33">
        <v>1031.07</v>
      </c>
      <c r="AA124" s="33">
        <v>643928.81999999995</v>
      </c>
      <c r="AB124" s="33">
        <v>14000</v>
      </c>
      <c r="AC124" s="37">
        <v>778610.82</v>
      </c>
      <c r="AE124" s="37">
        <v>34736</v>
      </c>
      <c r="AF124" s="37">
        <v>720693.57</v>
      </c>
      <c r="AG124" s="37">
        <v>50554.79</v>
      </c>
    </row>
    <row r="125" spans="1:35" x14ac:dyDescent="0.2">
      <c r="A125" t="s">
        <v>1340</v>
      </c>
      <c r="B125" t="s">
        <v>1341</v>
      </c>
      <c r="C125">
        <v>2174</v>
      </c>
      <c r="D125" t="s">
        <v>1360</v>
      </c>
      <c r="E125" s="280" t="s">
        <v>1360</v>
      </c>
      <c r="F125" s="36">
        <v>99352.54</v>
      </c>
      <c r="G125" s="36">
        <v>0</v>
      </c>
      <c r="H125" s="36">
        <v>55080.9</v>
      </c>
      <c r="I125" s="280">
        <v>821117.76</v>
      </c>
      <c r="J125" s="280">
        <v>113205.31</v>
      </c>
      <c r="K125" s="280">
        <v>4732.3</v>
      </c>
      <c r="N125" s="59">
        <v>0</v>
      </c>
      <c r="P125" s="59">
        <v>35375.67</v>
      </c>
      <c r="S125" s="280">
        <v>592490.46</v>
      </c>
      <c r="T125" s="280">
        <v>654977.96</v>
      </c>
      <c r="W125" s="33">
        <v>645589.91</v>
      </c>
      <c r="X125" s="33">
        <v>151780</v>
      </c>
      <c r="Y125" s="33">
        <v>490.5</v>
      </c>
      <c r="AA125" s="33">
        <v>465804.79999999999</v>
      </c>
      <c r="AB125" s="33">
        <v>9000</v>
      </c>
      <c r="AC125" s="37">
        <v>635522.80000000005</v>
      </c>
      <c r="AE125" s="37">
        <v>35634</v>
      </c>
      <c r="AF125" s="37">
        <v>684394.99</v>
      </c>
      <c r="AG125" s="37">
        <v>106468.7</v>
      </c>
    </row>
    <row r="126" spans="1:35" x14ac:dyDescent="0.2">
      <c r="A126" t="s">
        <v>1362</v>
      </c>
      <c r="B126" t="s">
        <v>1363</v>
      </c>
      <c r="C126">
        <v>3891</v>
      </c>
      <c r="D126" t="s">
        <v>1365</v>
      </c>
      <c r="E126" s="280" t="s">
        <v>1365</v>
      </c>
      <c r="F126" s="36">
        <v>393996.45</v>
      </c>
      <c r="G126" s="36">
        <v>0</v>
      </c>
      <c r="H126" s="36">
        <v>198621.76</v>
      </c>
      <c r="I126" s="280">
        <v>780911.76</v>
      </c>
      <c r="J126" s="280">
        <v>155151.67000000001</v>
      </c>
      <c r="N126" s="59">
        <v>6000</v>
      </c>
      <c r="P126" s="59">
        <v>518.12</v>
      </c>
      <c r="S126" s="280">
        <v>-1434970.48</v>
      </c>
      <c r="T126" s="280">
        <v>3175397.16</v>
      </c>
      <c r="W126" s="33">
        <v>680334.48</v>
      </c>
      <c r="X126" s="33">
        <v>97900</v>
      </c>
      <c r="Y126" s="33">
        <v>730.07</v>
      </c>
      <c r="AA126" s="33">
        <v>1721580</v>
      </c>
      <c r="AC126" s="37">
        <v>1861934</v>
      </c>
      <c r="AE126" s="37">
        <v>20496</v>
      </c>
      <c r="AF126" s="37">
        <v>520488.99</v>
      </c>
      <c r="AG126" s="37">
        <v>315888.71999999997</v>
      </c>
    </row>
    <row r="127" spans="1:35" x14ac:dyDescent="0.2">
      <c r="A127" t="s">
        <v>1362</v>
      </c>
      <c r="B127" t="s">
        <v>1363</v>
      </c>
      <c r="C127">
        <v>1463</v>
      </c>
      <c r="D127" t="s">
        <v>1366</v>
      </c>
      <c r="E127" s="280" t="s">
        <v>1366</v>
      </c>
      <c r="F127" s="36">
        <v>350743.37</v>
      </c>
      <c r="G127" s="36">
        <v>0</v>
      </c>
      <c r="H127" s="36">
        <v>3012.79</v>
      </c>
      <c r="I127" s="280">
        <v>65213.1</v>
      </c>
      <c r="J127" s="280">
        <v>129688.79</v>
      </c>
      <c r="N127" s="59">
        <v>11300</v>
      </c>
      <c r="P127" s="59">
        <v>30010.87</v>
      </c>
      <c r="S127" s="280">
        <v>-629715.56999999995</v>
      </c>
      <c r="T127" s="280">
        <v>1191484.79</v>
      </c>
      <c r="W127" s="33">
        <v>572115.73</v>
      </c>
      <c r="X127" s="33">
        <v>126000</v>
      </c>
      <c r="Y127" s="33">
        <v>588.22</v>
      </c>
      <c r="AA127" s="33">
        <v>766900</v>
      </c>
      <c r="AC127" s="37">
        <v>982681</v>
      </c>
      <c r="AE127" s="37">
        <v>14210</v>
      </c>
      <c r="AF127" s="37">
        <v>438386.96</v>
      </c>
      <c r="AG127" s="37">
        <v>84748.03</v>
      </c>
    </row>
    <row r="128" spans="1:35" x14ac:dyDescent="0.2">
      <c r="A128" t="s">
        <v>1362</v>
      </c>
      <c r="B128" t="s">
        <v>1363</v>
      </c>
      <c r="C128">
        <v>1923</v>
      </c>
      <c r="D128" t="s">
        <v>1367</v>
      </c>
      <c r="E128" s="280" t="s">
        <v>1367</v>
      </c>
      <c r="F128" s="36">
        <v>263514.11</v>
      </c>
      <c r="G128" s="36">
        <v>0</v>
      </c>
      <c r="H128" s="36">
        <v>217047.59</v>
      </c>
      <c r="I128" s="280">
        <v>3213069.6</v>
      </c>
      <c r="J128" s="280">
        <v>160181.06</v>
      </c>
      <c r="N128" s="59">
        <v>3500</v>
      </c>
      <c r="P128" s="59">
        <v>38848</v>
      </c>
      <c r="S128" s="280">
        <v>2996723.42</v>
      </c>
      <c r="T128" s="280">
        <v>918887.6</v>
      </c>
      <c r="W128" s="33">
        <v>591891.75</v>
      </c>
      <c r="X128" s="33">
        <v>96000</v>
      </c>
      <c r="Y128" s="33">
        <v>295.32</v>
      </c>
      <c r="AA128" s="33">
        <v>843860</v>
      </c>
      <c r="AB128" s="33">
        <v>4000</v>
      </c>
      <c r="AC128" s="37">
        <v>1204981</v>
      </c>
      <c r="AD128" s="37">
        <v>3000</v>
      </c>
      <c r="AE128" s="37">
        <v>1120</v>
      </c>
      <c r="AF128" s="37">
        <v>258610.12</v>
      </c>
      <c r="AG128" s="37">
        <v>172482.61</v>
      </c>
    </row>
    <row r="129" spans="1:33" x14ac:dyDescent="0.2">
      <c r="A129" t="s">
        <v>1362</v>
      </c>
      <c r="B129" t="s">
        <v>1363</v>
      </c>
      <c r="C129">
        <v>2235</v>
      </c>
      <c r="D129" t="s">
        <v>1368</v>
      </c>
      <c r="E129" s="280" t="s">
        <v>1368</v>
      </c>
      <c r="F129" s="36">
        <v>231414.03</v>
      </c>
      <c r="G129" s="36">
        <v>0</v>
      </c>
      <c r="H129" s="36">
        <v>97999.72</v>
      </c>
      <c r="I129" s="280">
        <v>329083.84999999998</v>
      </c>
      <c r="J129" s="280">
        <v>136015.5</v>
      </c>
      <c r="N129" s="59">
        <v>5000</v>
      </c>
      <c r="P129" s="59">
        <v>37127.78</v>
      </c>
      <c r="S129" s="280">
        <v>-997281.89</v>
      </c>
      <c r="T129" s="280">
        <v>1855787.89</v>
      </c>
      <c r="W129" s="33">
        <v>677144.32</v>
      </c>
      <c r="X129" s="33">
        <v>60000</v>
      </c>
      <c r="Y129" s="33">
        <v>338.14</v>
      </c>
      <c r="AA129" s="33">
        <v>1148600</v>
      </c>
      <c r="AB129" s="33">
        <v>4000</v>
      </c>
      <c r="AC129" s="37">
        <v>1416769</v>
      </c>
      <c r="AD129" s="37">
        <v>2200</v>
      </c>
      <c r="AE129" s="37">
        <v>16120</v>
      </c>
      <c r="AF129" s="37">
        <v>395156.86</v>
      </c>
      <c r="AG129" s="37">
        <v>165957.28</v>
      </c>
    </row>
    <row r="130" spans="1:33" x14ac:dyDescent="0.2">
      <c r="A130" t="s">
        <v>1362</v>
      </c>
      <c r="B130" t="s">
        <v>1363</v>
      </c>
      <c r="C130">
        <v>2581</v>
      </c>
      <c r="D130" t="s">
        <v>1369</v>
      </c>
      <c r="E130" s="280" t="s">
        <v>1369</v>
      </c>
      <c r="F130" s="36">
        <v>481542.03</v>
      </c>
      <c r="G130" s="36">
        <v>0</v>
      </c>
      <c r="H130" s="36">
        <v>19088.080000000002</v>
      </c>
      <c r="I130" s="280">
        <v>617576.53</v>
      </c>
      <c r="J130" s="280">
        <v>155522.70000000001</v>
      </c>
      <c r="N130" s="59">
        <v>4900</v>
      </c>
      <c r="P130" s="59">
        <v>95709.51</v>
      </c>
      <c r="S130" s="280">
        <v>-177634.28</v>
      </c>
      <c r="T130" s="280">
        <v>1498231.3</v>
      </c>
      <c r="W130" s="33">
        <v>664891.77</v>
      </c>
      <c r="X130" s="33">
        <v>35000</v>
      </c>
      <c r="Y130" s="33">
        <v>881.84</v>
      </c>
      <c r="AA130" s="33">
        <v>1172910</v>
      </c>
      <c r="AB130" s="33">
        <v>4000</v>
      </c>
      <c r="AC130" s="37">
        <v>1506496</v>
      </c>
      <c r="AE130" s="37">
        <v>10896</v>
      </c>
      <c r="AF130" s="37">
        <v>332060.07</v>
      </c>
      <c r="AG130" s="37">
        <v>175708.73</v>
      </c>
    </row>
    <row r="131" spans="1:33" x14ac:dyDescent="0.2">
      <c r="A131" t="s">
        <v>1362</v>
      </c>
      <c r="B131" t="s">
        <v>1363</v>
      </c>
      <c r="C131">
        <v>3503</v>
      </c>
      <c r="D131" t="s">
        <v>1370</v>
      </c>
      <c r="E131" s="280" t="s">
        <v>1370</v>
      </c>
      <c r="F131" s="36">
        <v>79061.490000000005</v>
      </c>
      <c r="H131" s="36">
        <v>5920.3</v>
      </c>
      <c r="I131" s="280">
        <v>564457.11</v>
      </c>
      <c r="J131" s="280">
        <v>75001.06</v>
      </c>
      <c r="P131" s="59">
        <v>567.75</v>
      </c>
      <c r="S131" s="280">
        <v>-1251988.92</v>
      </c>
      <c r="T131" s="280">
        <v>2202138.41</v>
      </c>
      <c r="W131" s="33">
        <v>735635.45</v>
      </c>
      <c r="X131" s="33">
        <v>43375</v>
      </c>
      <c r="Y131" s="33">
        <v>284.52999999999997</v>
      </c>
      <c r="AA131" s="33">
        <v>1492860</v>
      </c>
      <c r="AC131" s="37">
        <v>2013660</v>
      </c>
      <c r="AE131" s="37">
        <v>784</v>
      </c>
      <c r="AF131" s="37">
        <v>251663.44</v>
      </c>
      <c r="AG131" s="37">
        <v>232324.82</v>
      </c>
    </row>
    <row r="132" spans="1:33" x14ac:dyDescent="0.2">
      <c r="A132" t="s">
        <v>1362</v>
      </c>
      <c r="B132" t="s">
        <v>1363</v>
      </c>
      <c r="C132">
        <v>3612</v>
      </c>
      <c r="D132" t="s">
        <v>1371</v>
      </c>
      <c r="E132" s="280" t="s">
        <v>1371</v>
      </c>
      <c r="F132" s="36">
        <v>214954.65</v>
      </c>
      <c r="G132" s="36">
        <v>0</v>
      </c>
      <c r="H132" s="36">
        <v>19876.62</v>
      </c>
      <c r="I132" s="280">
        <v>2660277.3199999998</v>
      </c>
      <c r="J132" s="280">
        <v>144669.98000000001</v>
      </c>
      <c r="N132" s="59">
        <v>5000</v>
      </c>
      <c r="P132" s="59">
        <v>50979.82</v>
      </c>
      <c r="S132" s="280">
        <v>2624898.0099999998</v>
      </c>
      <c r="T132" s="280">
        <v>655276.54</v>
      </c>
      <c r="W132" s="33">
        <v>647508.79</v>
      </c>
      <c r="X132" s="33">
        <v>45000</v>
      </c>
      <c r="Y132" s="33">
        <v>449.76</v>
      </c>
      <c r="AA132" s="33">
        <v>776500</v>
      </c>
      <c r="AB132" s="33">
        <v>4000</v>
      </c>
      <c r="AC132" s="37">
        <v>1095420</v>
      </c>
      <c r="AE132" s="37">
        <v>75990</v>
      </c>
      <c r="AF132" s="37">
        <v>370856.62</v>
      </c>
      <c r="AG132" s="37">
        <v>227567.73</v>
      </c>
    </row>
    <row r="133" spans="1:33" x14ac:dyDescent="0.2">
      <c r="A133" t="s">
        <v>1362</v>
      </c>
      <c r="B133" t="s">
        <v>1363</v>
      </c>
      <c r="C133">
        <v>3665</v>
      </c>
      <c r="D133" t="s">
        <v>1372</v>
      </c>
      <c r="E133" s="280" t="s">
        <v>1372</v>
      </c>
      <c r="F133" s="36">
        <v>190011.38</v>
      </c>
      <c r="G133" s="36">
        <v>0</v>
      </c>
      <c r="H133" s="36">
        <v>180490.78</v>
      </c>
      <c r="I133" s="280">
        <v>1665684.9</v>
      </c>
      <c r="J133" s="280">
        <v>62712.09</v>
      </c>
      <c r="N133" s="59">
        <v>40000</v>
      </c>
      <c r="P133" s="59">
        <v>62186.68</v>
      </c>
      <c r="S133" s="280">
        <v>333804.33</v>
      </c>
      <c r="T133" s="280">
        <v>1904716.16</v>
      </c>
      <c r="W133" s="33">
        <v>888593.79</v>
      </c>
      <c r="X133" s="33">
        <v>25990</v>
      </c>
      <c r="Y133" s="33">
        <v>775.23</v>
      </c>
      <c r="AA133" s="33">
        <v>700570</v>
      </c>
      <c r="AB133" s="33">
        <v>4000</v>
      </c>
      <c r="AC133" s="37">
        <v>1121962.5</v>
      </c>
      <c r="AE133" s="37">
        <v>26076</v>
      </c>
      <c r="AF133" s="37">
        <v>521374.53</v>
      </c>
      <c r="AG133" s="37">
        <v>192324.01</v>
      </c>
    </row>
    <row r="134" spans="1:33" x14ac:dyDescent="0.2">
      <c r="A134" t="s">
        <v>1362</v>
      </c>
      <c r="B134" t="s">
        <v>1363</v>
      </c>
      <c r="C134">
        <v>4348</v>
      </c>
      <c r="D134" t="s">
        <v>1373</v>
      </c>
      <c r="E134" s="280" t="s">
        <v>1373</v>
      </c>
      <c r="F134" s="36">
        <v>391672.06</v>
      </c>
      <c r="G134" s="36">
        <v>0</v>
      </c>
      <c r="H134" s="36">
        <v>432712.49</v>
      </c>
      <c r="I134" s="280">
        <v>331533.40000000002</v>
      </c>
      <c r="J134" s="280">
        <v>239413.4</v>
      </c>
      <c r="N134" s="59">
        <v>9500</v>
      </c>
      <c r="P134" s="59">
        <v>88852.44</v>
      </c>
      <c r="S134" s="280">
        <v>-1166344.51</v>
      </c>
      <c r="T134" s="280">
        <v>2482221.21</v>
      </c>
      <c r="W134" s="33">
        <v>775994.54</v>
      </c>
      <c r="X134" s="33">
        <v>110440</v>
      </c>
      <c r="Y134" s="33">
        <v>644.20000000000005</v>
      </c>
      <c r="AA134" s="33">
        <v>1293080</v>
      </c>
      <c r="AC134" s="37">
        <v>1469004</v>
      </c>
      <c r="AE134" s="37">
        <v>32050</v>
      </c>
      <c r="AF134" s="37">
        <v>529373.31000000006</v>
      </c>
      <c r="AG134" s="37">
        <v>168629.22</v>
      </c>
    </row>
    <row r="135" spans="1:33" x14ac:dyDescent="0.2">
      <c r="A135" t="s">
        <v>1375</v>
      </c>
      <c r="B135" t="s">
        <v>1376</v>
      </c>
      <c r="C135">
        <v>2229</v>
      </c>
      <c r="D135" t="s">
        <v>1378</v>
      </c>
      <c r="E135" s="280" t="s">
        <v>1378</v>
      </c>
      <c r="F135" s="36">
        <v>258512.84</v>
      </c>
      <c r="G135" s="36">
        <v>0</v>
      </c>
      <c r="H135" s="36">
        <v>511277.13</v>
      </c>
      <c r="I135" s="280">
        <v>721203.37</v>
      </c>
      <c r="J135" s="280">
        <v>81164.7</v>
      </c>
      <c r="P135" s="59">
        <v>63238.96</v>
      </c>
      <c r="S135" s="280">
        <v>-3912405</v>
      </c>
      <c r="T135" s="280">
        <v>5637434.2300000004</v>
      </c>
      <c r="W135" s="33">
        <v>-16717.59</v>
      </c>
      <c r="X135" s="33">
        <v>56910</v>
      </c>
      <c r="Y135" s="33">
        <v>820.95</v>
      </c>
      <c r="AA135" s="33">
        <v>541800</v>
      </c>
      <c r="AC135" s="37">
        <v>618180</v>
      </c>
      <c r="AF135" s="37">
        <v>103622.73</v>
      </c>
      <c r="AG135" s="37">
        <v>77120.78</v>
      </c>
    </row>
    <row r="136" spans="1:33" x14ac:dyDescent="0.2">
      <c r="A136" t="s">
        <v>1375</v>
      </c>
      <c r="B136" t="s">
        <v>1376</v>
      </c>
      <c r="C136">
        <v>3379</v>
      </c>
      <c r="D136" t="s">
        <v>1379</v>
      </c>
      <c r="E136" s="280" t="s">
        <v>1379</v>
      </c>
      <c r="F136" s="36">
        <v>111878.32</v>
      </c>
      <c r="G136" s="36">
        <v>0</v>
      </c>
      <c r="H136" s="36">
        <v>325074.15000000002</v>
      </c>
      <c r="I136" s="280">
        <v>-7</v>
      </c>
      <c r="J136" s="280">
        <v>77321</v>
      </c>
      <c r="P136" s="59">
        <v>50197.02</v>
      </c>
      <c r="S136" s="280">
        <v>-622341.89</v>
      </c>
      <c r="T136" s="280">
        <v>977547.45</v>
      </c>
      <c r="W136" s="33">
        <v>552719.1</v>
      </c>
      <c r="X136" s="33">
        <v>81625</v>
      </c>
      <c r="Y136" s="33">
        <v>616.26</v>
      </c>
      <c r="AB136" s="33">
        <v>130021</v>
      </c>
      <c r="AC136" s="37">
        <v>84187</v>
      </c>
      <c r="AE136" s="37">
        <v>2648</v>
      </c>
      <c r="AF136" s="37">
        <v>569267.47</v>
      </c>
      <c r="AG136" s="37">
        <v>15</v>
      </c>
    </row>
    <row r="137" spans="1:33" x14ac:dyDescent="0.2">
      <c r="A137" t="s">
        <v>1375</v>
      </c>
      <c r="B137" t="s">
        <v>1376</v>
      </c>
      <c r="C137">
        <v>1124</v>
      </c>
      <c r="D137" t="s">
        <v>1380</v>
      </c>
      <c r="E137" s="280" t="s">
        <v>1380</v>
      </c>
      <c r="F137" s="36">
        <v>396972.68</v>
      </c>
      <c r="G137" s="36">
        <v>38365</v>
      </c>
      <c r="H137" s="36">
        <v>82429.88</v>
      </c>
      <c r="I137" s="280">
        <v>77360.08</v>
      </c>
      <c r="J137" s="280">
        <v>161006.9</v>
      </c>
      <c r="P137" s="59">
        <v>99984.18</v>
      </c>
      <c r="T137" s="280">
        <v>517301.14</v>
      </c>
      <c r="W137" s="33">
        <v>390298.83</v>
      </c>
      <c r="Y137" s="33">
        <v>618.21</v>
      </c>
      <c r="AA137" s="33">
        <v>914500</v>
      </c>
      <c r="AB137" s="33">
        <v>97000</v>
      </c>
      <c r="AC137" s="37">
        <v>1018684</v>
      </c>
      <c r="AE137" s="37">
        <v>11198</v>
      </c>
      <c r="AF137" s="37">
        <v>174777.92</v>
      </c>
      <c r="AG137" s="37">
        <v>58907.9</v>
      </c>
    </row>
    <row r="138" spans="1:33" x14ac:dyDescent="0.2">
      <c r="A138" t="s">
        <v>1375</v>
      </c>
      <c r="B138" t="s">
        <v>1376</v>
      </c>
      <c r="C138">
        <v>2111</v>
      </c>
      <c r="D138" t="s">
        <v>1381</v>
      </c>
      <c r="E138" s="280" t="s">
        <v>1381</v>
      </c>
      <c r="F138" s="36">
        <v>215388.47</v>
      </c>
      <c r="G138" s="36">
        <v>0</v>
      </c>
      <c r="H138" s="36">
        <v>312048.21999999997</v>
      </c>
      <c r="I138" s="280">
        <v>196696.19</v>
      </c>
      <c r="J138" s="280">
        <v>87469.29</v>
      </c>
      <c r="P138" s="59">
        <v>32400</v>
      </c>
      <c r="R138" s="280">
        <v>251101.06</v>
      </c>
      <c r="S138" s="280">
        <v>-1394828.29</v>
      </c>
      <c r="T138" s="280">
        <v>1781769.65</v>
      </c>
      <c r="W138" s="33">
        <v>657317.29</v>
      </c>
      <c r="X138" s="33">
        <v>177560</v>
      </c>
      <c r="Y138" s="33">
        <v>638.33000000000004</v>
      </c>
      <c r="AA138" s="33">
        <v>879700</v>
      </c>
      <c r="AB138" s="33">
        <v>111</v>
      </c>
      <c r="AC138" s="37">
        <v>1038321</v>
      </c>
      <c r="AF138" s="37">
        <v>421511.56</v>
      </c>
      <c r="AG138" s="37">
        <v>114334.31</v>
      </c>
    </row>
    <row r="139" spans="1:33" x14ac:dyDescent="0.2">
      <c r="A139" t="s">
        <v>1375</v>
      </c>
      <c r="B139" t="s">
        <v>1376</v>
      </c>
      <c r="C139">
        <v>5066</v>
      </c>
      <c r="D139" t="s">
        <v>1382</v>
      </c>
      <c r="E139" s="280" t="s">
        <v>1382</v>
      </c>
      <c r="F139" s="36">
        <v>145641.16</v>
      </c>
      <c r="G139" s="36">
        <v>0</v>
      </c>
      <c r="H139" s="36">
        <v>315321.14</v>
      </c>
      <c r="I139" s="280">
        <v>252930.45</v>
      </c>
      <c r="J139" s="280">
        <v>-5369.73</v>
      </c>
      <c r="N139" s="59">
        <v>6000</v>
      </c>
      <c r="P139" s="59">
        <v>60169.9</v>
      </c>
      <c r="S139" s="280">
        <v>327439.27</v>
      </c>
      <c r="T139" s="280">
        <v>343312.84</v>
      </c>
      <c r="W139" s="33">
        <v>958344.51</v>
      </c>
      <c r="X139" s="33">
        <v>206766</v>
      </c>
      <c r="Y139" s="33">
        <v>922</v>
      </c>
      <c r="AA139" s="33">
        <v>890320</v>
      </c>
      <c r="AB139" s="33">
        <v>269368</v>
      </c>
      <c r="AC139" s="37">
        <v>1342128</v>
      </c>
      <c r="AE139" s="37">
        <v>7539</v>
      </c>
      <c r="AF139" s="37">
        <v>741507.58</v>
      </c>
      <c r="AG139" s="37">
        <v>262944.92</v>
      </c>
    </row>
    <row r="140" spans="1:33" x14ac:dyDescent="0.2">
      <c r="A140" t="s">
        <v>1375</v>
      </c>
      <c r="B140" t="s">
        <v>1376</v>
      </c>
      <c r="C140">
        <v>4222</v>
      </c>
      <c r="D140" t="s">
        <v>1383</v>
      </c>
      <c r="E140" s="280" t="s">
        <v>1383</v>
      </c>
      <c r="F140" s="36">
        <v>147515.29999999999</v>
      </c>
      <c r="G140" s="36">
        <v>0</v>
      </c>
      <c r="H140" s="36">
        <v>431018.89</v>
      </c>
      <c r="I140" s="280">
        <v>619532.32999999996</v>
      </c>
      <c r="J140" s="280">
        <v>445055.31</v>
      </c>
      <c r="P140" s="59">
        <v>331471</v>
      </c>
      <c r="S140" s="280">
        <v>-749387.15</v>
      </c>
      <c r="T140" s="280">
        <v>1856322.45</v>
      </c>
      <c r="W140" s="33">
        <v>737468.56</v>
      </c>
      <c r="X140" s="33">
        <v>40880</v>
      </c>
      <c r="Y140" s="33">
        <v>577.03</v>
      </c>
      <c r="AA140" s="33">
        <v>1018300</v>
      </c>
      <c r="AC140" s="37">
        <v>1182710</v>
      </c>
      <c r="AE140" s="37">
        <v>30000</v>
      </c>
      <c r="AF140" s="37">
        <v>326871.86</v>
      </c>
      <c r="AG140" s="37">
        <v>52928.2</v>
      </c>
    </row>
    <row r="141" spans="1:33" x14ac:dyDescent="0.2">
      <c r="A141" t="s">
        <v>1375</v>
      </c>
      <c r="B141" t="s">
        <v>1376</v>
      </c>
      <c r="C141">
        <v>4394</v>
      </c>
      <c r="D141" t="s">
        <v>1384</v>
      </c>
      <c r="E141" s="280" t="s">
        <v>1384</v>
      </c>
      <c r="F141" s="36">
        <v>448681.81</v>
      </c>
      <c r="G141" s="36">
        <v>0</v>
      </c>
      <c r="H141" s="36">
        <v>611961.43000000005</v>
      </c>
      <c r="I141" s="280">
        <v>42857.91</v>
      </c>
      <c r="J141" s="280">
        <v>136902.39000000001</v>
      </c>
      <c r="O141" s="59">
        <v>174000</v>
      </c>
      <c r="P141" s="59">
        <v>41400</v>
      </c>
      <c r="S141" s="280">
        <v>-1402327.16</v>
      </c>
      <c r="T141" s="280">
        <v>2560000</v>
      </c>
      <c r="W141" s="33">
        <v>641641.80000000005</v>
      </c>
      <c r="Y141" s="33">
        <v>1002.12</v>
      </c>
      <c r="AA141" s="33">
        <v>986300</v>
      </c>
      <c r="AC141" s="37">
        <v>1167928</v>
      </c>
      <c r="AD141" s="37">
        <v>40960</v>
      </c>
      <c r="AE141" s="37">
        <v>32028</v>
      </c>
      <c r="AF141" s="37">
        <v>438600.85</v>
      </c>
      <c r="AG141" s="37">
        <v>82096.37</v>
      </c>
    </row>
    <row r="142" spans="1:33" x14ac:dyDescent="0.2">
      <c r="A142" t="s">
        <v>1375</v>
      </c>
      <c r="B142" t="s">
        <v>1376</v>
      </c>
      <c r="C142">
        <v>2566</v>
      </c>
      <c r="D142" t="s">
        <v>1385</v>
      </c>
      <c r="E142" s="280" t="s">
        <v>1385</v>
      </c>
      <c r="F142" s="36">
        <v>536208.69999999995</v>
      </c>
      <c r="G142" s="36">
        <v>0</v>
      </c>
      <c r="H142" s="36">
        <v>295494.44</v>
      </c>
      <c r="I142" s="280">
        <v>3999798.95</v>
      </c>
      <c r="J142" s="280">
        <v>170989.37</v>
      </c>
      <c r="P142" s="59">
        <v>84444</v>
      </c>
      <c r="S142" s="280">
        <v>3675481.56</v>
      </c>
      <c r="T142" s="280">
        <v>1111375.42</v>
      </c>
      <c r="W142" s="33">
        <v>446659.6</v>
      </c>
      <c r="Y142" s="33">
        <v>966.97</v>
      </c>
      <c r="AA142" s="33">
        <v>1431910</v>
      </c>
      <c r="AB142" s="33">
        <v>234200</v>
      </c>
      <c r="AC142" s="37">
        <v>1323150</v>
      </c>
      <c r="AE142" s="37">
        <v>41188</v>
      </c>
      <c r="AF142" s="37">
        <v>514041.46</v>
      </c>
      <c r="AG142" s="37">
        <v>104166.63</v>
      </c>
    </row>
    <row r="143" spans="1:33" x14ac:dyDescent="0.2">
      <c r="A143" t="s">
        <v>1375</v>
      </c>
      <c r="B143" t="s">
        <v>1376</v>
      </c>
      <c r="C143">
        <v>3150</v>
      </c>
      <c r="D143" t="s">
        <v>1386</v>
      </c>
      <c r="E143" s="280" t="s">
        <v>1386</v>
      </c>
      <c r="F143" s="36">
        <v>448268.71</v>
      </c>
      <c r="G143" s="36">
        <v>81660.25</v>
      </c>
      <c r="H143" s="36">
        <v>412436.33</v>
      </c>
      <c r="I143" s="280">
        <v>1958415.14</v>
      </c>
      <c r="J143" s="280">
        <v>189679.85</v>
      </c>
      <c r="L143" s="280">
        <v>72000</v>
      </c>
      <c r="P143" s="59">
        <v>149604.07999999999</v>
      </c>
      <c r="S143" s="280">
        <v>-530692.22</v>
      </c>
      <c r="T143" s="280">
        <v>3576322.35</v>
      </c>
      <c r="W143" s="33">
        <v>781952.1</v>
      </c>
      <c r="X143" s="33">
        <v>233000</v>
      </c>
      <c r="Y143" s="33">
        <v>975.93</v>
      </c>
      <c r="AA143" s="33">
        <v>1180669</v>
      </c>
      <c r="AB143" s="33">
        <v>28125</v>
      </c>
      <c r="AC143" s="37">
        <v>1303397</v>
      </c>
      <c r="AD143" s="37">
        <v>31416</v>
      </c>
      <c r="AE143" s="37">
        <v>32303</v>
      </c>
      <c r="AF143" s="37">
        <v>655550.37</v>
      </c>
      <c r="AG143" s="37">
        <v>234829.59</v>
      </c>
    </row>
    <row r="144" spans="1:33" x14ac:dyDescent="0.2">
      <c r="A144" t="s">
        <v>1375</v>
      </c>
      <c r="B144" t="s">
        <v>1376</v>
      </c>
      <c r="C144">
        <v>3472</v>
      </c>
      <c r="D144" t="s">
        <v>1387</v>
      </c>
      <c r="E144" s="280" t="s">
        <v>1387</v>
      </c>
      <c r="F144" s="36">
        <v>184564.16</v>
      </c>
      <c r="G144" s="36">
        <v>30000</v>
      </c>
      <c r="H144" s="36">
        <v>510509.33</v>
      </c>
      <c r="I144" s="280">
        <v>830004.76</v>
      </c>
      <c r="J144" s="280">
        <v>334870.12</v>
      </c>
      <c r="P144" s="59">
        <v>148447.07999999999</v>
      </c>
      <c r="S144" s="280">
        <v>-496669.96</v>
      </c>
      <c r="T144" s="280">
        <v>2266688.34</v>
      </c>
      <c r="W144" s="33">
        <v>616477.79</v>
      </c>
      <c r="Y144" s="33">
        <v>516.83000000000004</v>
      </c>
      <c r="AA144" s="33">
        <v>722330</v>
      </c>
      <c r="AB144" s="33">
        <v>67766.899999999994</v>
      </c>
      <c r="AC144" s="37">
        <v>811801</v>
      </c>
      <c r="AE144" s="37">
        <v>18378</v>
      </c>
      <c r="AF144" s="37">
        <v>391314.02</v>
      </c>
      <c r="AG144" s="37">
        <v>214115.59</v>
      </c>
    </row>
    <row r="145" spans="1:35" x14ac:dyDescent="0.2">
      <c r="A145" t="s">
        <v>1375</v>
      </c>
      <c r="B145" t="s">
        <v>1376</v>
      </c>
      <c r="C145">
        <v>3396</v>
      </c>
      <c r="D145" t="s">
        <v>1388</v>
      </c>
      <c r="E145" s="280" t="s">
        <v>1388</v>
      </c>
      <c r="F145" s="36">
        <v>466474.27</v>
      </c>
      <c r="G145" s="36">
        <v>30000</v>
      </c>
      <c r="H145" s="36">
        <v>388636.2</v>
      </c>
      <c r="I145" s="280">
        <v>1497887.22</v>
      </c>
      <c r="J145" s="280">
        <v>232481.72</v>
      </c>
      <c r="P145" s="59">
        <v>140136</v>
      </c>
      <c r="S145" s="280">
        <v>-1128052.01</v>
      </c>
      <c r="T145" s="280">
        <v>3463662.27</v>
      </c>
      <c r="W145" s="33">
        <v>478502.6</v>
      </c>
      <c r="X145" s="33">
        <v>58570</v>
      </c>
      <c r="Y145" s="33">
        <v>255.56</v>
      </c>
      <c r="AA145" s="33">
        <v>1055980</v>
      </c>
      <c r="AB145" s="33">
        <v>34000</v>
      </c>
      <c r="AC145" s="37">
        <v>1159928</v>
      </c>
      <c r="AE145" s="37">
        <v>5006</v>
      </c>
      <c r="AF145" s="37">
        <v>218082.31</v>
      </c>
      <c r="AG145" s="37">
        <v>104558.7</v>
      </c>
    </row>
    <row r="146" spans="1:35" x14ac:dyDescent="0.2">
      <c r="A146" t="s">
        <v>1398</v>
      </c>
      <c r="B146" t="s">
        <v>1391</v>
      </c>
      <c r="C146">
        <v>2291</v>
      </c>
      <c r="D146" t="s">
        <v>1393</v>
      </c>
      <c r="E146" s="280" t="s">
        <v>1393</v>
      </c>
      <c r="F146" s="36">
        <v>78678.210000000006</v>
      </c>
      <c r="G146" s="36">
        <v>12000</v>
      </c>
      <c r="H146" s="36">
        <v>501520.68</v>
      </c>
      <c r="I146" s="280">
        <v>785346.64</v>
      </c>
      <c r="J146" s="280">
        <v>89592.9</v>
      </c>
      <c r="P146" s="59">
        <v>242807.85</v>
      </c>
      <c r="S146" s="280">
        <v>-493470.16</v>
      </c>
      <c r="T146" s="280">
        <v>1849445.73</v>
      </c>
      <c r="W146" s="33">
        <v>563718.12</v>
      </c>
      <c r="X146" s="33">
        <v>97150</v>
      </c>
      <c r="Y146" s="33">
        <v>164.5</v>
      </c>
      <c r="AA146" s="33">
        <v>624800</v>
      </c>
      <c r="AC146" s="37">
        <v>721392</v>
      </c>
      <c r="AE146" s="37">
        <v>17460</v>
      </c>
      <c r="AF146" s="37">
        <v>535033.1</v>
      </c>
      <c r="AG146" s="37">
        <v>143592.51</v>
      </c>
    </row>
    <row r="147" spans="1:35" x14ac:dyDescent="0.2">
      <c r="A147" t="s">
        <v>1398</v>
      </c>
      <c r="B147" t="s">
        <v>1391</v>
      </c>
      <c r="C147">
        <v>3595</v>
      </c>
      <c r="D147" t="s">
        <v>1394</v>
      </c>
      <c r="E147" s="280" t="s">
        <v>1394</v>
      </c>
      <c r="F147" s="36">
        <v>495812.52</v>
      </c>
      <c r="G147" s="36">
        <v>0</v>
      </c>
      <c r="H147" s="36">
        <v>480285.97</v>
      </c>
      <c r="I147" s="280">
        <v>234661.06</v>
      </c>
      <c r="J147" s="280">
        <v>302271.55</v>
      </c>
      <c r="P147" s="59">
        <v>69771</v>
      </c>
      <c r="S147" s="280">
        <v>-1311872.01</v>
      </c>
      <c r="T147" s="280">
        <v>2606531.4300000002</v>
      </c>
      <c r="W147" s="33">
        <v>916929.87</v>
      </c>
      <c r="X147" s="33">
        <v>180000</v>
      </c>
      <c r="Y147" s="33">
        <v>58780.26</v>
      </c>
      <c r="AA147" s="33">
        <v>1223590</v>
      </c>
      <c r="AC147" s="37">
        <v>1321002</v>
      </c>
      <c r="AD147" s="37">
        <v>71395</v>
      </c>
      <c r="AF147" s="37">
        <v>753206.53</v>
      </c>
      <c r="AG147" s="37">
        <v>85095.92</v>
      </c>
    </row>
    <row r="148" spans="1:35" x14ac:dyDescent="0.2">
      <c r="A148" t="s">
        <v>1398</v>
      </c>
      <c r="B148" t="s">
        <v>1391</v>
      </c>
      <c r="C148">
        <v>5030</v>
      </c>
      <c r="D148" t="s">
        <v>1395</v>
      </c>
      <c r="E148" s="280" t="s">
        <v>1395</v>
      </c>
      <c r="F148" s="36">
        <v>146793.56</v>
      </c>
      <c r="G148" s="36">
        <v>64300</v>
      </c>
      <c r="H148" s="36">
        <v>109454.03</v>
      </c>
      <c r="I148" s="280">
        <v>-379.23</v>
      </c>
      <c r="J148" s="280">
        <v>-108975.36</v>
      </c>
      <c r="P148" s="59">
        <v>95768.46</v>
      </c>
      <c r="S148" s="280">
        <v>-1014391.38</v>
      </c>
      <c r="T148" s="280">
        <v>1289115.33</v>
      </c>
      <c r="W148" s="33">
        <v>697856.58</v>
      </c>
      <c r="X148" s="33">
        <v>114000</v>
      </c>
      <c r="Y148" s="33">
        <v>1269.8399999999999</v>
      </c>
      <c r="AA148" s="33">
        <v>1062300</v>
      </c>
      <c r="AC148" s="37">
        <v>1154986</v>
      </c>
      <c r="AD148" s="37">
        <v>39761</v>
      </c>
      <c r="AF148" s="37">
        <v>639448.82999999996</v>
      </c>
      <c r="AG148" s="37">
        <v>200530</v>
      </c>
    </row>
    <row r="149" spans="1:35" x14ac:dyDescent="0.2">
      <c r="A149" t="s">
        <v>1398</v>
      </c>
      <c r="B149" t="s">
        <v>1391</v>
      </c>
      <c r="C149">
        <v>1995</v>
      </c>
      <c r="D149" t="s">
        <v>1397</v>
      </c>
      <c r="E149" s="280" t="s">
        <v>1397</v>
      </c>
      <c r="F149" s="36">
        <v>117436.97</v>
      </c>
      <c r="G149" s="36">
        <v>0</v>
      </c>
      <c r="H149" s="36">
        <v>243675.49</v>
      </c>
      <c r="I149" s="280">
        <v>2083962.09</v>
      </c>
      <c r="J149" s="280">
        <v>1059399.48</v>
      </c>
      <c r="P149" s="59">
        <v>837.53</v>
      </c>
      <c r="S149" s="280">
        <v>1455001.32</v>
      </c>
      <c r="T149" s="280">
        <v>2316929.4300000002</v>
      </c>
      <c r="W149" s="33">
        <v>643082.81999999995</v>
      </c>
      <c r="X149" s="33">
        <v>74000</v>
      </c>
      <c r="Y149" s="33">
        <v>970.18</v>
      </c>
      <c r="AA149" s="33">
        <v>673340</v>
      </c>
      <c r="AC149" s="37">
        <v>793764</v>
      </c>
      <c r="AD149" s="37">
        <v>14201</v>
      </c>
      <c r="AF149" s="37">
        <v>608344.47</v>
      </c>
      <c r="AG149" s="37">
        <v>243377.78</v>
      </c>
    </row>
    <row r="150" spans="1:35" x14ac:dyDescent="0.2">
      <c r="A150" t="s">
        <v>1398</v>
      </c>
      <c r="B150" t="s">
        <v>1391</v>
      </c>
      <c r="C150">
        <v>1972</v>
      </c>
      <c r="D150" t="s">
        <v>1399</v>
      </c>
      <c r="E150" s="280" t="s">
        <v>1399</v>
      </c>
      <c r="F150" s="36">
        <v>157554.66</v>
      </c>
      <c r="G150" s="36">
        <v>0</v>
      </c>
      <c r="H150" s="36">
        <v>573809.72</v>
      </c>
      <c r="I150" s="280">
        <v>626301.55000000005</v>
      </c>
      <c r="J150" s="280">
        <v>192231.88</v>
      </c>
      <c r="N150" s="59">
        <v>30000</v>
      </c>
      <c r="P150" s="59">
        <v>462.86</v>
      </c>
      <c r="S150" s="280">
        <v>-950193.67</v>
      </c>
      <c r="T150" s="280">
        <v>2601070</v>
      </c>
      <c r="W150" s="33">
        <v>692103.12</v>
      </c>
      <c r="X150" s="33">
        <v>153200</v>
      </c>
      <c r="Y150" s="33">
        <v>432.45</v>
      </c>
      <c r="AA150" s="33">
        <v>529400</v>
      </c>
      <c r="AC150" s="37">
        <v>628683</v>
      </c>
      <c r="AD150" s="37">
        <v>23176</v>
      </c>
      <c r="AF150" s="37">
        <v>731207.75</v>
      </c>
      <c r="AG150" s="37">
        <v>123510.2</v>
      </c>
    </row>
    <row r="151" spans="1:35" x14ac:dyDescent="0.2">
      <c r="A151" t="s">
        <v>1398</v>
      </c>
      <c r="B151" t="s">
        <v>1401</v>
      </c>
      <c r="C151">
        <v>2413</v>
      </c>
      <c r="D151" t="s">
        <v>1403</v>
      </c>
      <c r="E151" s="280" t="s">
        <v>1442</v>
      </c>
      <c r="F151" s="36">
        <v>43552.04</v>
      </c>
      <c r="G151" s="36">
        <v>2500</v>
      </c>
      <c r="H151" s="36">
        <v>90459.31</v>
      </c>
      <c r="I151" s="280">
        <v>491306.02</v>
      </c>
      <c r="J151" s="280">
        <v>87936.06</v>
      </c>
      <c r="P151" s="59">
        <v>1510</v>
      </c>
      <c r="T151" s="280">
        <v>840146.04</v>
      </c>
      <c r="W151" s="33">
        <v>679828.96</v>
      </c>
      <c r="X151" s="33">
        <v>134498</v>
      </c>
      <c r="Y151" s="33">
        <v>21</v>
      </c>
      <c r="AA151" s="33">
        <v>1033840</v>
      </c>
      <c r="AB151" s="33">
        <v>10000</v>
      </c>
      <c r="AC151" s="37">
        <v>1383635</v>
      </c>
      <c r="AE151" s="37">
        <v>25836</v>
      </c>
      <c r="AF151" s="37">
        <v>329144.94</v>
      </c>
      <c r="AG151" s="37">
        <v>195474.63</v>
      </c>
      <c r="AI151" s="37">
        <v>50000</v>
      </c>
    </row>
    <row r="152" spans="1:35" x14ac:dyDescent="0.2">
      <c r="A152" t="s">
        <v>1398</v>
      </c>
      <c r="B152" t="s">
        <v>1401</v>
      </c>
      <c r="C152">
        <v>766</v>
      </c>
      <c r="D152" t="s">
        <v>1404</v>
      </c>
      <c r="E152" s="280" t="s">
        <v>1443</v>
      </c>
      <c r="F152" s="36">
        <v>99853.5</v>
      </c>
      <c r="G152" s="36">
        <v>31640</v>
      </c>
      <c r="H152" s="36">
        <v>38098</v>
      </c>
      <c r="I152" s="280">
        <v>576402.1</v>
      </c>
      <c r="J152" s="280">
        <v>168442.43</v>
      </c>
      <c r="P152" s="59">
        <v>-322</v>
      </c>
      <c r="T152" s="280">
        <v>1115345.6000000001</v>
      </c>
      <c r="W152" s="33">
        <v>475493.22</v>
      </c>
      <c r="AA152" s="33">
        <v>595100</v>
      </c>
      <c r="AB152" s="33">
        <v>72840</v>
      </c>
      <c r="AC152" s="37">
        <v>732566</v>
      </c>
      <c r="AE152" s="37">
        <v>63294</v>
      </c>
      <c r="AF152" s="37">
        <v>393418.81</v>
      </c>
      <c r="AG152" s="37">
        <v>154741.98000000001</v>
      </c>
    </row>
    <row r="153" spans="1:35" x14ac:dyDescent="0.2">
      <c r="A153" t="s">
        <v>1398</v>
      </c>
      <c r="B153" t="s">
        <v>1401</v>
      </c>
      <c r="C153">
        <v>3544</v>
      </c>
      <c r="D153" t="s">
        <v>1405</v>
      </c>
      <c r="E153" s="280" t="s">
        <v>1444</v>
      </c>
      <c r="F153" s="36">
        <v>49431.51</v>
      </c>
      <c r="G153" s="36">
        <v>0</v>
      </c>
      <c r="H153" s="36">
        <v>161579.89000000001</v>
      </c>
      <c r="I153" s="280">
        <v>619686.23</v>
      </c>
      <c r="J153" s="280">
        <v>160262.72</v>
      </c>
      <c r="O153" s="59">
        <v>45300</v>
      </c>
      <c r="P153" s="59">
        <v>0</v>
      </c>
      <c r="T153" s="280">
        <v>1161019.07</v>
      </c>
      <c r="W153" s="33">
        <v>932334.23</v>
      </c>
      <c r="Y153" s="33">
        <v>280.67</v>
      </c>
      <c r="AA153" s="33">
        <v>922370</v>
      </c>
      <c r="AB153" s="33">
        <v>50006</v>
      </c>
      <c r="AC153" s="37">
        <v>1348312</v>
      </c>
      <c r="AE153" s="37">
        <v>68820</v>
      </c>
      <c r="AF153" s="37">
        <v>495754.29</v>
      </c>
      <c r="AG153" s="37">
        <v>207463.33</v>
      </c>
    </row>
    <row r="154" spans="1:35" x14ac:dyDescent="0.2">
      <c r="A154" t="s">
        <v>1398</v>
      </c>
      <c r="B154" t="s">
        <v>1401</v>
      </c>
      <c r="C154">
        <v>1646</v>
      </c>
      <c r="D154" t="s">
        <v>1406</v>
      </c>
      <c r="E154" s="280" t="s">
        <v>1445</v>
      </c>
      <c r="F154" s="36">
        <v>2110.79</v>
      </c>
      <c r="G154" s="36">
        <v>18594.54</v>
      </c>
      <c r="H154" s="36">
        <v>19830.59</v>
      </c>
      <c r="I154" s="280">
        <v>2732102.25</v>
      </c>
      <c r="J154" s="280">
        <v>5204.9399999999996</v>
      </c>
      <c r="O154" s="59">
        <v>44550</v>
      </c>
      <c r="S154" s="280">
        <v>-28153.69</v>
      </c>
      <c r="T154" s="280">
        <v>2993235.29</v>
      </c>
      <c r="W154" s="33">
        <v>469455.19</v>
      </c>
      <c r="Y154" s="33">
        <v>170.59</v>
      </c>
      <c r="AA154" s="33">
        <v>1246300</v>
      </c>
      <c r="AB154" s="33">
        <v>11385</v>
      </c>
      <c r="AC154" s="37">
        <v>1340200</v>
      </c>
      <c r="AE154" s="37">
        <v>54330</v>
      </c>
      <c r="AF154" s="37">
        <v>359521.73</v>
      </c>
      <c r="AG154" s="37">
        <v>205047.54</v>
      </c>
    </row>
    <row r="157" spans="1:35" x14ac:dyDescent="0.2">
      <c r="A157" s="280"/>
      <c r="B157" s="280"/>
      <c r="C157" s="280"/>
      <c r="D157" s="280"/>
    </row>
    <row r="158" spans="1:35" x14ac:dyDescent="0.2">
      <c r="A158" s="280"/>
      <c r="B158" s="280"/>
      <c r="C158" s="280"/>
      <c r="D158" s="280"/>
    </row>
    <row r="159" spans="1:35" x14ac:dyDescent="0.2">
      <c r="A159" s="280"/>
      <c r="B159" s="280"/>
      <c r="C159" s="280"/>
      <c r="D159" s="280"/>
    </row>
    <row r="160" spans="1:35" x14ac:dyDescent="0.2">
      <c r="A160" s="280"/>
      <c r="B160" s="280"/>
      <c r="C160" s="280"/>
      <c r="D160" s="280"/>
    </row>
    <row r="161" spans="1:4" x14ac:dyDescent="0.2">
      <c r="A161" s="280"/>
      <c r="B161" s="280"/>
      <c r="C161" s="280"/>
      <c r="D161" s="280"/>
    </row>
    <row r="162" spans="1:4" x14ac:dyDescent="0.2">
      <c r="A162" s="280"/>
      <c r="B162" s="280"/>
      <c r="C162" s="280"/>
      <c r="D162" s="280"/>
    </row>
    <row r="163" spans="1:4" x14ac:dyDescent="0.2">
      <c r="A163" s="280"/>
      <c r="B163" s="280"/>
      <c r="C163" s="280"/>
      <c r="D163" s="280"/>
    </row>
    <row r="164" spans="1:4" x14ac:dyDescent="0.2">
      <c r="A164" s="280"/>
      <c r="B164" s="280"/>
      <c r="C164" s="280"/>
      <c r="D164" s="280"/>
    </row>
    <row r="165" spans="1:4" x14ac:dyDescent="0.2">
      <c r="A165" s="280"/>
      <c r="B165" s="280"/>
      <c r="C165" s="280"/>
      <c r="D165" s="28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AO154"/>
  <sheetViews>
    <sheetView workbookViewId="0">
      <pane xSplit="5" ySplit="3" topLeftCell="AL4" activePane="bottomRight" state="frozen"/>
      <selection activeCell="B12" sqref="B12"/>
      <selection pane="topRight" activeCell="B12" sqref="B12"/>
      <selection pane="bottomLeft" activeCell="B12" sqref="B12"/>
      <selection pane="bottomRight" activeCell="E13" sqref="E13"/>
    </sheetView>
  </sheetViews>
  <sheetFormatPr defaultRowHeight="14.25" x14ac:dyDescent="0.2"/>
  <cols>
    <col min="2" max="2" width="17.25" customWidth="1"/>
    <col min="4" max="4" width="29.375" customWidth="1"/>
    <col min="5" max="5" width="29.125" customWidth="1"/>
    <col min="6" max="6" width="17.25" style="36" customWidth="1"/>
    <col min="7" max="7" width="11.375" style="36" bestFit="1" customWidth="1"/>
    <col min="8" max="8" width="29.375" style="36" customWidth="1"/>
    <col min="9" max="9" width="29.625" style="280" customWidth="1"/>
    <col min="10" max="10" width="20.375" style="280" customWidth="1"/>
    <col min="11" max="11" width="11.5" style="280" bestFit="1" customWidth="1"/>
    <col min="12" max="12" width="20.375" style="280" customWidth="1"/>
    <col min="13" max="13" width="20.25" style="59" customWidth="1"/>
    <col min="14" max="14" width="11.75" style="59" customWidth="1"/>
    <col min="15" max="15" width="13.125" style="59" bestFit="1" customWidth="1"/>
    <col min="16" max="16" width="17.25" style="59" customWidth="1"/>
    <col min="17" max="18" width="20.25" style="280" customWidth="1"/>
    <col min="19" max="19" width="18.25" style="280" customWidth="1"/>
    <col min="20" max="20" width="13.875" style="280" customWidth="1"/>
    <col min="21" max="21" width="13.75" style="33" customWidth="1"/>
    <col min="22" max="22" width="29.375" style="33" customWidth="1"/>
    <col min="23" max="23" width="18.25" style="33" customWidth="1"/>
    <col min="24" max="24" width="15.375" style="33" customWidth="1"/>
    <col min="25" max="25" width="14.5" style="33" bestFit="1" customWidth="1"/>
    <col min="26" max="26" width="25.625" style="33" customWidth="1"/>
    <col min="27" max="27" width="28.75" style="33" customWidth="1"/>
    <col min="28" max="28" width="14.25" style="33" customWidth="1"/>
    <col min="29" max="29" width="15.125" style="37" bestFit="1" customWidth="1"/>
    <col min="30" max="30" width="13.5" style="37" bestFit="1" customWidth="1"/>
    <col min="31" max="31" width="15.25" style="37" bestFit="1" customWidth="1"/>
    <col min="32" max="32" width="14.125" style="37" bestFit="1" customWidth="1"/>
    <col min="33" max="33" width="15.25" style="37" bestFit="1" customWidth="1"/>
    <col min="34" max="34" width="13.75" style="37" bestFit="1" customWidth="1"/>
    <col min="35" max="35" width="15.375" style="37" bestFit="1" customWidth="1"/>
    <col min="36" max="36" width="19" style="36" bestFit="1" customWidth="1"/>
    <col min="37" max="37" width="15.5" style="59" bestFit="1" customWidth="1"/>
    <col min="38" max="38" width="15.125" style="46" bestFit="1" customWidth="1"/>
    <col min="39" max="39" width="15.125" style="35" bestFit="1" customWidth="1"/>
    <col min="40" max="40" width="15.125" style="39" bestFit="1" customWidth="1"/>
    <col min="41" max="41" width="16.875" style="46" bestFit="1" customWidth="1"/>
  </cols>
  <sheetData>
    <row r="1" spans="1:41" x14ac:dyDescent="0.2">
      <c r="E1" t="s">
        <v>1410</v>
      </c>
      <c r="F1" s="36" t="s">
        <v>1616</v>
      </c>
      <c r="G1" s="36" t="s">
        <v>1618</v>
      </c>
      <c r="H1" s="36" t="s">
        <v>1620</v>
      </c>
      <c r="I1" s="280" t="s">
        <v>1622</v>
      </c>
      <c r="J1" s="280" t="s">
        <v>1624</v>
      </c>
      <c r="K1" s="280" t="s">
        <v>1626</v>
      </c>
      <c r="L1" s="280" t="s">
        <v>1688</v>
      </c>
      <c r="M1" s="59" t="s">
        <v>1628</v>
      </c>
      <c r="N1" s="59" t="s">
        <v>1630</v>
      </c>
      <c r="O1" s="59" t="s">
        <v>1634</v>
      </c>
      <c r="P1" s="59" t="s">
        <v>1636</v>
      </c>
      <c r="Q1" s="280" t="s">
        <v>1638</v>
      </c>
      <c r="R1" s="280" t="s">
        <v>1613</v>
      </c>
      <c r="S1" s="280" t="s">
        <v>1640</v>
      </c>
      <c r="T1" s="280" t="s">
        <v>1642</v>
      </c>
      <c r="U1" s="33" t="s">
        <v>1671</v>
      </c>
      <c r="V1" s="33" t="s">
        <v>1673</v>
      </c>
      <c r="W1" s="33" t="s">
        <v>1643</v>
      </c>
      <c r="X1" s="33" t="s">
        <v>1645</v>
      </c>
      <c r="Y1" s="33" t="s">
        <v>1647</v>
      </c>
      <c r="Z1" s="33" t="s">
        <v>1649</v>
      </c>
      <c r="AA1" s="33" t="s">
        <v>1651</v>
      </c>
      <c r="AB1" s="33" t="s">
        <v>1655</v>
      </c>
      <c r="AC1" s="37" t="s">
        <v>1657</v>
      </c>
      <c r="AD1" s="37" t="s">
        <v>1659</v>
      </c>
      <c r="AE1" s="37" t="s">
        <v>1661</v>
      </c>
      <c r="AF1" s="37" t="s">
        <v>1663</v>
      </c>
      <c r="AG1" s="37" t="s">
        <v>1665</v>
      </c>
      <c r="AH1" s="37" t="s">
        <v>1686</v>
      </c>
      <c r="AI1" s="37" t="s">
        <v>1669</v>
      </c>
      <c r="AJ1" s="36" t="s">
        <v>89</v>
      </c>
      <c r="AK1" s="59" t="s">
        <v>90</v>
      </c>
      <c r="AL1" s="46" t="s">
        <v>91</v>
      </c>
      <c r="AM1" s="35" t="s">
        <v>92</v>
      </c>
      <c r="AN1" s="39" t="s">
        <v>93</v>
      </c>
      <c r="AO1" s="46" t="s">
        <v>94</v>
      </c>
    </row>
    <row r="2" spans="1:41" x14ac:dyDescent="0.2">
      <c r="E2" t="s">
        <v>1411</v>
      </c>
      <c r="F2" s="36" t="s">
        <v>1617</v>
      </c>
      <c r="G2" s="36" t="s">
        <v>1619</v>
      </c>
      <c r="H2" s="36" t="s">
        <v>1621</v>
      </c>
      <c r="I2" s="280" t="s">
        <v>1623</v>
      </c>
      <c r="J2" s="280" t="s">
        <v>1625</v>
      </c>
      <c r="K2" s="280" t="s">
        <v>1627</v>
      </c>
      <c r="L2" s="280" t="s">
        <v>1689</v>
      </c>
      <c r="M2" s="59" t="s">
        <v>1629</v>
      </c>
      <c r="N2" s="59" t="s">
        <v>1631</v>
      </c>
      <c r="O2" s="59" t="s">
        <v>1635</v>
      </c>
      <c r="P2" s="59" t="s">
        <v>1637</v>
      </c>
      <c r="Q2" s="280" t="s">
        <v>1639</v>
      </c>
      <c r="R2" s="280" t="s">
        <v>1614</v>
      </c>
      <c r="S2" s="280" t="s">
        <v>1641</v>
      </c>
      <c r="T2" s="280" t="s">
        <v>1615</v>
      </c>
      <c r="U2" s="33" t="s">
        <v>1672</v>
      </c>
      <c r="V2" s="33" t="s">
        <v>1674</v>
      </c>
      <c r="W2" s="33" t="s">
        <v>1644</v>
      </c>
      <c r="X2" s="33" t="s">
        <v>1646</v>
      </c>
      <c r="Y2" s="33" t="s">
        <v>1648</v>
      </c>
      <c r="Z2" s="33" t="s">
        <v>1650</v>
      </c>
      <c r="AA2" s="33" t="s">
        <v>1652</v>
      </c>
      <c r="AB2" s="33" t="s">
        <v>1656</v>
      </c>
      <c r="AC2" s="37" t="s">
        <v>1658</v>
      </c>
      <c r="AD2" s="37" t="s">
        <v>1660</v>
      </c>
      <c r="AE2" s="37" t="s">
        <v>1662</v>
      </c>
      <c r="AF2" s="37" t="s">
        <v>1664</v>
      </c>
      <c r="AG2" s="37" t="s">
        <v>1666</v>
      </c>
      <c r="AH2" s="37" t="s">
        <v>1687</v>
      </c>
      <c r="AI2" s="37" t="s">
        <v>1670</v>
      </c>
    </row>
    <row r="3" spans="1:41" x14ac:dyDescent="0.2">
      <c r="E3" t="s">
        <v>1412</v>
      </c>
      <c r="F3" s="36">
        <v>47480359.219999999</v>
      </c>
      <c r="G3" s="36">
        <v>845407.14</v>
      </c>
      <c r="H3" s="36">
        <v>21818971.66</v>
      </c>
      <c r="I3" s="280">
        <v>134813772.66</v>
      </c>
      <c r="J3" s="280">
        <v>35047886.060000002</v>
      </c>
      <c r="K3" s="280">
        <v>14308.86</v>
      </c>
      <c r="L3" s="280">
        <v>266900</v>
      </c>
      <c r="M3" s="59">
        <v>424880</v>
      </c>
      <c r="N3" s="59">
        <v>4379182.24</v>
      </c>
      <c r="O3" s="59">
        <v>2193012</v>
      </c>
      <c r="P3" s="59">
        <v>6976698.6600000001</v>
      </c>
      <c r="Q3" s="280">
        <v>10584.87</v>
      </c>
      <c r="R3" s="280">
        <v>-5206087.92</v>
      </c>
      <c r="S3" s="280">
        <v>-48333110.259999998</v>
      </c>
      <c r="T3" s="280">
        <v>297496120.97000003</v>
      </c>
      <c r="U3" s="33">
        <v>3301</v>
      </c>
      <c r="V3" s="33">
        <v>2164.9</v>
      </c>
      <c r="W3" s="33">
        <v>94208566.269999996</v>
      </c>
      <c r="X3" s="33">
        <v>9935874</v>
      </c>
      <c r="Y3" s="33">
        <v>261732.82</v>
      </c>
      <c r="Z3" s="33">
        <v>9465</v>
      </c>
      <c r="AA3" s="33">
        <v>132798988.81999999</v>
      </c>
      <c r="AB3" s="33">
        <v>8082573.9100000001</v>
      </c>
      <c r="AC3" s="37">
        <v>166576365.56999999</v>
      </c>
      <c r="AD3" s="37">
        <v>1149805.5</v>
      </c>
      <c r="AE3" s="37">
        <v>2454429.89</v>
      </c>
      <c r="AF3" s="37">
        <v>69895933</v>
      </c>
      <c r="AG3" s="37">
        <v>22331252.210000001</v>
      </c>
      <c r="AH3" s="37">
        <v>17683.37</v>
      </c>
      <c r="AI3" s="37">
        <v>530872.14</v>
      </c>
      <c r="AJ3" s="36">
        <f t="shared" ref="AJ3:AO3" si="0">SUM(AJ4:AJ154)</f>
        <v>70144738.019999981</v>
      </c>
      <c r="AK3" s="59">
        <f t="shared" si="0"/>
        <v>13973772.9</v>
      </c>
      <c r="AL3" s="46">
        <f t="shared" si="0"/>
        <v>56170965.119999997</v>
      </c>
      <c r="AM3" s="35">
        <f t="shared" si="0"/>
        <v>245302666.72000012</v>
      </c>
      <c r="AN3" s="39">
        <f t="shared" si="0"/>
        <v>262956341.68000004</v>
      </c>
      <c r="AO3" s="53">
        <f t="shared" si="0"/>
        <v>-17653674.959999993</v>
      </c>
    </row>
    <row r="4" spans="1:41" x14ac:dyDescent="0.2">
      <c r="A4" t="s">
        <v>1207</v>
      </c>
      <c r="B4" t="s">
        <v>1209</v>
      </c>
      <c r="C4">
        <v>3730</v>
      </c>
      <c r="D4" t="s">
        <v>1211</v>
      </c>
      <c r="E4" t="s">
        <v>1211</v>
      </c>
      <c r="F4" s="36">
        <v>197439.33</v>
      </c>
      <c r="G4" s="36">
        <v>0</v>
      </c>
      <c r="H4" s="36">
        <v>61765.68</v>
      </c>
      <c r="I4" s="280">
        <v>423954.68</v>
      </c>
      <c r="J4" s="280">
        <v>151071.73000000001</v>
      </c>
      <c r="N4" s="59">
        <v>13100</v>
      </c>
      <c r="P4" s="59">
        <v>70935</v>
      </c>
      <c r="S4" s="280">
        <v>-1074020.33</v>
      </c>
      <c r="T4" s="280">
        <v>2193223.69</v>
      </c>
      <c r="W4" s="33">
        <v>390345.5</v>
      </c>
      <c r="Z4" s="33">
        <v>3090</v>
      </c>
      <c r="AA4" s="33">
        <v>690500</v>
      </c>
      <c r="AC4" s="37">
        <v>792239</v>
      </c>
      <c r="AF4" s="37">
        <v>480757.74</v>
      </c>
      <c r="AG4" s="37">
        <v>179945.7</v>
      </c>
      <c r="AJ4" s="36">
        <f>SUM(F4:H4)</f>
        <v>259205.00999999998</v>
      </c>
      <c r="AK4" s="59">
        <f>SUM(M4:P4)</f>
        <v>84035</v>
      </c>
      <c r="AL4" s="46">
        <f>AJ4-AK4</f>
        <v>175170.00999999998</v>
      </c>
      <c r="AM4" s="35">
        <f>SUM(U4:AB4)</f>
        <v>1083935.5</v>
      </c>
      <c r="AN4" s="39">
        <f>SUM(AC4:AI4)</f>
        <v>1452942.44</v>
      </c>
      <c r="AO4" s="53">
        <f>AM4-AN4</f>
        <v>-369006.93999999994</v>
      </c>
    </row>
    <row r="5" spans="1:41" x14ac:dyDescent="0.2">
      <c r="A5" t="s">
        <v>1207</v>
      </c>
      <c r="B5" t="s">
        <v>1209</v>
      </c>
      <c r="C5">
        <v>5221</v>
      </c>
      <c r="D5" t="s">
        <v>1212</v>
      </c>
      <c r="E5" t="s">
        <v>1212</v>
      </c>
      <c r="F5" s="36">
        <v>216993.33</v>
      </c>
      <c r="G5" s="36">
        <v>0</v>
      </c>
      <c r="H5" s="36">
        <v>66028.789999999994</v>
      </c>
      <c r="I5" s="280">
        <v>945378.73</v>
      </c>
      <c r="J5" s="280">
        <v>568276.06000000006</v>
      </c>
      <c r="N5" s="59">
        <v>35824</v>
      </c>
      <c r="P5" s="59">
        <v>1900.4</v>
      </c>
      <c r="S5" s="280">
        <v>653984.06999999995</v>
      </c>
      <c r="T5" s="280">
        <v>1265427.9099999999</v>
      </c>
      <c r="W5" s="33">
        <v>758237.51</v>
      </c>
      <c r="X5" s="33">
        <v>4000</v>
      </c>
      <c r="Y5" s="33">
        <v>694.82</v>
      </c>
      <c r="AA5" s="33">
        <v>887700</v>
      </c>
      <c r="AB5" s="33">
        <v>76045</v>
      </c>
      <c r="AC5" s="37">
        <v>1223489</v>
      </c>
      <c r="AE5" s="37">
        <v>3000</v>
      </c>
      <c r="AF5" s="37">
        <v>539206.69999999995</v>
      </c>
      <c r="AG5" s="37">
        <v>121441.1</v>
      </c>
      <c r="AJ5" s="36">
        <f t="shared" ref="AJ5:AJ68" si="1">SUM(F5:H5)</f>
        <v>283022.12</v>
      </c>
      <c r="AK5" s="59">
        <f t="shared" ref="AK5:AK68" si="2">SUM(M5:P5)</f>
        <v>37724.400000000001</v>
      </c>
      <c r="AL5" s="46">
        <f t="shared" ref="AL5:AL68" si="3">AJ5-AK5</f>
        <v>245297.72</v>
      </c>
      <c r="AM5" s="35">
        <f t="shared" ref="AM5:AM68" si="4">SUM(U5:AB5)</f>
        <v>1726677.33</v>
      </c>
      <c r="AN5" s="39">
        <f t="shared" ref="AN5:AN68" si="5">SUM(AC5:AI5)</f>
        <v>1887136.8</v>
      </c>
      <c r="AO5" s="53">
        <f t="shared" ref="AO5:AO68" si="6">AM5-AN5</f>
        <v>-160459.46999999997</v>
      </c>
    </row>
    <row r="6" spans="1:41" x14ac:dyDescent="0.2">
      <c r="A6" t="s">
        <v>1207</v>
      </c>
      <c r="B6" t="s">
        <v>1209</v>
      </c>
      <c r="C6">
        <v>4708</v>
      </c>
      <c r="D6" t="s">
        <v>1213</v>
      </c>
      <c r="E6" t="s">
        <v>1213</v>
      </c>
      <c r="F6" s="36">
        <v>603011.83999999997</v>
      </c>
      <c r="G6" s="36">
        <v>0</v>
      </c>
      <c r="H6" s="36">
        <v>132067.75</v>
      </c>
      <c r="I6" s="280">
        <v>946687.05</v>
      </c>
      <c r="J6" s="280">
        <v>481563.13</v>
      </c>
      <c r="M6" s="59">
        <v>0</v>
      </c>
      <c r="N6" s="59">
        <v>12300</v>
      </c>
      <c r="P6" s="59">
        <v>9821.77</v>
      </c>
      <c r="S6" s="280">
        <v>-1314755.1599999999</v>
      </c>
      <c r="T6" s="280">
        <v>3482828.65</v>
      </c>
      <c r="W6" s="33">
        <v>491349.93</v>
      </c>
      <c r="X6" s="33">
        <v>536805</v>
      </c>
      <c r="Y6" s="33">
        <v>915.53</v>
      </c>
      <c r="AA6" s="33">
        <v>1009000</v>
      </c>
      <c r="AB6" s="33">
        <v>82269</v>
      </c>
      <c r="AC6" s="37">
        <v>1325341</v>
      </c>
      <c r="AD6" s="37">
        <v>10500</v>
      </c>
      <c r="AE6" s="37">
        <v>19026</v>
      </c>
      <c r="AF6" s="37">
        <v>643772.44999999995</v>
      </c>
      <c r="AG6" s="37">
        <v>148565.5</v>
      </c>
      <c r="AJ6" s="36">
        <f t="shared" si="1"/>
        <v>735079.59</v>
      </c>
      <c r="AK6" s="59">
        <f t="shared" si="2"/>
        <v>22121.77</v>
      </c>
      <c r="AL6" s="46">
        <f t="shared" si="3"/>
        <v>712957.82</v>
      </c>
      <c r="AM6" s="35">
        <f t="shared" si="4"/>
        <v>2120339.46</v>
      </c>
      <c r="AN6" s="39">
        <f t="shared" si="5"/>
        <v>2147204.9500000002</v>
      </c>
      <c r="AO6" s="53">
        <f t="shared" si="6"/>
        <v>-26865.490000000224</v>
      </c>
    </row>
    <row r="7" spans="1:41" x14ac:dyDescent="0.2">
      <c r="A7" t="s">
        <v>1207</v>
      </c>
      <c r="B7" t="s">
        <v>1209</v>
      </c>
      <c r="C7">
        <v>4405</v>
      </c>
      <c r="D7" t="s">
        <v>1214</v>
      </c>
      <c r="E7" t="s">
        <v>1214</v>
      </c>
      <c r="F7" s="36">
        <v>306864.13</v>
      </c>
      <c r="G7" s="36">
        <v>0</v>
      </c>
      <c r="H7" s="36">
        <v>150254.39000000001</v>
      </c>
      <c r="I7" s="280">
        <v>690831.86</v>
      </c>
      <c r="J7" s="280">
        <v>623069.32999999996</v>
      </c>
      <c r="N7" s="59">
        <v>67460</v>
      </c>
      <c r="P7" s="59">
        <v>2552.85</v>
      </c>
      <c r="S7" s="280">
        <v>-1776105.22</v>
      </c>
      <c r="T7" s="280">
        <v>3940312</v>
      </c>
      <c r="V7" s="33">
        <v>521.41</v>
      </c>
      <c r="W7" s="33">
        <v>592793.03</v>
      </c>
      <c r="X7" s="33">
        <v>117800</v>
      </c>
      <c r="AA7" s="33">
        <v>701300</v>
      </c>
      <c r="AB7" s="33">
        <v>76150</v>
      </c>
      <c r="AC7" s="37">
        <v>983624</v>
      </c>
      <c r="AF7" s="37">
        <v>579039.48</v>
      </c>
      <c r="AG7" s="37">
        <v>359150.88</v>
      </c>
      <c r="AI7" s="37">
        <v>29950</v>
      </c>
      <c r="AJ7" s="36">
        <f t="shared" si="1"/>
        <v>457118.52</v>
      </c>
      <c r="AK7" s="59">
        <f t="shared" si="2"/>
        <v>70012.850000000006</v>
      </c>
      <c r="AL7" s="46">
        <f t="shared" si="3"/>
        <v>387105.67000000004</v>
      </c>
      <c r="AM7" s="35">
        <f t="shared" si="4"/>
        <v>1488564.44</v>
      </c>
      <c r="AN7" s="39">
        <f t="shared" si="5"/>
        <v>1951764.3599999999</v>
      </c>
      <c r="AO7" s="53">
        <f t="shared" si="6"/>
        <v>-463199.91999999993</v>
      </c>
    </row>
    <row r="8" spans="1:41" x14ac:dyDescent="0.2">
      <c r="A8" t="s">
        <v>1207</v>
      </c>
      <c r="B8" t="s">
        <v>1209</v>
      </c>
      <c r="C8">
        <v>4348</v>
      </c>
      <c r="D8" t="s">
        <v>1215</v>
      </c>
      <c r="E8" t="s">
        <v>1215</v>
      </c>
      <c r="F8" s="36">
        <v>641757.44999999995</v>
      </c>
      <c r="G8" s="36">
        <v>0</v>
      </c>
      <c r="H8" s="36">
        <v>43048.33</v>
      </c>
      <c r="I8" s="280">
        <v>469896.86</v>
      </c>
      <c r="J8" s="280">
        <v>182130.47</v>
      </c>
      <c r="L8" s="280">
        <v>194900</v>
      </c>
      <c r="M8" s="59">
        <v>0</v>
      </c>
      <c r="N8" s="59">
        <v>12300</v>
      </c>
      <c r="P8" s="59">
        <v>59471.58</v>
      </c>
      <c r="S8" s="280">
        <v>-1111516.3</v>
      </c>
      <c r="T8" s="280">
        <v>2735240.51</v>
      </c>
      <c r="W8" s="33">
        <v>467920.11</v>
      </c>
      <c r="X8" s="33">
        <v>20000</v>
      </c>
      <c r="Y8" s="33">
        <v>1172.7</v>
      </c>
      <c r="AA8" s="33">
        <v>974810</v>
      </c>
      <c r="AB8" s="33">
        <v>52057</v>
      </c>
      <c r="AC8" s="37">
        <v>1108054</v>
      </c>
      <c r="AD8" s="37">
        <v>3000</v>
      </c>
      <c r="AE8" s="37">
        <v>10862</v>
      </c>
      <c r="AF8" s="37">
        <v>387401.03</v>
      </c>
      <c r="AG8" s="37">
        <v>150405.46</v>
      </c>
      <c r="AI8" s="37">
        <v>20000</v>
      </c>
      <c r="AJ8" s="36">
        <f t="shared" si="1"/>
        <v>684805.77999999991</v>
      </c>
      <c r="AK8" s="59">
        <f t="shared" si="2"/>
        <v>71771.58</v>
      </c>
      <c r="AL8" s="46">
        <f t="shared" si="3"/>
        <v>613034.19999999995</v>
      </c>
      <c r="AM8" s="35">
        <f t="shared" si="4"/>
        <v>1515959.81</v>
      </c>
      <c r="AN8" s="39">
        <f t="shared" si="5"/>
        <v>1679722.49</v>
      </c>
      <c r="AO8" s="53">
        <f t="shared" si="6"/>
        <v>-163762.67999999993</v>
      </c>
    </row>
    <row r="9" spans="1:41" x14ac:dyDescent="0.2">
      <c r="A9" t="s">
        <v>1207</v>
      </c>
      <c r="B9" t="s">
        <v>1209</v>
      </c>
      <c r="C9">
        <v>3589</v>
      </c>
      <c r="D9" t="s">
        <v>1216</v>
      </c>
      <c r="E9" t="s">
        <v>1216</v>
      </c>
      <c r="F9" s="36">
        <v>351205.59</v>
      </c>
      <c r="G9" s="36">
        <v>0</v>
      </c>
      <c r="H9" s="36">
        <v>92863.679999999993</v>
      </c>
      <c r="I9" s="280">
        <v>832080.92</v>
      </c>
      <c r="J9" s="280">
        <v>1197913.78</v>
      </c>
      <c r="N9" s="59">
        <v>12150</v>
      </c>
      <c r="P9" s="59">
        <v>1255</v>
      </c>
      <c r="S9" s="280">
        <v>346594.42</v>
      </c>
      <c r="T9" s="280">
        <v>2266802.89</v>
      </c>
      <c r="W9" s="33">
        <v>545286.06999999995</v>
      </c>
      <c r="Y9" s="33">
        <v>553.55999999999995</v>
      </c>
      <c r="AA9" s="33">
        <v>853520</v>
      </c>
      <c r="AB9" s="33">
        <v>50521</v>
      </c>
      <c r="AC9" s="37">
        <v>987565</v>
      </c>
      <c r="AD9" s="37">
        <v>3500</v>
      </c>
      <c r="AE9" s="37">
        <v>2970</v>
      </c>
      <c r="AF9" s="37">
        <v>364151.23</v>
      </c>
      <c r="AG9" s="37">
        <v>244432.74</v>
      </c>
      <c r="AJ9" s="36">
        <f t="shared" si="1"/>
        <v>444069.27</v>
      </c>
      <c r="AK9" s="59">
        <f t="shared" si="2"/>
        <v>13405</v>
      </c>
      <c r="AL9" s="46">
        <f t="shared" si="3"/>
        <v>430664.27</v>
      </c>
      <c r="AM9" s="35">
        <f t="shared" si="4"/>
        <v>1449880.63</v>
      </c>
      <c r="AN9" s="39">
        <f t="shared" si="5"/>
        <v>1602618.97</v>
      </c>
      <c r="AO9" s="53">
        <f t="shared" si="6"/>
        <v>-152738.34000000008</v>
      </c>
    </row>
    <row r="10" spans="1:41" x14ac:dyDescent="0.2">
      <c r="A10" t="s">
        <v>1207</v>
      </c>
      <c r="B10" t="s">
        <v>1209</v>
      </c>
      <c r="C10">
        <v>2636</v>
      </c>
      <c r="D10" t="s">
        <v>1217</v>
      </c>
      <c r="E10" t="s">
        <v>1217</v>
      </c>
      <c r="F10" s="36">
        <v>240769.01</v>
      </c>
      <c r="G10" s="36">
        <v>0</v>
      </c>
      <c r="H10" s="36">
        <v>180094.18</v>
      </c>
      <c r="I10" s="280">
        <v>1020794.04</v>
      </c>
      <c r="J10" s="280">
        <v>165748.09</v>
      </c>
      <c r="N10" s="59">
        <v>21524</v>
      </c>
      <c r="P10" s="59">
        <v>39458.129999999997</v>
      </c>
      <c r="S10" s="280">
        <v>-902258.77</v>
      </c>
      <c r="T10" s="280">
        <v>2678016.84</v>
      </c>
      <c r="W10" s="33">
        <v>569570.55000000005</v>
      </c>
      <c r="Y10" s="33">
        <v>427.61</v>
      </c>
      <c r="AA10" s="33">
        <v>1020870</v>
      </c>
      <c r="AB10" s="33">
        <v>53000</v>
      </c>
      <c r="AC10" s="37">
        <v>1171811</v>
      </c>
      <c r="AF10" s="37">
        <v>528971.61</v>
      </c>
      <c r="AG10" s="37">
        <v>172420.43</v>
      </c>
      <c r="AJ10" s="36">
        <f t="shared" si="1"/>
        <v>420863.19</v>
      </c>
      <c r="AK10" s="59">
        <f t="shared" si="2"/>
        <v>60982.13</v>
      </c>
      <c r="AL10" s="46">
        <f t="shared" si="3"/>
        <v>359881.06</v>
      </c>
      <c r="AM10" s="35">
        <f t="shared" si="4"/>
        <v>1643868.1600000001</v>
      </c>
      <c r="AN10" s="39">
        <f t="shared" si="5"/>
        <v>1873203.0399999998</v>
      </c>
      <c r="AO10" s="53">
        <f t="shared" si="6"/>
        <v>-229334.87999999966</v>
      </c>
    </row>
    <row r="11" spans="1:41" x14ac:dyDescent="0.2">
      <c r="A11" t="s">
        <v>1207</v>
      </c>
      <c r="B11" t="s">
        <v>1209</v>
      </c>
      <c r="C11">
        <v>2321</v>
      </c>
      <c r="D11" t="s">
        <v>1218</v>
      </c>
      <c r="E11" t="s">
        <v>1218</v>
      </c>
      <c r="F11" s="36">
        <v>71454.460000000006</v>
      </c>
      <c r="G11" s="36">
        <v>0</v>
      </c>
      <c r="H11" s="36">
        <v>119474.93</v>
      </c>
      <c r="I11" s="280">
        <v>2217486.7999999998</v>
      </c>
      <c r="J11" s="280">
        <v>219430.66</v>
      </c>
      <c r="N11" s="59">
        <v>34886</v>
      </c>
      <c r="P11" s="59">
        <v>36913.730000000003</v>
      </c>
      <c r="S11" s="280">
        <v>1791630.73</v>
      </c>
      <c r="T11" s="280">
        <v>585220.22</v>
      </c>
      <c r="W11" s="33">
        <v>1037435.62</v>
      </c>
      <c r="X11" s="33">
        <v>4000</v>
      </c>
      <c r="Y11" s="33">
        <v>850.55</v>
      </c>
      <c r="AA11" s="33">
        <v>579830</v>
      </c>
      <c r="AB11" s="33">
        <v>49681</v>
      </c>
      <c r="AC11" s="37">
        <v>898981</v>
      </c>
      <c r="AE11" s="37">
        <v>6330</v>
      </c>
      <c r="AF11" s="37">
        <v>397926.15</v>
      </c>
      <c r="AG11" s="37">
        <v>189363.85</v>
      </c>
      <c r="AJ11" s="36">
        <f t="shared" si="1"/>
        <v>190929.39</v>
      </c>
      <c r="AK11" s="59">
        <f t="shared" si="2"/>
        <v>71799.73000000001</v>
      </c>
      <c r="AL11" s="46">
        <f t="shared" si="3"/>
        <v>119129.66</v>
      </c>
      <c r="AM11" s="35">
        <f t="shared" si="4"/>
        <v>1671797.17</v>
      </c>
      <c r="AN11" s="39">
        <f t="shared" si="5"/>
        <v>1492601</v>
      </c>
      <c r="AO11" s="53">
        <f t="shared" si="6"/>
        <v>179196.16999999993</v>
      </c>
    </row>
    <row r="12" spans="1:41" x14ac:dyDescent="0.2">
      <c r="A12" t="s">
        <v>1207</v>
      </c>
      <c r="B12" t="s">
        <v>1209</v>
      </c>
      <c r="C12">
        <v>2128</v>
      </c>
      <c r="D12" t="s">
        <v>1219</v>
      </c>
      <c r="E12" t="s">
        <v>1219</v>
      </c>
      <c r="F12" s="36">
        <v>336876.86</v>
      </c>
      <c r="G12" s="36">
        <v>0</v>
      </c>
      <c r="H12" s="36">
        <v>49951.61</v>
      </c>
      <c r="I12" s="280">
        <v>586756.81000000006</v>
      </c>
      <c r="J12" s="280">
        <v>1186384.56</v>
      </c>
      <c r="M12" s="59">
        <v>0</v>
      </c>
      <c r="N12" s="59">
        <v>17300</v>
      </c>
      <c r="P12" s="59">
        <v>467.37</v>
      </c>
      <c r="S12" s="280">
        <v>-375474.13</v>
      </c>
      <c r="T12" s="280">
        <v>1804328.64</v>
      </c>
      <c r="W12" s="33">
        <v>1301809.17</v>
      </c>
      <c r="X12" s="33">
        <v>57200</v>
      </c>
      <c r="Y12" s="33">
        <v>717.53</v>
      </c>
      <c r="AA12" s="33">
        <v>2898280</v>
      </c>
      <c r="AB12" s="33">
        <v>101820</v>
      </c>
      <c r="AC12" s="37">
        <v>3017700</v>
      </c>
      <c r="AD12" s="37">
        <v>3500</v>
      </c>
      <c r="AE12" s="37">
        <v>2439</v>
      </c>
      <c r="AF12" s="37">
        <v>390028.04</v>
      </c>
      <c r="AG12" s="37">
        <v>232811.7</v>
      </c>
      <c r="AJ12" s="36">
        <f t="shared" si="1"/>
        <v>386828.47</v>
      </c>
      <c r="AK12" s="59">
        <f t="shared" si="2"/>
        <v>17767.37</v>
      </c>
      <c r="AL12" s="46">
        <f t="shared" si="3"/>
        <v>369061.1</v>
      </c>
      <c r="AM12" s="35">
        <f t="shared" si="4"/>
        <v>4359826.7</v>
      </c>
      <c r="AN12" s="39">
        <f t="shared" si="5"/>
        <v>3646478.74</v>
      </c>
      <c r="AO12" s="53">
        <f t="shared" si="6"/>
        <v>713347.96</v>
      </c>
    </row>
    <row r="13" spans="1:41" x14ac:dyDescent="0.2">
      <c r="A13" t="s">
        <v>1207</v>
      </c>
      <c r="B13" t="s">
        <v>1209</v>
      </c>
      <c r="C13">
        <v>2356</v>
      </c>
      <c r="D13" t="s">
        <v>1220</v>
      </c>
      <c r="E13" t="s">
        <v>1220</v>
      </c>
      <c r="F13" s="36">
        <v>24326.18</v>
      </c>
      <c r="G13" s="36">
        <v>0</v>
      </c>
      <c r="H13" s="36">
        <v>13852.94</v>
      </c>
      <c r="I13" s="280">
        <v>206109.97</v>
      </c>
      <c r="J13" s="280">
        <v>352048.9</v>
      </c>
      <c r="N13" s="59">
        <v>11300</v>
      </c>
      <c r="P13" s="59">
        <v>3241.26</v>
      </c>
      <c r="S13" s="280">
        <v>183467.57</v>
      </c>
      <c r="T13" s="280">
        <v>667029.63</v>
      </c>
      <c r="W13" s="33">
        <v>431563.84</v>
      </c>
      <c r="X13" s="33">
        <v>143850</v>
      </c>
      <c r="Y13" s="33">
        <v>235.52</v>
      </c>
      <c r="AA13" s="33">
        <v>934960</v>
      </c>
      <c r="AB13" s="33">
        <v>53831</v>
      </c>
      <c r="AC13" s="37">
        <v>1242993</v>
      </c>
      <c r="AD13" s="37">
        <v>2200</v>
      </c>
      <c r="AE13" s="37">
        <v>3028</v>
      </c>
      <c r="AF13" s="37">
        <v>517918.17</v>
      </c>
      <c r="AG13" s="37">
        <v>67000.83</v>
      </c>
      <c r="AI13" s="37">
        <v>0.83</v>
      </c>
      <c r="AJ13" s="36">
        <f t="shared" si="1"/>
        <v>38179.120000000003</v>
      </c>
      <c r="AK13" s="59">
        <f t="shared" si="2"/>
        <v>14541.26</v>
      </c>
      <c r="AL13" s="46">
        <f t="shared" si="3"/>
        <v>23637.86</v>
      </c>
      <c r="AM13" s="35">
        <f t="shared" si="4"/>
        <v>1564440.36</v>
      </c>
      <c r="AN13" s="39">
        <f t="shared" si="5"/>
        <v>1833140.83</v>
      </c>
      <c r="AO13" s="53">
        <f t="shared" si="6"/>
        <v>-268700.46999999997</v>
      </c>
    </row>
    <row r="14" spans="1:41" x14ac:dyDescent="0.2">
      <c r="A14" t="s">
        <v>1207</v>
      </c>
      <c r="B14" t="s">
        <v>1209</v>
      </c>
      <c r="C14">
        <v>2750</v>
      </c>
      <c r="D14" t="s">
        <v>1221</v>
      </c>
      <c r="E14" t="s">
        <v>1221</v>
      </c>
      <c r="F14" s="36">
        <v>135247.32999999999</v>
      </c>
      <c r="G14" s="36">
        <v>0</v>
      </c>
      <c r="H14" s="36">
        <v>57561.23</v>
      </c>
      <c r="I14" s="280">
        <v>3</v>
      </c>
      <c r="J14" s="280">
        <v>391752.81</v>
      </c>
      <c r="N14" s="59">
        <v>34824</v>
      </c>
      <c r="P14" s="59">
        <v>7574.48</v>
      </c>
      <c r="S14" s="280">
        <v>-260375.47</v>
      </c>
      <c r="T14" s="280">
        <v>818351.54</v>
      </c>
      <c r="W14" s="33">
        <v>791208.21</v>
      </c>
      <c r="Y14" s="33">
        <v>432.12</v>
      </c>
      <c r="AA14" s="33">
        <v>541100</v>
      </c>
      <c r="AB14" s="33">
        <v>205620</v>
      </c>
      <c r="AC14" s="37">
        <v>846599</v>
      </c>
      <c r="AD14" s="37">
        <v>2200</v>
      </c>
      <c r="AE14" s="37">
        <v>1624</v>
      </c>
      <c r="AF14" s="37">
        <v>634574.21</v>
      </c>
      <c r="AG14" s="37">
        <v>69173.3</v>
      </c>
      <c r="AJ14" s="36">
        <f t="shared" si="1"/>
        <v>192808.56</v>
      </c>
      <c r="AK14" s="59">
        <f t="shared" si="2"/>
        <v>42398.479999999996</v>
      </c>
      <c r="AL14" s="46">
        <f t="shared" si="3"/>
        <v>150410.08000000002</v>
      </c>
      <c r="AM14" s="35">
        <f t="shared" si="4"/>
        <v>1538360.33</v>
      </c>
      <c r="AN14" s="39">
        <f t="shared" si="5"/>
        <v>1554170.51</v>
      </c>
      <c r="AO14" s="53">
        <f t="shared" si="6"/>
        <v>-15810.179999999935</v>
      </c>
    </row>
    <row r="15" spans="1:41" x14ac:dyDescent="0.2">
      <c r="A15" t="s">
        <v>1207</v>
      </c>
      <c r="B15" t="s">
        <v>1209</v>
      </c>
      <c r="C15">
        <v>3490</v>
      </c>
      <c r="D15" t="s">
        <v>1222</v>
      </c>
      <c r="E15" t="s">
        <v>1222</v>
      </c>
      <c r="F15" s="36">
        <v>143150.14000000001</v>
      </c>
      <c r="G15" s="36">
        <v>0</v>
      </c>
      <c r="H15" s="36">
        <v>106457.82</v>
      </c>
      <c r="I15" s="280">
        <v>2021524.45</v>
      </c>
      <c r="J15" s="280">
        <v>315110.93</v>
      </c>
      <c r="N15" s="59">
        <v>34669</v>
      </c>
      <c r="P15" s="59">
        <v>88327.77</v>
      </c>
      <c r="S15" s="280">
        <v>-1057240.83</v>
      </c>
      <c r="T15" s="280">
        <v>3873985.05</v>
      </c>
      <c r="W15" s="33">
        <v>595268.18000000005</v>
      </c>
      <c r="X15" s="33">
        <v>116000</v>
      </c>
      <c r="Y15" s="33">
        <v>382.68</v>
      </c>
      <c r="AA15" s="33">
        <v>1433990</v>
      </c>
      <c r="AB15" s="33">
        <v>84745</v>
      </c>
      <c r="AC15" s="37">
        <v>1741905</v>
      </c>
      <c r="AD15" s="37">
        <v>7000</v>
      </c>
      <c r="AE15" s="37">
        <v>7765</v>
      </c>
      <c r="AF15" s="37">
        <v>590743.84</v>
      </c>
      <c r="AG15" s="37">
        <v>228969.67</v>
      </c>
      <c r="AI15" s="37">
        <v>7500</v>
      </c>
      <c r="AJ15" s="36">
        <f t="shared" si="1"/>
        <v>249607.96000000002</v>
      </c>
      <c r="AK15" s="59">
        <f t="shared" si="2"/>
        <v>122996.77</v>
      </c>
      <c r="AL15" s="46">
        <f t="shared" si="3"/>
        <v>126611.19000000002</v>
      </c>
      <c r="AM15" s="35">
        <f t="shared" si="4"/>
        <v>2230385.8600000003</v>
      </c>
      <c r="AN15" s="39">
        <f t="shared" si="5"/>
        <v>2583883.5099999998</v>
      </c>
      <c r="AO15" s="53">
        <f t="shared" si="6"/>
        <v>-353497.64999999944</v>
      </c>
    </row>
    <row r="16" spans="1:41" x14ac:dyDescent="0.2">
      <c r="A16" t="s">
        <v>1207</v>
      </c>
      <c r="B16" t="s">
        <v>1209</v>
      </c>
      <c r="C16">
        <v>2589</v>
      </c>
      <c r="D16" t="s">
        <v>1223</v>
      </c>
      <c r="E16" t="s">
        <v>1223</v>
      </c>
      <c r="F16" s="36">
        <v>26768.400000000001</v>
      </c>
      <c r="G16" s="36">
        <v>0</v>
      </c>
      <c r="H16" s="36">
        <v>18453.93</v>
      </c>
      <c r="I16" s="280">
        <v>1614029.93</v>
      </c>
      <c r="J16" s="280">
        <v>241856.83</v>
      </c>
      <c r="N16" s="59">
        <v>6150</v>
      </c>
      <c r="P16" s="59">
        <v>2340.6999999999998</v>
      </c>
      <c r="S16" s="280">
        <v>12876.03</v>
      </c>
      <c r="T16" s="280">
        <v>2037072.22</v>
      </c>
      <c r="W16" s="33">
        <v>614470.97</v>
      </c>
      <c r="Y16" s="33">
        <v>266.49</v>
      </c>
      <c r="AA16" s="33">
        <v>689010</v>
      </c>
      <c r="AB16" s="33">
        <v>52024.3</v>
      </c>
      <c r="AC16" s="37">
        <v>974554</v>
      </c>
      <c r="AF16" s="37">
        <v>393885.56</v>
      </c>
      <c r="AG16" s="37">
        <v>144662.06</v>
      </c>
      <c r="AJ16" s="36">
        <f t="shared" si="1"/>
        <v>45222.33</v>
      </c>
      <c r="AK16" s="59">
        <f t="shared" si="2"/>
        <v>8490.7000000000007</v>
      </c>
      <c r="AL16" s="46">
        <f t="shared" si="3"/>
        <v>36731.630000000005</v>
      </c>
      <c r="AM16" s="35">
        <f t="shared" si="4"/>
        <v>1355771.76</v>
      </c>
      <c r="AN16" s="39">
        <f t="shared" si="5"/>
        <v>1513101.62</v>
      </c>
      <c r="AO16" s="53">
        <f t="shared" si="6"/>
        <v>-157329.8600000001</v>
      </c>
    </row>
    <row r="17" spans="1:41" x14ac:dyDescent="0.2">
      <c r="A17" t="s">
        <v>1207</v>
      </c>
      <c r="B17" t="s">
        <v>1209</v>
      </c>
      <c r="C17">
        <v>1475</v>
      </c>
      <c r="D17" t="s">
        <v>1224</v>
      </c>
      <c r="E17" t="s">
        <v>1224</v>
      </c>
      <c r="F17" s="36">
        <v>1289640.3799999999</v>
      </c>
      <c r="H17" s="36">
        <v>563076.88</v>
      </c>
      <c r="I17" s="280">
        <v>295963.55</v>
      </c>
      <c r="J17" s="280">
        <v>540715.42000000004</v>
      </c>
      <c r="N17" s="59">
        <v>19395</v>
      </c>
      <c r="P17" s="59">
        <v>823.12</v>
      </c>
      <c r="S17" s="280">
        <v>-498942.51</v>
      </c>
      <c r="T17" s="280">
        <v>2706524.69</v>
      </c>
      <c r="W17" s="33">
        <v>1164500</v>
      </c>
      <c r="Y17" s="33">
        <v>1217.0999999999999</v>
      </c>
      <c r="AA17" s="33">
        <v>676600</v>
      </c>
      <c r="AC17" s="37">
        <v>779311</v>
      </c>
      <c r="AE17" s="37">
        <v>24224</v>
      </c>
      <c r="AF17" s="37">
        <v>428092.27</v>
      </c>
      <c r="AG17" s="37">
        <v>149093.9</v>
      </c>
      <c r="AJ17" s="36">
        <f t="shared" si="1"/>
        <v>1852717.2599999998</v>
      </c>
      <c r="AK17" s="59">
        <f t="shared" si="2"/>
        <v>20218.12</v>
      </c>
      <c r="AL17" s="46">
        <f t="shared" si="3"/>
        <v>1832499.1399999997</v>
      </c>
      <c r="AM17" s="35">
        <f t="shared" si="4"/>
        <v>1842317.1</v>
      </c>
      <c r="AN17" s="39">
        <f t="shared" si="5"/>
        <v>1380721.17</v>
      </c>
      <c r="AO17" s="53">
        <f t="shared" si="6"/>
        <v>461595.93000000017</v>
      </c>
    </row>
    <row r="18" spans="1:41" x14ac:dyDescent="0.2">
      <c r="A18" t="s">
        <v>1207</v>
      </c>
      <c r="B18" t="s">
        <v>1209</v>
      </c>
      <c r="C18">
        <v>2248</v>
      </c>
      <c r="D18" t="s">
        <v>1225</v>
      </c>
      <c r="E18" t="s">
        <v>1225</v>
      </c>
      <c r="F18" s="36">
        <v>382399.72</v>
      </c>
      <c r="G18" s="36">
        <v>13380</v>
      </c>
      <c r="H18" s="36">
        <v>458764.06</v>
      </c>
      <c r="I18" s="280">
        <v>89237.39</v>
      </c>
      <c r="J18" s="280">
        <v>349958.77</v>
      </c>
      <c r="N18" s="59">
        <v>10850</v>
      </c>
      <c r="P18" s="59">
        <v>103295.58</v>
      </c>
      <c r="S18" s="280">
        <v>118049.74</v>
      </c>
      <c r="T18" s="280">
        <v>865508.28</v>
      </c>
      <c r="W18" s="33">
        <v>1110263.1000000001</v>
      </c>
      <c r="Y18" s="33">
        <v>435.61</v>
      </c>
      <c r="Z18" s="33">
        <v>510</v>
      </c>
      <c r="AA18" s="33">
        <v>1070260</v>
      </c>
      <c r="AC18" s="37">
        <v>1166706</v>
      </c>
      <c r="AD18" s="37">
        <v>5120</v>
      </c>
      <c r="AE18" s="37">
        <v>2600</v>
      </c>
      <c r="AF18" s="37">
        <v>657100.65</v>
      </c>
      <c r="AG18" s="37">
        <v>153155.72</v>
      </c>
      <c r="AI18" s="37">
        <v>750</v>
      </c>
      <c r="AJ18" s="36">
        <f t="shared" si="1"/>
        <v>854543.78</v>
      </c>
      <c r="AK18" s="59">
        <f t="shared" si="2"/>
        <v>114145.58</v>
      </c>
      <c r="AL18" s="46">
        <f t="shared" si="3"/>
        <v>740398.20000000007</v>
      </c>
      <c r="AM18" s="35">
        <f t="shared" si="4"/>
        <v>2181468.71</v>
      </c>
      <c r="AN18" s="39">
        <f t="shared" si="5"/>
        <v>1985432.3699999999</v>
      </c>
      <c r="AO18" s="53">
        <f t="shared" si="6"/>
        <v>196036.34000000008</v>
      </c>
    </row>
    <row r="19" spans="1:41" x14ac:dyDescent="0.2">
      <c r="A19" t="s">
        <v>1207</v>
      </c>
      <c r="B19" t="s">
        <v>1209</v>
      </c>
      <c r="C19">
        <v>3985</v>
      </c>
      <c r="D19" t="s">
        <v>1226</v>
      </c>
      <c r="E19" t="s">
        <v>1226</v>
      </c>
      <c r="F19" s="36">
        <v>679707.46</v>
      </c>
      <c r="G19" s="36">
        <v>0</v>
      </c>
      <c r="H19" s="36">
        <v>111265.25</v>
      </c>
      <c r="I19" s="280">
        <v>48150.15</v>
      </c>
      <c r="J19" s="280">
        <v>223946.02</v>
      </c>
      <c r="M19" s="59">
        <v>0</v>
      </c>
      <c r="N19" s="59">
        <v>7725</v>
      </c>
      <c r="P19" s="59">
        <v>445310.49</v>
      </c>
      <c r="S19" s="280">
        <v>-1836831.32</v>
      </c>
      <c r="T19" s="280">
        <v>2831701.19</v>
      </c>
      <c r="W19" s="33">
        <v>622695.6</v>
      </c>
      <c r="AA19" s="33">
        <v>589050</v>
      </c>
      <c r="AC19" s="37">
        <v>750631</v>
      </c>
      <c r="AF19" s="37">
        <v>751281.97</v>
      </c>
      <c r="AG19" s="37">
        <v>94669.11</v>
      </c>
      <c r="AJ19" s="36">
        <f t="shared" si="1"/>
        <v>790972.71</v>
      </c>
      <c r="AK19" s="59">
        <f t="shared" si="2"/>
        <v>453035.49</v>
      </c>
      <c r="AL19" s="46">
        <f t="shared" si="3"/>
        <v>337937.22</v>
      </c>
      <c r="AM19" s="35">
        <f t="shared" si="4"/>
        <v>1211745.6000000001</v>
      </c>
      <c r="AN19" s="39">
        <f t="shared" si="5"/>
        <v>1596582.08</v>
      </c>
      <c r="AO19" s="53">
        <f t="shared" si="6"/>
        <v>-384836.48</v>
      </c>
    </row>
    <row r="20" spans="1:41" x14ac:dyDescent="0.2">
      <c r="A20" t="s">
        <v>1207</v>
      </c>
      <c r="B20" t="s">
        <v>1209</v>
      </c>
      <c r="C20">
        <v>2900</v>
      </c>
      <c r="D20" t="s">
        <v>1227</v>
      </c>
      <c r="E20" t="s">
        <v>1227</v>
      </c>
      <c r="F20" s="36">
        <v>939060.11</v>
      </c>
      <c r="G20" s="36">
        <v>0</v>
      </c>
      <c r="H20" s="36">
        <v>79954.13</v>
      </c>
      <c r="I20" s="280">
        <v>2627681.91</v>
      </c>
      <c r="J20" s="280">
        <v>410627.7</v>
      </c>
      <c r="N20" s="59">
        <v>19890</v>
      </c>
      <c r="P20" s="59">
        <v>88242</v>
      </c>
      <c r="S20" s="280">
        <v>-1842343.23</v>
      </c>
      <c r="T20" s="280">
        <v>5546813.3099999996</v>
      </c>
      <c r="W20" s="33">
        <v>754011.89</v>
      </c>
      <c r="AA20" s="33">
        <v>651200</v>
      </c>
      <c r="AB20" s="33">
        <v>202800</v>
      </c>
      <c r="AC20" s="37">
        <v>950140</v>
      </c>
      <c r="AF20" s="37">
        <v>228131.52</v>
      </c>
      <c r="AG20" s="37">
        <v>185018.6</v>
      </c>
      <c r="AJ20" s="36">
        <f t="shared" si="1"/>
        <v>1019014.24</v>
      </c>
      <c r="AK20" s="59">
        <f t="shared" si="2"/>
        <v>108132</v>
      </c>
      <c r="AL20" s="46">
        <f t="shared" si="3"/>
        <v>910882.24</v>
      </c>
      <c r="AM20" s="35">
        <f t="shared" si="4"/>
        <v>1608011.8900000001</v>
      </c>
      <c r="AN20" s="39">
        <f t="shared" si="5"/>
        <v>1363290.12</v>
      </c>
      <c r="AO20" s="53">
        <f t="shared" si="6"/>
        <v>244721.77000000002</v>
      </c>
    </row>
    <row r="21" spans="1:41" x14ac:dyDescent="0.2">
      <c r="A21" t="s">
        <v>1207</v>
      </c>
      <c r="B21" t="s">
        <v>1209</v>
      </c>
      <c r="C21">
        <v>4136</v>
      </c>
      <c r="D21" t="s">
        <v>1228</v>
      </c>
      <c r="E21" t="s">
        <v>1228</v>
      </c>
      <c r="F21" s="36">
        <v>166015.56</v>
      </c>
      <c r="G21" s="36">
        <v>0</v>
      </c>
      <c r="H21" s="36">
        <v>92699.41</v>
      </c>
      <c r="I21" s="280">
        <v>2637301.87</v>
      </c>
      <c r="J21" s="280">
        <v>1226248.81</v>
      </c>
      <c r="N21" s="59">
        <v>22690</v>
      </c>
      <c r="P21" s="59">
        <v>18195.990000000002</v>
      </c>
      <c r="S21" s="280">
        <v>2660263.1800000002</v>
      </c>
      <c r="T21" s="280">
        <v>1606327.04</v>
      </c>
      <c r="W21" s="33">
        <v>1157515.1599999999</v>
      </c>
      <c r="Y21" s="33">
        <v>315.02</v>
      </c>
      <c r="AA21" s="33">
        <v>584200</v>
      </c>
      <c r="AB21" s="33">
        <v>193300</v>
      </c>
      <c r="AC21" s="37">
        <v>1283527</v>
      </c>
      <c r="AD21" s="37">
        <v>7000</v>
      </c>
      <c r="AE21" s="37">
        <v>16656.5</v>
      </c>
      <c r="AF21" s="37">
        <v>590368.48</v>
      </c>
      <c r="AG21" s="37">
        <v>222988.76</v>
      </c>
      <c r="AJ21" s="36">
        <f t="shared" si="1"/>
        <v>258714.97</v>
      </c>
      <c r="AK21" s="59">
        <f t="shared" si="2"/>
        <v>40885.990000000005</v>
      </c>
      <c r="AL21" s="46">
        <f t="shared" si="3"/>
        <v>217828.97999999998</v>
      </c>
      <c r="AM21" s="35">
        <f t="shared" si="4"/>
        <v>1935330.18</v>
      </c>
      <c r="AN21" s="39">
        <f t="shared" si="5"/>
        <v>2120540.7400000002</v>
      </c>
      <c r="AO21" s="53">
        <f t="shared" si="6"/>
        <v>-185210.56000000029</v>
      </c>
    </row>
    <row r="22" spans="1:41" x14ac:dyDescent="0.2">
      <c r="A22" t="s">
        <v>1207</v>
      </c>
      <c r="B22" t="s">
        <v>1209</v>
      </c>
      <c r="C22">
        <v>3628</v>
      </c>
      <c r="D22" t="s">
        <v>1229</v>
      </c>
      <c r="E22" t="s">
        <v>1229</v>
      </c>
      <c r="F22" s="36">
        <v>293600.95</v>
      </c>
      <c r="G22" s="36">
        <v>0</v>
      </c>
      <c r="H22" s="36">
        <v>71856.570000000007</v>
      </c>
      <c r="I22" s="280">
        <v>2016282.38</v>
      </c>
      <c r="J22" s="280">
        <v>577549.03</v>
      </c>
      <c r="N22" s="59">
        <v>11150</v>
      </c>
      <c r="P22" s="59">
        <v>1644.71</v>
      </c>
      <c r="S22" s="280">
        <v>1775140.7</v>
      </c>
      <c r="T22" s="280">
        <v>1373222.93</v>
      </c>
      <c r="W22" s="33">
        <v>435229</v>
      </c>
      <c r="Y22" s="33">
        <v>477.7</v>
      </c>
      <c r="AA22" s="33">
        <v>1067830</v>
      </c>
      <c r="AB22" s="33">
        <v>128812</v>
      </c>
      <c r="AC22" s="37">
        <v>1220941</v>
      </c>
      <c r="AE22" s="37">
        <v>9688</v>
      </c>
      <c r="AF22" s="37">
        <v>369785.11</v>
      </c>
      <c r="AG22" s="37">
        <v>233804</v>
      </c>
      <c r="AJ22" s="36">
        <f t="shared" si="1"/>
        <v>365457.52</v>
      </c>
      <c r="AK22" s="59">
        <f t="shared" si="2"/>
        <v>12794.71</v>
      </c>
      <c r="AL22" s="46">
        <f t="shared" si="3"/>
        <v>352662.81</v>
      </c>
      <c r="AM22" s="35">
        <f t="shared" si="4"/>
        <v>1632348.7</v>
      </c>
      <c r="AN22" s="39">
        <f t="shared" si="5"/>
        <v>1834218.1099999999</v>
      </c>
      <c r="AO22" s="53">
        <f t="shared" si="6"/>
        <v>-201869.40999999992</v>
      </c>
    </row>
    <row r="23" spans="1:41" x14ac:dyDescent="0.2">
      <c r="A23" t="s">
        <v>1207</v>
      </c>
      <c r="B23" t="s">
        <v>1209</v>
      </c>
      <c r="C23">
        <v>2180</v>
      </c>
      <c r="D23" t="s">
        <v>1230</v>
      </c>
      <c r="E23" t="s">
        <v>1230</v>
      </c>
      <c r="F23" s="36">
        <v>813193.06</v>
      </c>
      <c r="G23" s="36">
        <v>0</v>
      </c>
      <c r="H23" s="36">
        <v>78528.789999999994</v>
      </c>
      <c r="I23" s="280">
        <v>2633417.5299999998</v>
      </c>
      <c r="J23" s="280">
        <v>257010.68</v>
      </c>
      <c r="N23" s="59">
        <v>41791</v>
      </c>
      <c r="P23" s="59">
        <v>4534.8599999999997</v>
      </c>
      <c r="S23" s="280">
        <v>3618833.23</v>
      </c>
      <c r="T23" s="280">
        <v>466379.49</v>
      </c>
      <c r="W23" s="33">
        <v>564780.06999999995</v>
      </c>
      <c r="Y23" s="33">
        <v>111390.93</v>
      </c>
      <c r="Z23" s="33">
        <v>270</v>
      </c>
      <c r="AA23" s="33">
        <v>369250</v>
      </c>
      <c r="AC23" s="37">
        <v>723101</v>
      </c>
      <c r="AF23" s="37">
        <v>492636.4</v>
      </c>
      <c r="AG23" s="37">
        <v>179342.12</v>
      </c>
      <c r="AJ23" s="36">
        <f t="shared" si="1"/>
        <v>891721.85000000009</v>
      </c>
      <c r="AK23" s="59">
        <f t="shared" si="2"/>
        <v>46325.86</v>
      </c>
      <c r="AL23" s="46">
        <f t="shared" si="3"/>
        <v>845395.99000000011</v>
      </c>
      <c r="AM23" s="35">
        <f t="shared" si="4"/>
        <v>1045691</v>
      </c>
      <c r="AN23" s="39">
        <f t="shared" si="5"/>
        <v>1395079.52</v>
      </c>
      <c r="AO23" s="53">
        <f t="shared" si="6"/>
        <v>-349388.52</v>
      </c>
    </row>
    <row r="24" spans="1:41" x14ac:dyDescent="0.2">
      <c r="A24" t="s">
        <v>1207</v>
      </c>
      <c r="B24" t="s">
        <v>1209</v>
      </c>
      <c r="C24">
        <v>2720</v>
      </c>
      <c r="D24" t="s">
        <v>1231</v>
      </c>
      <c r="E24" t="s">
        <v>1231</v>
      </c>
      <c r="F24" s="36">
        <v>434859.62</v>
      </c>
      <c r="G24" s="36">
        <v>0</v>
      </c>
      <c r="H24" s="36">
        <v>140713.74</v>
      </c>
      <c r="I24" s="280">
        <v>355051.37</v>
      </c>
      <c r="J24" s="280">
        <v>406474.42</v>
      </c>
      <c r="N24" s="59">
        <v>19582</v>
      </c>
      <c r="P24" s="59">
        <v>42038.64</v>
      </c>
      <c r="S24" s="280">
        <v>-689367.71</v>
      </c>
      <c r="T24" s="280">
        <v>1804328.64</v>
      </c>
      <c r="W24" s="33">
        <v>783281.85</v>
      </c>
      <c r="X24" s="33">
        <v>141900</v>
      </c>
      <c r="Y24" s="33">
        <v>232.54</v>
      </c>
      <c r="AA24" s="33">
        <v>695930</v>
      </c>
      <c r="AB24" s="33">
        <v>556</v>
      </c>
      <c r="AC24" s="37">
        <v>793158</v>
      </c>
      <c r="AF24" s="37">
        <v>560628.68000000005</v>
      </c>
      <c r="AG24" s="37">
        <v>107596.13</v>
      </c>
      <c r="AJ24" s="36">
        <f t="shared" si="1"/>
        <v>575573.36</v>
      </c>
      <c r="AK24" s="59">
        <f t="shared" si="2"/>
        <v>61620.639999999999</v>
      </c>
      <c r="AL24" s="46">
        <f t="shared" si="3"/>
        <v>513952.72</v>
      </c>
      <c r="AM24" s="35">
        <f t="shared" si="4"/>
        <v>1621900.3900000001</v>
      </c>
      <c r="AN24" s="39">
        <f t="shared" si="5"/>
        <v>1461382.81</v>
      </c>
      <c r="AO24" s="53">
        <f t="shared" si="6"/>
        <v>160517.58000000007</v>
      </c>
    </row>
    <row r="25" spans="1:41" x14ac:dyDescent="0.2">
      <c r="A25" t="s">
        <v>1207</v>
      </c>
      <c r="B25" t="s">
        <v>1209</v>
      </c>
      <c r="C25">
        <v>6257</v>
      </c>
      <c r="D25" t="s">
        <v>1232</v>
      </c>
      <c r="E25" t="s">
        <v>1232</v>
      </c>
      <c r="F25" s="36">
        <v>412400.23</v>
      </c>
      <c r="G25" s="36">
        <v>4560</v>
      </c>
      <c r="H25" s="36">
        <v>483587.91</v>
      </c>
      <c r="I25" s="280">
        <v>493721.98</v>
      </c>
      <c r="J25" s="280">
        <v>184540.44</v>
      </c>
      <c r="N25" s="59">
        <v>48176</v>
      </c>
      <c r="P25" s="59">
        <v>5050.26</v>
      </c>
      <c r="S25" s="280">
        <v>-91506.5</v>
      </c>
      <c r="T25" s="280">
        <v>1601555.91</v>
      </c>
      <c r="W25" s="33">
        <v>1247515.8500000001</v>
      </c>
      <c r="AA25" s="33">
        <v>658500</v>
      </c>
      <c r="AC25" s="37">
        <v>1065506</v>
      </c>
      <c r="AE25" s="37">
        <v>11054.05</v>
      </c>
      <c r="AF25" s="37">
        <v>632093.11</v>
      </c>
      <c r="AG25" s="37">
        <v>181827.8</v>
      </c>
      <c r="AJ25" s="36">
        <f t="shared" si="1"/>
        <v>900548.1399999999</v>
      </c>
      <c r="AK25" s="59">
        <f t="shared" si="2"/>
        <v>53226.26</v>
      </c>
      <c r="AL25" s="46">
        <f t="shared" si="3"/>
        <v>847321.87999999989</v>
      </c>
      <c r="AM25" s="35">
        <f t="shared" si="4"/>
        <v>1906015.85</v>
      </c>
      <c r="AN25" s="39">
        <f t="shared" si="5"/>
        <v>1890480.9600000002</v>
      </c>
      <c r="AO25" s="53">
        <f t="shared" si="6"/>
        <v>15534.889999999898</v>
      </c>
    </row>
    <row r="26" spans="1:41" x14ac:dyDescent="0.2">
      <c r="A26" t="s">
        <v>1207</v>
      </c>
      <c r="B26" t="s">
        <v>1209</v>
      </c>
      <c r="C26">
        <v>5202</v>
      </c>
      <c r="D26" t="s">
        <v>1233</v>
      </c>
      <c r="E26" t="s">
        <v>1233</v>
      </c>
      <c r="F26" s="36">
        <v>610369.09</v>
      </c>
      <c r="G26" s="36">
        <v>0</v>
      </c>
      <c r="H26" s="36">
        <v>92349.57</v>
      </c>
      <c r="I26" s="280">
        <v>130888.75</v>
      </c>
      <c r="J26" s="280">
        <v>305622.74</v>
      </c>
      <c r="M26" s="59">
        <v>0</v>
      </c>
      <c r="N26" s="59">
        <v>5700</v>
      </c>
      <c r="P26" s="59">
        <v>247403.56</v>
      </c>
      <c r="S26" s="280">
        <v>-262604.89</v>
      </c>
      <c r="T26" s="280">
        <v>1188537.31</v>
      </c>
      <c r="W26" s="33">
        <v>1109932.44</v>
      </c>
      <c r="X26" s="33">
        <v>182400</v>
      </c>
      <c r="Y26" s="33">
        <v>725</v>
      </c>
      <c r="Z26" s="33">
        <v>5595</v>
      </c>
      <c r="AA26" s="33">
        <v>816500</v>
      </c>
      <c r="AB26" s="33">
        <v>33</v>
      </c>
      <c r="AC26" s="37">
        <v>1257545</v>
      </c>
      <c r="AE26" s="37">
        <v>1680</v>
      </c>
      <c r="AF26" s="37">
        <v>775493.64</v>
      </c>
      <c r="AG26" s="37">
        <v>120272.63</v>
      </c>
      <c r="AJ26" s="36">
        <f t="shared" si="1"/>
        <v>702718.65999999992</v>
      </c>
      <c r="AK26" s="59">
        <f t="shared" si="2"/>
        <v>253103.56</v>
      </c>
      <c r="AL26" s="46">
        <f t="shared" si="3"/>
        <v>449615.09999999992</v>
      </c>
      <c r="AM26" s="35">
        <f t="shared" si="4"/>
        <v>2115185.44</v>
      </c>
      <c r="AN26" s="39">
        <f t="shared" si="5"/>
        <v>2154991.27</v>
      </c>
      <c r="AO26" s="53">
        <f t="shared" si="6"/>
        <v>-39805.830000000075</v>
      </c>
    </row>
    <row r="27" spans="1:41" x14ac:dyDescent="0.2">
      <c r="A27" t="s">
        <v>1207</v>
      </c>
      <c r="B27" t="s">
        <v>1209</v>
      </c>
      <c r="C27">
        <v>2753</v>
      </c>
      <c r="D27" t="s">
        <v>1234</v>
      </c>
      <c r="E27" t="s">
        <v>1234</v>
      </c>
      <c r="F27" s="36">
        <v>343511.42</v>
      </c>
      <c r="G27" s="36">
        <v>0</v>
      </c>
      <c r="H27" s="36">
        <v>132876.54999999999</v>
      </c>
      <c r="I27" s="280">
        <v>779565.06</v>
      </c>
      <c r="J27" s="280">
        <v>459989.95</v>
      </c>
      <c r="N27" s="59">
        <v>21954</v>
      </c>
      <c r="P27" s="59">
        <v>143041.10999999999</v>
      </c>
      <c r="S27" s="280">
        <v>-1582279.25</v>
      </c>
      <c r="T27" s="280">
        <v>3378480.39</v>
      </c>
      <c r="W27" s="33">
        <v>710744.8</v>
      </c>
      <c r="Y27" s="33">
        <v>450.97</v>
      </c>
      <c r="AA27" s="33">
        <v>768420</v>
      </c>
      <c r="AC27" s="37">
        <v>912382</v>
      </c>
      <c r="AE27" s="37">
        <v>1950</v>
      </c>
      <c r="AF27" s="37">
        <v>485832.43</v>
      </c>
      <c r="AG27" s="37">
        <v>324704.61</v>
      </c>
      <c r="AJ27" s="36">
        <f t="shared" si="1"/>
        <v>476387.97</v>
      </c>
      <c r="AK27" s="59">
        <f t="shared" si="2"/>
        <v>164995.10999999999</v>
      </c>
      <c r="AL27" s="46">
        <f t="shared" si="3"/>
        <v>311392.86</v>
      </c>
      <c r="AM27" s="35">
        <f t="shared" si="4"/>
        <v>1479615.77</v>
      </c>
      <c r="AN27" s="39">
        <f t="shared" si="5"/>
        <v>1724869.04</v>
      </c>
      <c r="AO27" s="53">
        <f t="shared" si="6"/>
        <v>-245253.27000000002</v>
      </c>
    </row>
    <row r="28" spans="1:41" x14ac:dyDescent="0.2">
      <c r="A28" t="s">
        <v>1207</v>
      </c>
      <c r="B28" t="s">
        <v>1209</v>
      </c>
      <c r="C28">
        <v>2931</v>
      </c>
      <c r="D28" t="s">
        <v>1235</v>
      </c>
      <c r="E28" t="s">
        <v>1235</v>
      </c>
      <c r="F28" s="36">
        <v>117872.9</v>
      </c>
      <c r="G28" s="36">
        <v>0</v>
      </c>
      <c r="H28" s="36">
        <v>50208.27</v>
      </c>
      <c r="I28" s="280">
        <v>3538932.66</v>
      </c>
      <c r="J28" s="280">
        <v>323852.15999999997</v>
      </c>
      <c r="N28" s="59">
        <v>21222</v>
      </c>
      <c r="P28" s="59">
        <v>70294.990000000005</v>
      </c>
      <c r="S28" s="280">
        <v>-436482.16</v>
      </c>
      <c r="T28" s="280">
        <v>4652638.84</v>
      </c>
      <c r="W28" s="33">
        <v>346013.3</v>
      </c>
      <c r="Y28" s="33">
        <v>248.65</v>
      </c>
      <c r="AA28" s="33">
        <v>538000</v>
      </c>
      <c r="AB28" s="33">
        <v>38027</v>
      </c>
      <c r="AC28" s="37">
        <v>672242</v>
      </c>
      <c r="AE28" s="37">
        <v>3820</v>
      </c>
      <c r="AF28" s="37">
        <v>359649.33</v>
      </c>
      <c r="AG28" s="37">
        <v>163385.29999999999</v>
      </c>
      <c r="AJ28" s="36">
        <f t="shared" si="1"/>
        <v>168081.16999999998</v>
      </c>
      <c r="AK28" s="59">
        <f t="shared" si="2"/>
        <v>91516.99</v>
      </c>
      <c r="AL28" s="46">
        <f t="shared" si="3"/>
        <v>76564.179999999978</v>
      </c>
      <c r="AM28" s="35">
        <f t="shared" si="4"/>
        <v>922288.95</v>
      </c>
      <c r="AN28" s="39">
        <f t="shared" si="5"/>
        <v>1199096.6300000001</v>
      </c>
      <c r="AO28" s="53">
        <f t="shared" si="6"/>
        <v>-276807.68000000017</v>
      </c>
    </row>
    <row r="29" spans="1:41" x14ac:dyDescent="0.2">
      <c r="A29" t="s">
        <v>1237</v>
      </c>
      <c r="B29" t="s">
        <v>1238</v>
      </c>
      <c r="C29">
        <v>4011</v>
      </c>
      <c r="D29" t="s">
        <v>1240</v>
      </c>
      <c r="E29" t="s">
        <v>1240</v>
      </c>
      <c r="F29" s="36">
        <v>257646.78</v>
      </c>
      <c r="G29" s="36">
        <v>0</v>
      </c>
      <c r="H29" s="36">
        <v>38128.42</v>
      </c>
      <c r="I29" s="280">
        <v>2548499.2400000002</v>
      </c>
      <c r="J29" s="280">
        <v>213288.64</v>
      </c>
      <c r="N29" s="59">
        <v>12565.05</v>
      </c>
      <c r="P29" s="59">
        <v>75000</v>
      </c>
      <c r="S29" s="280">
        <v>-883846.74</v>
      </c>
      <c r="T29" s="280">
        <v>3908830.71</v>
      </c>
      <c r="U29" s="33">
        <v>3301</v>
      </c>
      <c r="V29" s="33">
        <v>508.7</v>
      </c>
      <c r="W29" s="33">
        <v>330</v>
      </c>
      <c r="X29" s="33">
        <v>302000</v>
      </c>
      <c r="Y29" s="33">
        <v>128.31</v>
      </c>
      <c r="AA29" s="33">
        <v>1165000</v>
      </c>
      <c r="AB29" s="33">
        <v>835963.66</v>
      </c>
      <c r="AC29" s="37">
        <v>1823794</v>
      </c>
      <c r="AE29" s="37">
        <v>42602</v>
      </c>
      <c r="AF29" s="37">
        <v>316343.32</v>
      </c>
      <c r="AG29" s="37">
        <v>179478.29</v>
      </c>
      <c r="AJ29" s="36">
        <f t="shared" si="1"/>
        <v>295775.2</v>
      </c>
      <c r="AK29" s="59">
        <f t="shared" si="2"/>
        <v>87565.05</v>
      </c>
      <c r="AL29" s="46">
        <f t="shared" si="3"/>
        <v>208210.15000000002</v>
      </c>
      <c r="AM29" s="35">
        <f t="shared" si="4"/>
        <v>2307231.67</v>
      </c>
      <c r="AN29" s="39">
        <f t="shared" si="5"/>
        <v>2362217.61</v>
      </c>
      <c r="AO29" s="53">
        <f t="shared" si="6"/>
        <v>-54985.939999999944</v>
      </c>
    </row>
    <row r="30" spans="1:41" x14ac:dyDescent="0.2">
      <c r="A30" t="s">
        <v>1237</v>
      </c>
      <c r="B30" t="s">
        <v>1238</v>
      </c>
      <c r="C30">
        <v>5215</v>
      </c>
      <c r="D30" t="s">
        <v>1241</v>
      </c>
      <c r="E30" t="s">
        <v>1241</v>
      </c>
      <c r="F30" s="36">
        <v>889051.35</v>
      </c>
      <c r="G30" s="36">
        <v>62352</v>
      </c>
      <c r="H30" s="36">
        <v>62541.97</v>
      </c>
      <c r="I30" s="280">
        <v>1111800</v>
      </c>
      <c r="J30" s="280">
        <v>311763</v>
      </c>
      <c r="P30" s="59">
        <v>493017</v>
      </c>
      <c r="S30" s="280">
        <v>-2078196.93</v>
      </c>
      <c r="T30" s="280">
        <v>3967213.3</v>
      </c>
      <c r="W30" s="33">
        <v>624773.24</v>
      </c>
      <c r="X30" s="33">
        <v>360450</v>
      </c>
      <c r="Y30" s="33">
        <v>737.99</v>
      </c>
      <c r="AA30" s="33">
        <v>1290300</v>
      </c>
      <c r="AB30" s="33">
        <v>325483</v>
      </c>
      <c r="AC30" s="37">
        <v>1609000</v>
      </c>
      <c r="AE30" s="37">
        <v>10740</v>
      </c>
      <c r="AF30" s="37">
        <v>809925.28</v>
      </c>
      <c r="AG30" s="37">
        <v>116604</v>
      </c>
      <c r="AJ30" s="36">
        <f t="shared" si="1"/>
        <v>1013945.32</v>
      </c>
      <c r="AK30" s="59">
        <f t="shared" si="2"/>
        <v>493017</v>
      </c>
      <c r="AL30" s="46">
        <f t="shared" si="3"/>
        <v>520928.31999999995</v>
      </c>
      <c r="AM30" s="35">
        <f t="shared" si="4"/>
        <v>2601744.23</v>
      </c>
      <c r="AN30" s="39">
        <f t="shared" si="5"/>
        <v>2546269.2800000003</v>
      </c>
      <c r="AO30" s="53">
        <f t="shared" si="6"/>
        <v>55474.949999999721</v>
      </c>
    </row>
    <row r="31" spans="1:41" x14ac:dyDescent="0.2">
      <c r="A31" t="s">
        <v>1237</v>
      </c>
      <c r="B31" t="s">
        <v>1238</v>
      </c>
      <c r="C31">
        <v>2879</v>
      </c>
      <c r="D31" t="s">
        <v>1242</v>
      </c>
      <c r="E31" t="s">
        <v>1242</v>
      </c>
      <c r="F31" s="36">
        <v>427982.5</v>
      </c>
      <c r="G31" s="36">
        <v>0</v>
      </c>
      <c r="H31" s="36">
        <v>23304.720000000001</v>
      </c>
      <c r="I31" s="280">
        <v>136183.79999999999</v>
      </c>
      <c r="J31" s="280">
        <v>345297.24</v>
      </c>
      <c r="P31" s="59">
        <v>89554</v>
      </c>
      <c r="S31" s="280">
        <v>-770836.77</v>
      </c>
      <c r="T31" s="280">
        <v>1728640.99</v>
      </c>
      <c r="W31" s="33">
        <v>712097.41</v>
      </c>
      <c r="Y31" s="33">
        <v>742.83</v>
      </c>
      <c r="AA31" s="33">
        <v>729580</v>
      </c>
      <c r="AB31" s="33">
        <v>46029</v>
      </c>
      <c r="AC31" s="37">
        <v>864073</v>
      </c>
      <c r="AE31" s="37">
        <v>25965</v>
      </c>
      <c r="AF31" s="37">
        <v>551577.38</v>
      </c>
      <c r="AG31" s="37">
        <v>151423.82</v>
      </c>
      <c r="AI31" s="37">
        <v>10000</v>
      </c>
      <c r="AJ31" s="36">
        <f t="shared" si="1"/>
        <v>451287.22</v>
      </c>
      <c r="AK31" s="59">
        <f t="shared" si="2"/>
        <v>89554</v>
      </c>
      <c r="AL31" s="46">
        <f t="shared" si="3"/>
        <v>361733.22</v>
      </c>
      <c r="AM31" s="35">
        <f t="shared" si="4"/>
        <v>1488449.24</v>
      </c>
      <c r="AN31" s="39">
        <f t="shared" si="5"/>
        <v>1603039.2</v>
      </c>
      <c r="AO31" s="53">
        <f t="shared" si="6"/>
        <v>-114589.95999999996</v>
      </c>
    </row>
    <row r="32" spans="1:41" x14ac:dyDescent="0.2">
      <c r="A32" t="s">
        <v>1237</v>
      </c>
      <c r="B32" t="s">
        <v>1238</v>
      </c>
      <c r="C32">
        <v>3429</v>
      </c>
      <c r="D32" t="s">
        <v>1243</v>
      </c>
      <c r="E32" t="s">
        <v>1243</v>
      </c>
      <c r="F32" s="36">
        <v>328782.26</v>
      </c>
      <c r="G32" s="36">
        <v>0</v>
      </c>
      <c r="H32" s="36">
        <v>70269.36</v>
      </c>
      <c r="I32" s="280">
        <v>139727.73000000001</v>
      </c>
      <c r="J32" s="280">
        <v>324629.76000000001</v>
      </c>
      <c r="P32" s="59">
        <v>63950.42</v>
      </c>
      <c r="S32" s="280">
        <v>-1487889.74</v>
      </c>
      <c r="T32" s="280">
        <v>2399403.2599999998</v>
      </c>
      <c r="W32" s="33">
        <v>591196</v>
      </c>
      <c r="AB32" s="33">
        <v>160312.95000000001</v>
      </c>
      <c r="AC32" s="37">
        <v>319402.75</v>
      </c>
      <c r="AD32" s="37">
        <v>3120</v>
      </c>
      <c r="AE32" s="37">
        <v>34786</v>
      </c>
      <c r="AF32" s="37">
        <v>339210.73</v>
      </c>
      <c r="AG32" s="37">
        <v>167044.29999999999</v>
      </c>
      <c r="AJ32" s="36">
        <f t="shared" si="1"/>
        <v>399051.62</v>
      </c>
      <c r="AK32" s="59">
        <f t="shared" si="2"/>
        <v>63950.42</v>
      </c>
      <c r="AL32" s="46">
        <f t="shared" si="3"/>
        <v>335101.2</v>
      </c>
      <c r="AM32" s="35">
        <f t="shared" si="4"/>
        <v>751508.95</v>
      </c>
      <c r="AN32" s="39">
        <f t="shared" si="5"/>
        <v>863563.78</v>
      </c>
      <c r="AO32" s="53">
        <f t="shared" si="6"/>
        <v>-112054.83000000007</v>
      </c>
    </row>
    <row r="33" spans="1:41" x14ac:dyDescent="0.2">
      <c r="A33" t="s">
        <v>1237</v>
      </c>
      <c r="B33" t="s">
        <v>1238</v>
      </c>
      <c r="C33">
        <v>4031</v>
      </c>
      <c r="D33" t="s">
        <v>1244</v>
      </c>
      <c r="E33" t="s">
        <v>1244</v>
      </c>
      <c r="F33" s="36">
        <v>303151.68</v>
      </c>
      <c r="G33" s="36">
        <v>0</v>
      </c>
      <c r="H33" s="36">
        <v>67870.850000000006</v>
      </c>
      <c r="I33" s="280">
        <v>11484235.4</v>
      </c>
      <c r="J33" s="280">
        <v>374466.25</v>
      </c>
      <c r="P33" s="59">
        <v>84666.26</v>
      </c>
      <c r="S33" s="280">
        <v>10155899.41</v>
      </c>
      <c r="T33" s="280">
        <v>2042047.88</v>
      </c>
      <c r="W33" s="33">
        <v>966152.84</v>
      </c>
      <c r="X33" s="33">
        <v>175000</v>
      </c>
      <c r="Y33" s="33">
        <v>438.37</v>
      </c>
      <c r="AA33" s="33">
        <v>664370</v>
      </c>
      <c r="AB33" s="33">
        <v>24000</v>
      </c>
      <c r="AC33" s="37">
        <v>1276514</v>
      </c>
      <c r="AE33" s="37">
        <v>40763.5</v>
      </c>
      <c r="AF33" s="37">
        <v>407936.78</v>
      </c>
      <c r="AG33" s="37">
        <v>157636.29999999999</v>
      </c>
      <c r="AJ33" s="36">
        <f t="shared" si="1"/>
        <v>371022.53</v>
      </c>
      <c r="AK33" s="59">
        <f t="shared" si="2"/>
        <v>84666.26</v>
      </c>
      <c r="AL33" s="46">
        <f t="shared" si="3"/>
        <v>286356.27</v>
      </c>
      <c r="AM33" s="35">
        <f t="shared" si="4"/>
        <v>1829961.21</v>
      </c>
      <c r="AN33" s="39">
        <f t="shared" si="5"/>
        <v>1882850.58</v>
      </c>
      <c r="AO33" s="53">
        <f t="shared" si="6"/>
        <v>-52889.370000000112</v>
      </c>
    </row>
    <row r="34" spans="1:41" x14ac:dyDescent="0.2">
      <c r="A34" t="s">
        <v>1237</v>
      </c>
      <c r="B34" t="s">
        <v>1238</v>
      </c>
      <c r="C34">
        <v>4404</v>
      </c>
      <c r="D34" t="s">
        <v>1245</v>
      </c>
      <c r="E34" t="s">
        <v>1245</v>
      </c>
      <c r="F34" s="36">
        <v>83941.27</v>
      </c>
      <c r="G34" s="36">
        <v>0</v>
      </c>
      <c r="H34" s="36">
        <v>131134.81</v>
      </c>
      <c r="I34" s="280">
        <v>2277851.14</v>
      </c>
      <c r="J34" s="280">
        <v>138387.18</v>
      </c>
      <c r="P34" s="59">
        <v>0</v>
      </c>
      <c r="S34" s="280">
        <v>800590.79</v>
      </c>
      <c r="T34" s="280">
        <v>2109112.34</v>
      </c>
      <c r="W34" s="33">
        <v>587804.17000000004</v>
      </c>
      <c r="Y34" s="33">
        <v>1334.45</v>
      </c>
      <c r="AA34" s="33">
        <v>1046500</v>
      </c>
      <c r="AB34" s="33">
        <v>322390</v>
      </c>
      <c r="AC34" s="37">
        <v>1538451</v>
      </c>
      <c r="AD34" s="37">
        <v>47742</v>
      </c>
      <c r="AF34" s="37">
        <v>431473.35</v>
      </c>
      <c r="AG34" s="37">
        <v>186831</v>
      </c>
      <c r="AI34" s="37">
        <v>31920</v>
      </c>
      <c r="AJ34" s="36">
        <f t="shared" si="1"/>
        <v>215076.08000000002</v>
      </c>
      <c r="AK34" s="59">
        <f t="shared" si="2"/>
        <v>0</v>
      </c>
      <c r="AL34" s="46">
        <f t="shared" si="3"/>
        <v>215076.08000000002</v>
      </c>
      <c r="AM34" s="35">
        <f t="shared" si="4"/>
        <v>1958028.62</v>
      </c>
      <c r="AN34" s="39">
        <f t="shared" si="5"/>
        <v>2236417.35</v>
      </c>
      <c r="AO34" s="53">
        <f t="shared" si="6"/>
        <v>-278388.73</v>
      </c>
    </row>
    <row r="35" spans="1:41" x14ac:dyDescent="0.2">
      <c r="A35" t="s">
        <v>1237</v>
      </c>
      <c r="B35" t="s">
        <v>1238</v>
      </c>
      <c r="C35">
        <v>2133</v>
      </c>
      <c r="D35" t="s">
        <v>1246</v>
      </c>
      <c r="E35" t="s">
        <v>1246</v>
      </c>
      <c r="F35" s="36">
        <v>224754.99</v>
      </c>
      <c r="G35" s="36">
        <v>0</v>
      </c>
      <c r="H35" s="36">
        <v>63884.22</v>
      </c>
      <c r="I35" s="280">
        <v>2440675.87</v>
      </c>
      <c r="J35" s="280">
        <v>182875.8</v>
      </c>
      <c r="P35" s="59">
        <v>6844</v>
      </c>
      <c r="S35" s="280">
        <v>1088573.82</v>
      </c>
      <c r="T35" s="280">
        <v>2000000</v>
      </c>
      <c r="V35" s="33">
        <v>783.44</v>
      </c>
      <c r="W35" s="33">
        <v>584459.97</v>
      </c>
      <c r="AA35" s="33">
        <v>44780</v>
      </c>
      <c r="AB35" s="33">
        <v>12700</v>
      </c>
      <c r="AC35" s="37">
        <v>257264</v>
      </c>
      <c r="AE35" s="37">
        <v>15644</v>
      </c>
      <c r="AF35" s="37">
        <v>394835.35</v>
      </c>
      <c r="AG35" s="37">
        <v>148207</v>
      </c>
      <c r="AI35" s="37">
        <v>10000</v>
      </c>
      <c r="AJ35" s="36">
        <f t="shared" si="1"/>
        <v>288639.20999999996</v>
      </c>
      <c r="AK35" s="59">
        <f t="shared" si="2"/>
        <v>6844</v>
      </c>
      <c r="AL35" s="46">
        <f t="shared" si="3"/>
        <v>281795.20999999996</v>
      </c>
      <c r="AM35" s="35">
        <f t="shared" si="4"/>
        <v>642723.40999999992</v>
      </c>
      <c r="AN35" s="39">
        <f t="shared" si="5"/>
        <v>825950.35</v>
      </c>
      <c r="AO35" s="53">
        <f t="shared" si="6"/>
        <v>-183226.94000000006</v>
      </c>
    </row>
    <row r="36" spans="1:41" x14ac:dyDescent="0.2">
      <c r="A36" t="s">
        <v>1237</v>
      </c>
      <c r="B36" t="s">
        <v>1238</v>
      </c>
      <c r="C36">
        <v>2756</v>
      </c>
      <c r="D36" t="s">
        <v>1247</v>
      </c>
      <c r="E36" t="s">
        <v>1247</v>
      </c>
      <c r="F36" s="36">
        <v>312631.96000000002</v>
      </c>
      <c r="G36" s="36">
        <v>0</v>
      </c>
      <c r="H36" s="36">
        <v>160604.79999999999</v>
      </c>
      <c r="I36" s="280">
        <v>1378921.2</v>
      </c>
      <c r="J36" s="280">
        <v>173353.9</v>
      </c>
      <c r="P36" s="59">
        <v>40520</v>
      </c>
      <c r="T36" s="280">
        <v>2067007.72</v>
      </c>
      <c r="W36" s="33">
        <v>794803.22</v>
      </c>
      <c r="X36" s="33">
        <v>4000</v>
      </c>
      <c r="Y36" s="33">
        <v>782.52</v>
      </c>
      <c r="AB36" s="33">
        <v>33</v>
      </c>
      <c r="AC36" s="37">
        <v>251712</v>
      </c>
      <c r="AE36" s="37">
        <v>37496</v>
      </c>
      <c r="AF36" s="37">
        <v>479362.4</v>
      </c>
      <c r="AG36" s="37">
        <v>113064.2</v>
      </c>
      <c r="AJ36" s="36">
        <f t="shared" si="1"/>
        <v>473236.76</v>
      </c>
      <c r="AK36" s="59">
        <f t="shared" si="2"/>
        <v>40520</v>
      </c>
      <c r="AL36" s="46">
        <f t="shared" si="3"/>
        <v>432716.76</v>
      </c>
      <c r="AM36" s="35">
        <f t="shared" si="4"/>
        <v>799618.74</v>
      </c>
      <c r="AN36" s="39">
        <f t="shared" si="5"/>
        <v>881634.6</v>
      </c>
      <c r="AO36" s="53">
        <f t="shared" si="6"/>
        <v>-82015.859999999986</v>
      </c>
    </row>
    <row r="37" spans="1:41" x14ac:dyDescent="0.2">
      <c r="A37" t="s">
        <v>1237</v>
      </c>
      <c r="B37" t="s">
        <v>1238</v>
      </c>
      <c r="C37">
        <v>2482</v>
      </c>
      <c r="D37" t="s">
        <v>1248</v>
      </c>
      <c r="E37" t="s">
        <v>1248</v>
      </c>
      <c r="F37" s="36">
        <v>461585.34</v>
      </c>
      <c r="G37" s="36">
        <v>17660</v>
      </c>
      <c r="H37" s="36">
        <v>31862.82</v>
      </c>
      <c r="I37" s="280">
        <v>610620.64</v>
      </c>
      <c r="J37" s="280">
        <v>121487</v>
      </c>
      <c r="P37" s="59">
        <v>14704.21</v>
      </c>
      <c r="S37" s="280">
        <v>-1405695.55</v>
      </c>
      <c r="T37" s="280">
        <v>2721924.84</v>
      </c>
      <c r="W37" s="33">
        <v>372953</v>
      </c>
      <c r="AA37" s="33">
        <v>1010000</v>
      </c>
      <c r="AB37" s="33">
        <v>628247.49</v>
      </c>
      <c r="AC37" s="37">
        <v>1349890</v>
      </c>
      <c r="AF37" s="37">
        <v>563375.49</v>
      </c>
      <c r="AG37" s="37">
        <v>185652.7</v>
      </c>
      <c r="AJ37" s="36">
        <f t="shared" si="1"/>
        <v>511108.16000000003</v>
      </c>
      <c r="AK37" s="59">
        <f t="shared" si="2"/>
        <v>14704.21</v>
      </c>
      <c r="AL37" s="46">
        <f t="shared" si="3"/>
        <v>496403.95</v>
      </c>
      <c r="AM37" s="35">
        <f t="shared" si="4"/>
        <v>2011200.49</v>
      </c>
      <c r="AN37" s="39">
        <f t="shared" si="5"/>
        <v>2098918.19</v>
      </c>
      <c r="AO37" s="53">
        <f t="shared" si="6"/>
        <v>-87717.699999999953</v>
      </c>
    </row>
    <row r="38" spans="1:41" x14ac:dyDescent="0.2">
      <c r="A38" t="s">
        <v>1250</v>
      </c>
      <c r="B38" t="s">
        <v>1251</v>
      </c>
      <c r="C38">
        <v>3608</v>
      </c>
      <c r="D38" t="s">
        <v>1253</v>
      </c>
      <c r="E38" t="s">
        <v>1253</v>
      </c>
      <c r="F38" s="36">
        <v>502535.7</v>
      </c>
      <c r="G38" s="36">
        <v>0</v>
      </c>
      <c r="H38" s="36">
        <v>81724.75</v>
      </c>
      <c r="I38" s="280">
        <v>3</v>
      </c>
      <c r="J38" s="280">
        <v>75669.34</v>
      </c>
      <c r="N38" s="59">
        <v>57650</v>
      </c>
      <c r="P38" s="59">
        <v>51694</v>
      </c>
      <c r="R38" s="280">
        <v>109826.84</v>
      </c>
      <c r="S38" s="280">
        <v>-800365.28</v>
      </c>
      <c r="T38" s="280">
        <v>1153430.04</v>
      </c>
      <c r="W38" s="33">
        <v>616392.56999999995</v>
      </c>
      <c r="X38" s="33">
        <v>159990</v>
      </c>
      <c r="Y38" s="33">
        <v>821.89</v>
      </c>
      <c r="AA38" s="33">
        <v>859350</v>
      </c>
      <c r="AB38" s="33">
        <v>76500</v>
      </c>
      <c r="AC38" s="37">
        <v>1209363</v>
      </c>
      <c r="AE38" s="37">
        <v>18577</v>
      </c>
      <c r="AF38" s="37">
        <v>324818.46999999997</v>
      </c>
      <c r="AG38" s="37">
        <v>72598.8</v>
      </c>
      <c r="AJ38" s="36">
        <f t="shared" si="1"/>
        <v>584260.44999999995</v>
      </c>
      <c r="AK38" s="59">
        <f t="shared" si="2"/>
        <v>109344</v>
      </c>
      <c r="AL38" s="46">
        <f t="shared" si="3"/>
        <v>474916.44999999995</v>
      </c>
      <c r="AM38" s="35">
        <f t="shared" si="4"/>
        <v>1713054.46</v>
      </c>
      <c r="AN38" s="39">
        <f t="shared" si="5"/>
        <v>1625357.27</v>
      </c>
      <c r="AO38" s="53">
        <f t="shared" si="6"/>
        <v>87697.189999999944</v>
      </c>
    </row>
    <row r="39" spans="1:41" x14ac:dyDescent="0.2">
      <c r="A39" t="s">
        <v>1250</v>
      </c>
      <c r="B39" t="s">
        <v>1251</v>
      </c>
      <c r="C39">
        <v>4330</v>
      </c>
      <c r="D39" t="s">
        <v>1254</v>
      </c>
      <c r="E39" t="s">
        <v>1254</v>
      </c>
      <c r="F39" s="36">
        <v>264330.3</v>
      </c>
      <c r="G39" s="36">
        <v>0</v>
      </c>
      <c r="H39" s="36">
        <v>117240.86</v>
      </c>
      <c r="I39" s="280">
        <v>-267070.95</v>
      </c>
      <c r="J39" s="280">
        <v>193923.92</v>
      </c>
      <c r="N39" s="59">
        <v>129050</v>
      </c>
      <c r="P39" s="59">
        <v>57779.23</v>
      </c>
      <c r="R39" s="280">
        <v>-2304521.69</v>
      </c>
      <c r="S39" s="280">
        <v>-200597.9</v>
      </c>
      <c r="T39" s="280">
        <v>2737074.7</v>
      </c>
      <c r="W39" s="33">
        <v>554052.54</v>
      </c>
      <c r="X39" s="33">
        <v>229788</v>
      </c>
      <c r="Y39" s="33">
        <v>219.94</v>
      </c>
      <c r="AA39" s="33">
        <v>768200</v>
      </c>
      <c r="AB39" s="33">
        <v>28000</v>
      </c>
      <c r="AC39" s="37">
        <v>990896</v>
      </c>
      <c r="AE39" s="37">
        <v>35254</v>
      </c>
      <c r="AF39" s="37">
        <v>452916.6</v>
      </c>
      <c r="AG39" s="37">
        <v>211554.09</v>
      </c>
      <c r="AJ39" s="36">
        <f t="shared" si="1"/>
        <v>381571.16</v>
      </c>
      <c r="AK39" s="59">
        <f t="shared" si="2"/>
        <v>186829.23</v>
      </c>
      <c r="AL39" s="46">
        <f t="shared" si="3"/>
        <v>194741.92999999996</v>
      </c>
      <c r="AM39" s="35">
        <f t="shared" si="4"/>
        <v>1580260.48</v>
      </c>
      <c r="AN39" s="39">
        <f t="shared" si="5"/>
        <v>1690620.6900000002</v>
      </c>
      <c r="AO39" s="53">
        <f t="shared" si="6"/>
        <v>-110360.2100000002</v>
      </c>
    </row>
    <row r="40" spans="1:41" x14ac:dyDescent="0.2">
      <c r="A40" t="s">
        <v>1250</v>
      </c>
      <c r="B40" t="s">
        <v>1251</v>
      </c>
      <c r="C40">
        <v>1035</v>
      </c>
      <c r="D40" t="s">
        <v>1255</v>
      </c>
      <c r="E40" t="s">
        <v>1255</v>
      </c>
      <c r="F40" s="36">
        <v>479730.63</v>
      </c>
      <c r="G40" s="36">
        <v>0</v>
      </c>
      <c r="H40" s="36">
        <v>100564.13</v>
      </c>
      <c r="I40" s="280">
        <v>273834.37</v>
      </c>
      <c r="J40" s="280">
        <v>177700.57</v>
      </c>
      <c r="N40" s="59">
        <v>6300</v>
      </c>
      <c r="P40" s="59">
        <v>10798.31</v>
      </c>
      <c r="S40" s="280">
        <v>-624425.54</v>
      </c>
      <c r="T40" s="280">
        <v>1656318.18</v>
      </c>
      <c r="W40" s="33">
        <v>420807.82</v>
      </c>
      <c r="X40" s="33">
        <v>44770</v>
      </c>
      <c r="Y40" s="33">
        <v>955.7</v>
      </c>
      <c r="AA40" s="33">
        <v>969160</v>
      </c>
      <c r="AB40" s="33">
        <v>18000</v>
      </c>
      <c r="AC40" s="37">
        <v>1061733</v>
      </c>
      <c r="AD40" s="37">
        <v>4330</v>
      </c>
      <c r="AE40" s="37">
        <v>9660</v>
      </c>
      <c r="AF40" s="37">
        <v>278394.28000000003</v>
      </c>
      <c r="AG40" s="37">
        <v>116737.49</v>
      </c>
      <c r="AJ40" s="36">
        <f t="shared" si="1"/>
        <v>580294.76</v>
      </c>
      <c r="AK40" s="59">
        <f t="shared" si="2"/>
        <v>17098.309999999998</v>
      </c>
      <c r="AL40" s="46">
        <f t="shared" si="3"/>
        <v>563196.44999999995</v>
      </c>
      <c r="AM40" s="35">
        <f t="shared" si="4"/>
        <v>1453693.52</v>
      </c>
      <c r="AN40" s="39">
        <f t="shared" si="5"/>
        <v>1470854.77</v>
      </c>
      <c r="AO40" s="53">
        <f t="shared" si="6"/>
        <v>-17161.25</v>
      </c>
    </row>
    <row r="41" spans="1:41" x14ac:dyDescent="0.2">
      <c r="A41" t="s">
        <v>1250</v>
      </c>
      <c r="B41" t="s">
        <v>1251</v>
      </c>
      <c r="C41">
        <v>2157</v>
      </c>
      <c r="D41" t="s">
        <v>1256</v>
      </c>
      <c r="E41" t="s">
        <v>1256</v>
      </c>
      <c r="F41" s="36">
        <v>109741.48</v>
      </c>
      <c r="G41" s="36">
        <v>0</v>
      </c>
      <c r="H41" s="36">
        <v>40831.269999999997</v>
      </c>
      <c r="I41" s="280">
        <v>242678.52</v>
      </c>
      <c r="J41" s="280">
        <v>45180.37</v>
      </c>
      <c r="N41" s="59">
        <v>282904</v>
      </c>
      <c r="P41" s="59">
        <v>2286.08</v>
      </c>
      <c r="S41" s="280">
        <v>-359671.78</v>
      </c>
      <c r="T41" s="280">
        <v>1118559.83</v>
      </c>
      <c r="W41" s="33">
        <v>422708.34</v>
      </c>
      <c r="X41" s="33">
        <v>51580</v>
      </c>
      <c r="AA41" s="33">
        <v>1210600</v>
      </c>
      <c r="AB41" s="33">
        <v>52500</v>
      </c>
      <c r="AC41" s="37">
        <v>1468466</v>
      </c>
      <c r="AE41" s="37">
        <v>27304</v>
      </c>
      <c r="AF41" s="37">
        <v>717166.84</v>
      </c>
      <c r="AG41" s="37">
        <v>127797.99</v>
      </c>
      <c r="AI41" s="37">
        <v>2300</v>
      </c>
      <c r="AJ41" s="36">
        <f t="shared" si="1"/>
        <v>150572.75</v>
      </c>
      <c r="AK41" s="59">
        <f t="shared" si="2"/>
        <v>285190.08</v>
      </c>
      <c r="AL41" s="46">
        <f t="shared" si="3"/>
        <v>-134617.33000000002</v>
      </c>
      <c r="AM41" s="35">
        <f t="shared" si="4"/>
        <v>1737388.34</v>
      </c>
      <c r="AN41" s="39">
        <f t="shared" si="5"/>
        <v>2343034.83</v>
      </c>
      <c r="AO41" s="53">
        <f t="shared" si="6"/>
        <v>-605646.49</v>
      </c>
    </row>
    <row r="42" spans="1:41" x14ac:dyDescent="0.2">
      <c r="A42" t="s">
        <v>1250</v>
      </c>
      <c r="B42" t="s">
        <v>1251</v>
      </c>
      <c r="C42">
        <v>2614</v>
      </c>
      <c r="D42" t="s">
        <v>1257</v>
      </c>
      <c r="E42" t="s">
        <v>1257</v>
      </c>
      <c r="F42" s="36">
        <v>189006.64</v>
      </c>
      <c r="G42" s="36">
        <v>0</v>
      </c>
      <c r="H42" s="36">
        <v>680605.76</v>
      </c>
      <c r="I42" s="280">
        <v>-377740.22</v>
      </c>
      <c r="J42" s="280">
        <v>9530.3700000000008</v>
      </c>
      <c r="M42" s="59">
        <v>150000</v>
      </c>
      <c r="N42" s="59">
        <v>35130</v>
      </c>
      <c r="P42" s="59">
        <v>30179.72</v>
      </c>
      <c r="S42" s="280">
        <v>-929415.84</v>
      </c>
      <c r="T42" s="280">
        <v>1381244.13</v>
      </c>
      <c r="W42" s="33">
        <v>507221.39</v>
      </c>
      <c r="X42" s="33">
        <v>65300</v>
      </c>
      <c r="Y42" s="33">
        <v>305.94</v>
      </c>
      <c r="AA42" s="33">
        <v>970670</v>
      </c>
      <c r="AC42" s="37">
        <v>1157470</v>
      </c>
      <c r="AE42" s="37">
        <v>27764</v>
      </c>
      <c r="AF42" s="37">
        <v>379276.63</v>
      </c>
      <c r="AG42" s="37">
        <v>144722.16</v>
      </c>
      <c r="AJ42" s="36">
        <f t="shared" si="1"/>
        <v>869612.4</v>
      </c>
      <c r="AK42" s="59">
        <f t="shared" si="2"/>
        <v>215309.72</v>
      </c>
      <c r="AL42" s="46">
        <f t="shared" si="3"/>
        <v>654302.68000000005</v>
      </c>
      <c r="AM42" s="35">
        <f t="shared" si="4"/>
        <v>1543497.33</v>
      </c>
      <c r="AN42" s="39">
        <f t="shared" si="5"/>
        <v>1709232.7899999998</v>
      </c>
      <c r="AO42" s="53">
        <f t="shared" si="6"/>
        <v>-165735.45999999973</v>
      </c>
    </row>
    <row r="43" spans="1:41" x14ac:dyDescent="0.2">
      <c r="A43" t="s">
        <v>1250</v>
      </c>
      <c r="B43" t="s">
        <v>1251</v>
      </c>
      <c r="C43">
        <v>2353</v>
      </c>
      <c r="D43" t="s">
        <v>1258</v>
      </c>
      <c r="E43" t="s">
        <v>1258</v>
      </c>
      <c r="F43" s="36">
        <v>405027.17</v>
      </c>
      <c r="G43" s="36">
        <v>0</v>
      </c>
      <c r="H43" s="36">
        <v>757230.66</v>
      </c>
      <c r="I43" s="280">
        <v>568399.96</v>
      </c>
      <c r="J43" s="280">
        <v>-52749.77</v>
      </c>
      <c r="N43" s="59">
        <v>144138</v>
      </c>
      <c r="P43" s="59">
        <v>56378</v>
      </c>
      <c r="S43" s="280">
        <v>226261.86</v>
      </c>
      <c r="T43" s="280">
        <v>1240631.49</v>
      </c>
      <c r="W43" s="33">
        <v>539679.93000000005</v>
      </c>
      <c r="X43" s="33">
        <v>232750</v>
      </c>
      <c r="Y43" s="33">
        <v>754.49</v>
      </c>
      <c r="AA43" s="33">
        <v>1108155</v>
      </c>
      <c r="AC43" s="37">
        <v>1301067</v>
      </c>
      <c r="AE43" s="37">
        <v>12268</v>
      </c>
      <c r="AF43" s="37">
        <v>337840.48</v>
      </c>
      <c r="AG43" s="37">
        <v>219665.27</v>
      </c>
      <c r="AJ43" s="36">
        <f t="shared" si="1"/>
        <v>1162257.83</v>
      </c>
      <c r="AK43" s="59">
        <f t="shared" si="2"/>
        <v>200516</v>
      </c>
      <c r="AL43" s="46">
        <f t="shared" si="3"/>
        <v>961741.83000000007</v>
      </c>
      <c r="AM43" s="35">
        <f t="shared" si="4"/>
        <v>1881339.42</v>
      </c>
      <c r="AN43" s="39">
        <f t="shared" si="5"/>
        <v>1870840.75</v>
      </c>
      <c r="AO43" s="53">
        <f t="shared" si="6"/>
        <v>10498.669999999925</v>
      </c>
    </row>
    <row r="44" spans="1:41" x14ac:dyDescent="0.2">
      <c r="A44" t="s">
        <v>1250</v>
      </c>
      <c r="B44" t="s">
        <v>1251</v>
      </c>
      <c r="C44">
        <v>2077</v>
      </c>
      <c r="D44" t="s">
        <v>1259</v>
      </c>
      <c r="E44" t="s">
        <v>1259</v>
      </c>
      <c r="F44" s="36">
        <v>285593.24</v>
      </c>
      <c r="G44" s="36">
        <v>100000</v>
      </c>
      <c r="H44" s="36">
        <v>408621.67</v>
      </c>
      <c r="I44" s="280">
        <v>32716.94</v>
      </c>
      <c r="J44" s="280">
        <v>29839.02</v>
      </c>
      <c r="M44" s="59">
        <v>100000</v>
      </c>
      <c r="N44" s="59">
        <v>161100</v>
      </c>
      <c r="P44" s="59">
        <v>27880.09</v>
      </c>
      <c r="S44" s="280">
        <v>-2267212.61</v>
      </c>
      <c r="T44" s="280">
        <v>2770050.54</v>
      </c>
      <c r="W44" s="33">
        <v>455920.7</v>
      </c>
      <c r="X44" s="33">
        <v>117200</v>
      </c>
      <c r="Y44" s="33">
        <v>1366.15</v>
      </c>
      <c r="AC44" s="37">
        <v>162485</v>
      </c>
      <c r="AD44" s="37">
        <v>11800</v>
      </c>
      <c r="AE44" s="37">
        <v>9580</v>
      </c>
      <c r="AF44" s="37">
        <v>307715.74</v>
      </c>
      <c r="AG44" s="37">
        <v>17953.259999999998</v>
      </c>
      <c r="AJ44" s="36">
        <f t="shared" si="1"/>
        <v>794214.90999999992</v>
      </c>
      <c r="AK44" s="59">
        <f t="shared" si="2"/>
        <v>288980.09000000003</v>
      </c>
      <c r="AL44" s="46">
        <f t="shared" si="3"/>
        <v>505234.81999999989</v>
      </c>
      <c r="AM44" s="35">
        <f t="shared" si="4"/>
        <v>574486.85</v>
      </c>
      <c r="AN44" s="39">
        <f t="shared" si="5"/>
        <v>509534</v>
      </c>
      <c r="AO44" s="53">
        <f t="shared" si="6"/>
        <v>64952.849999999977</v>
      </c>
    </row>
    <row r="45" spans="1:41" x14ac:dyDescent="0.2">
      <c r="A45" t="s">
        <v>1250</v>
      </c>
      <c r="B45" t="s">
        <v>1251</v>
      </c>
      <c r="C45">
        <v>2893</v>
      </c>
      <c r="D45" t="s">
        <v>1260</v>
      </c>
      <c r="E45" t="s">
        <v>1260</v>
      </c>
      <c r="F45" s="36">
        <v>351188.79</v>
      </c>
      <c r="G45" s="36">
        <v>0</v>
      </c>
      <c r="H45" s="36">
        <v>62560.81</v>
      </c>
      <c r="I45" s="280">
        <v>45097.31</v>
      </c>
      <c r="J45" s="280">
        <v>236308.85</v>
      </c>
      <c r="N45" s="59">
        <v>8540</v>
      </c>
      <c r="P45" s="59">
        <v>1158.45</v>
      </c>
      <c r="R45" s="280">
        <v>16660.38</v>
      </c>
      <c r="S45" s="280">
        <v>-1534305.91</v>
      </c>
      <c r="T45" s="280">
        <v>2356118.79</v>
      </c>
      <c r="W45" s="33">
        <v>453712.68</v>
      </c>
      <c r="X45" s="33">
        <v>83600</v>
      </c>
      <c r="Y45" s="33">
        <v>1181.31</v>
      </c>
      <c r="AA45" s="33">
        <v>1128980</v>
      </c>
      <c r="AB45" s="33">
        <v>4000</v>
      </c>
      <c r="AC45" s="37">
        <v>1232351</v>
      </c>
      <c r="AD45" s="37">
        <v>7200</v>
      </c>
      <c r="AE45" s="37">
        <v>6164</v>
      </c>
      <c r="AF45" s="37">
        <v>380329.51</v>
      </c>
      <c r="AG45" s="37">
        <v>44945.43</v>
      </c>
      <c r="AI45" s="37">
        <v>153500</v>
      </c>
      <c r="AJ45" s="36">
        <f t="shared" si="1"/>
        <v>413749.6</v>
      </c>
      <c r="AK45" s="59">
        <f t="shared" si="2"/>
        <v>9698.4500000000007</v>
      </c>
      <c r="AL45" s="46">
        <f t="shared" si="3"/>
        <v>404051.14999999997</v>
      </c>
      <c r="AM45" s="35">
        <f t="shared" si="4"/>
        <v>1671473.99</v>
      </c>
      <c r="AN45" s="39">
        <f t="shared" si="5"/>
        <v>1824489.94</v>
      </c>
      <c r="AO45" s="53">
        <f t="shared" si="6"/>
        <v>-153015.94999999995</v>
      </c>
    </row>
    <row r="46" spans="1:41" x14ac:dyDescent="0.2">
      <c r="A46" t="s">
        <v>1250</v>
      </c>
      <c r="B46" t="s">
        <v>1251</v>
      </c>
      <c r="C46">
        <v>2053</v>
      </c>
      <c r="D46" t="s">
        <v>1261</v>
      </c>
      <c r="E46" t="s">
        <v>1261</v>
      </c>
      <c r="F46" s="36">
        <v>107070.6</v>
      </c>
      <c r="G46" s="36">
        <v>36400</v>
      </c>
      <c r="H46" s="36">
        <v>72274.84</v>
      </c>
      <c r="I46" s="280">
        <v>303529.08</v>
      </c>
      <c r="J46" s="280">
        <v>219596.83</v>
      </c>
      <c r="N46" s="59">
        <v>72905</v>
      </c>
      <c r="O46" s="59">
        <v>2589</v>
      </c>
      <c r="P46" s="59">
        <v>973.34</v>
      </c>
      <c r="R46" s="280">
        <v>-341908.85</v>
      </c>
      <c r="S46" s="280">
        <v>-954871.91</v>
      </c>
      <c r="T46" s="280">
        <v>1990390.15</v>
      </c>
      <c r="W46" s="33">
        <v>501676.23</v>
      </c>
      <c r="X46" s="33">
        <v>86500</v>
      </c>
      <c r="Y46" s="33">
        <v>228.78</v>
      </c>
      <c r="AA46" s="33">
        <v>735870</v>
      </c>
      <c r="AC46" s="37">
        <v>828593</v>
      </c>
      <c r="AD46" s="37">
        <v>19845</v>
      </c>
      <c r="AE46" s="37">
        <v>5818</v>
      </c>
      <c r="AF46" s="37">
        <v>376841.15</v>
      </c>
      <c r="AG46" s="37">
        <v>124383.24</v>
      </c>
      <c r="AJ46" s="36">
        <f t="shared" si="1"/>
        <v>215745.44</v>
      </c>
      <c r="AK46" s="59">
        <f t="shared" si="2"/>
        <v>76467.34</v>
      </c>
      <c r="AL46" s="46">
        <f t="shared" si="3"/>
        <v>139278.1</v>
      </c>
      <c r="AM46" s="35">
        <f t="shared" si="4"/>
        <v>1324275.01</v>
      </c>
      <c r="AN46" s="39">
        <f t="shared" si="5"/>
        <v>1355480.39</v>
      </c>
      <c r="AO46" s="53">
        <f t="shared" si="6"/>
        <v>-31205.379999999888</v>
      </c>
    </row>
    <row r="47" spans="1:41" x14ac:dyDescent="0.2">
      <c r="A47" t="s">
        <v>1250</v>
      </c>
      <c r="B47" t="s">
        <v>1251</v>
      </c>
      <c r="C47">
        <v>1752</v>
      </c>
      <c r="D47" t="s">
        <v>1262</v>
      </c>
      <c r="E47" t="s">
        <v>1262</v>
      </c>
      <c r="F47" s="36">
        <v>9987.41</v>
      </c>
      <c r="G47" s="36">
        <v>0</v>
      </c>
      <c r="H47" s="36">
        <v>80370.789999999994</v>
      </c>
      <c r="I47" s="280">
        <v>279638.89</v>
      </c>
      <c r="J47" s="280">
        <v>44546.68</v>
      </c>
      <c r="M47" s="59">
        <v>100000</v>
      </c>
      <c r="N47" s="59">
        <v>14305</v>
      </c>
      <c r="P47" s="59">
        <v>56.7</v>
      </c>
      <c r="R47" s="280">
        <v>-319921.96999999997</v>
      </c>
      <c r="S47" s="280">
        <v>269397.42</v>
      </c>
      <c r="T47" s="280">
        <v>498635.02</v>
      </c>
      <c r="W47" s="33">
        <v>441309.69</v>
      </c>
      <c r="X47" s="33">
        <v>31750</v>
      </c>
      <c r="Y47" s="33">
        <v>416.75</v>
      </c>
      <c r="AA47" s="33">
        <v>799410</v>
      </c>
      <c r="AC47" s="37">
        <v>874446</v>
      </c>
      <c r="AD47" s="37">
        <v>10250</v>
      </c>
      <c r="AE47" s="37">
        <v>10920</v>
      </c>
      <c r="AF47" s="37">
        <v>489045.79</v>
      </c>
      <c r="AG47" s="37">
        <v>36153.050000000003</v>
      </c>
      <c r="AJ47" s="36">
        <f t="shared" si="1"/>
        <v>90358.2</v>
      </c>
      <c r="AK47" s="59">
        <f t="shared" si="2"/>
        <v>114361.7</v>
      </c>
      <c r="AL47" s="46">
        <f t="shared" si="3"/>
        <v>-24003.5</v>
      </c>
      <c r="AM47" s="35">
        <f t="shared" si="4"/>
        <v>1272886.44</v>
      </c>
      <c r="AN47" s="39">
        <f t="shared" si="5"/>
        <v>1420814.84</v>
      </c>
      <c r="AO47" s="53">
        <f t="shared" si="6"/>
        <v>-147928.40000000014</v>
      </c>
    </row>
    <row r="48" spans="1:41" x14ac:dyDescent="0.2">
      <c r="A48" t="s">
        <v>1250</v>
      </c>
      <c r="B48" t="s">
        <v>1251</v>
      </c>
      <c r="C48">
        <v>1882</v>
      </c>
      <c r="D48" t="s">
        <v>1263</v>
      </c>
      <c r="E48" t="s">
        <v>1263</v>
      </c>
      <c r="F48" s="36">
        <v>127781.13</v>
      </c>
      <c r="G48" s="36">
        <v>0</v>
      </c>
      <c r="H48" s="36">
        <v>170207.67</v>
      </c>
      <c r="I48" s="280">
        <v>3</v>
      </c>
      <c r="J48" s="280">
        <v>73826.59</v>
      </c>
      <c r="N48" s="59">
        <v>66338</v>
      </c>
      <c r="P48" s="59">
        <v>29450.45</v>
      </c>
      <c r="R48" s="280">
        <v>-11452.2</v>
      </c>
      <c r="S48" s="280">
        <v>-79622.94</v>
      </c>
      <c r="T48" s="280">
        <v>452082.82</v>
      </c>
      <c r="W48" s="33">
        <v>519389.15</v>
      </c>
      <c r="X48" s="33">
        <v>115000</v>
      </c>
      <c r="Y48" s="33">
        <v>486.39</v>
      </c>
      <c r="AA48" s="33">
        <v>553050</v>
      </c>
      <c r="AC48" s="37">
        <v>730277.5</v>
      </c>
      <c r="AD48" s="37">
        <v>11220</v>
      </c>
      <c r="AE48" s="37">
        <v>4578</v>
      </c>
      <c r="AF48" s="37">
        <v>498755.59</v>
      </c>
      <c r="AG48" s="37">
        <v>28072.19</v>
      </c>
      <c r="AJ48" s="36">
        <f t="shared" si="1"/>
        <v>297988.80000000005</v>
      </c>
      <c r="AK48" s="59">
        <f t="shared" si="2"/>
        <v>95788.45</v>
      </c>
      <c r="AL48" s="46">
        <f t="shared" si="3"/>
        <v>202200.35000000003</v>
      </c>
      <c r="AM48" s="35">
        <f t="shared" si="4"/>
        <v>1187925.54</v>
      </c>
      <c r="AN48" s="39">
        <f t="shared" si="5"/>
        <v>1272903.28</v>
      </c>
      <c r="AO48" s="53">
        <f t="shared" si="6"/>
        <v>-84977.739999999991</v>
      </c>
    </row>
    <row r="49" spans="1:41" x14ac:dyDescent="0.2">
      <c r="A49" t="s">
        <v>1250</v>
      </c>
      <c r="B49" t="s">
        <v>1251</v>
      </c>
      <c r="C49">
        <v>2722</v>
      </c>
      <c r="D49" t="s">
        <v>1264</v>
      </c>
      <c r="E49" t="s">
        <v>1264</v>
      </c>
      <c r="F49" s="36">
        <v>472043.94</v>
      </c>
      <c r="G49" s="36">
        <v>0</v>
      </c>
      <c r="H49" s="36">
        <v>36583.86</v>
      </c>
      <c r="I49" s="280">
        <v>2891820.47</v>
      </c>
      <c r="J49" s="280">
        <v>125872.6</v>
      </c>
      <c r="N49" s="59">
        <v>124590</v>
      </c>
      <c r="P49" s="59">
        <v>27600</v>
      </c>
      <c r="S49" s="280">
        <v>-1898951.05</v>
      </c>
      <c r="T49" s="280">
        <v>5378772.1500000004</v>
      </c>
      <c r="W49" s="33">
        <v>439973.6</v>
      </c>
      <c r="X49" s="33">
        <v>108020</v>
      </c>
      <c r="Y49" s="33">
        <v>1017.97</v>
      </c>
      <c r="AA49" s="33">
        <v>648670</v>
      </c>
      <c r="AB49" s="33">
        <v>18000</v>
      </c>
      <c r="AC49" s="37">
        <v>744776</v>
      </c>
      <c r="AE49" s="37">
        <v>23714</v>
      </c>
      <c r="AF49" s="37">
        <v>366226.26</v>
      </c>
      <c r="AG49" s="37">
        <v>186655.54</v>
      </c>
      <c r="AJ49" s="36">
        <f t="shared" si="1"/>
        <v>508627.8</v>
      </c>
      <c r="AK49" s="59">
        <f t="shared" si="2"/>
        <v>152190</v>
      </c>
      <c r="AL49" s="46">
        <f t="shared" si="3"/>
        <v>356437.8</v>
      </c>
      <c r="AM49" s="35">
        <f t="shared" si="4"/>
        <v>1215681.5699999998</v>
      </c>
      <c r="AN49" s="39">
        <f t="shared" si="5"/>
        <v>1321371.8</v>
      </c>
      <c r="AO49" s="53">
        <f t="shared" si="6"/>
        <v>-105690.23000000021</v>
      </c>
    </row>
    <row r="50" spans="1:41" x14ac:dyDescent="0.2">
      <c r="A50" t="s">
        <v>1250</v>
      </c>
      <c r="B50" t="s">
        <v>1251</v>
      </c>
      <c r="C50">
        <v>2744</v>
      </c>
      <c r="D50" t="s">
        <v>1265</v>
      </c>
      <c r="E50" t="s">
        <v>1265</v>
      </c>
      <c r="F50" s="36">
        <v>472410.03</v>
      </c>
      <c r="G50" s="36">
        <v>0</v>
      </c>
      <c r="H50" s="36">
        <v>572516.91</v>
      </c>
      <c r="I50" s="280">
        <v>-19733.14</v>
      </c>
      <c r="J50" s="280">
        <v>-40240.71</v>
      </c>
      <c r="N50" s="59">
        <v>102790</v>
      </c>
      <c r="P50" s="59">
        <v>28973.94</v>
      </c>
      <c r="Q50" s="280">
        <v>4586</v>
      </c>
      <c r="S50" s="280">
        <v>-892819.02</v>
      </c>
      <c r="T50" s="280">
        <v>1780248.13</v>
      </c>
      <c r="W50" s="33">
        <v>534417.59</v>
      </c>
      <c r="X50" s="33">
        <v>112598</v>
      </c>
      <c r="Y50" s="33">
        <v>1090.8699999999999</v>
      </c>
      <c r="AA50" s="33">
        <v>741598</v>
      </c>
      <c r="AC50" s="37">
        <v>920286</v>
      </c>
      <c r="AE50" s="37">
        <v>34054</v>
      </c>
      <c r="AF50" s="37">
        <v>291614.5</v>
      </c>
      <c r="AG50" s="37">
        <v>182575.92</v>
      </c>
      <c r="AJ50" s="36">
        <f t="shared" si="1"/>
        <v>1044926.9400000001</v>
      </c>
      <c r="AK50" s="59">
        <f t="shared" si="2"/>
        <v>131763.94</v>
      </c>
      <c r="AL50" s="46">
        <f t="shared" si="3"/>
        <v>913163</v>
      </c>
      <c r="AM50" s="35">
        <f t="shared" si="4"/>
        <v>1389704.46</v>
      </c>
      <c r="AN50" s="39">
        <f t="shared" si="5"/>
        <v>1428530.42</v>
      </c>
      <c r="AO50" s="53">
        <f t="shared" si="6"/>
        <v>-38825.959999999963</v>
      </c>
    </row>
    <row r="51" spans="1:41" x14ac:dyDescent="0.2">
      <c r="A51" t="s">
        <v>1250</v>
      </c>
      <c r="B51" t="s">
        <v>1251</v>
      </c>
      <c r="C51">
        <v>2659</v>
      </c>
      <c r="D51" t="s">
        <v>1266</v>
      </c>
      <c r="E51" t="s">
        <v>1266</v>
      </c>
      <c r="F51" s="36">
        <v>538316.01</v>
      </c>
      <c r="G51" s="36">
        <v>0</v>
      </c>
      <c r="H51" s="36">
        <v>273893.59999999998</v>
      </c>
      <c r="I51" s="280">
        <v>863043.94</v>
      </c>
      <c r="J51" s="280">
        <v>252014.31</v>
      </c>
      <c r="P51" s="59">
        <v>91800</v>
      </c>
      <c r="S51" s="280">
        <v>-761206.66</v>
      </c>
      <c r="T51" s="280">
        <v>2690789.95</v>
      </c>
      <c r="W51" s="33">
        <v>544649.31999999995</v>
      </c>
      <c r="X51" s="33">
        <v>1200</v>
      </c>
      <c r="Y51" s="33">
        <v>1128.5999999999999</v>
      </c>
      <c r="AA51" s="33">
        <v>677020</v>
      </c>
      <c r="AB51" s="33">
        <v>406</v>
      </c>
      <c r="AC51" s="37">
        <v>753702</v>
      </c>
      <c r="AE51" s="37">
        <v>14694</v>
      </c>
      <c r="AF51" s="37">
        <v>405365.41</v>
      </c>
      <c r="AG51" s="37">
        <v>144757.94</v>
      </c>
      <c r="AJ51" s="36">
        <f t="shared" si="1"/>
        <v>812209.61</v>
      </c>
      <c r="AK51" s="59">
        <f t="shared" si="2"/>
        <v>91800</v>
      </c>
      <c r="AL51" s="46">
        <f t="shared" si="3"/>
        <v>720409.61</v>
      </c>
      <c r="AM51" s="35">
        <f t="shared" si="4"/>
        <v>1224403.92</v>
      </c>
      <c r="AN51" s="39">
        <f t="shared" si="5"/>
        <v>1318519.3499999999</v>
      </c>
      <c r="AO51" s="53">
        <f t="shared" si="6"/>
        <v>-94115.429999999935</v>
      </c>
    </row>
    <row r="52" spans="1:41" x14ac:dyDescent="0.2">
      <c r="A52" t="s">
        <v>1250</v>
      </c>
      <c r="B52" t="s">
        <v>1251</v>
      </c>
      <c r="C52">
        <v>1879</v>
      </c>
      <c r="D52" t="s">
        <v>1267</v>
      </c>
      <c r="E52" t="s">
        <v>1455</v>
      </c>
      <c r="F52" s="36">
        <v>294041.71000000002</v>
      </c>
      <c r="G52" s="36">
        <v>0</v>
      </c>
      <c r="H52" s="36">
        <v>54700.83</v>
      </c>
      <c r="I52" s="280">
        <v>601382.52</v>
      </c>
      <c r="J52" s="280">
        <v>6088.66</v>
      </c>
      <c r="P52" s="59">
        <v>8633.5300000000007</v>
      </c>
      <c r="S52" s="280">
        <v>-841980.72</v>
      </c>
      <c r="T52" s="280">
        <v>2057308.95</v>
      </c>
      <c r="W52" s="33">
        <v>372633.61</v>
      </c>
      <c r="Y52" s="33">
        <v>105.06</v>
      </c>
      <c r="AB52" s="33">
        <v>4000</v>
      </c>
      <c r="AC52" s="37">
        <v>74610</v>
      </c>
      <c r="AE52" s="37">
        <v>12720</v>
      </c>
      <c r="AF52" s="37">
        <v>270632.55</v>
      </c>
      <c r="AG52" s="37">
        <v>91927.16</v>
      </c>
      <c r="AI52" s="37">
        <v>194597</v>
      </c>
      <c r="AJ52" s="36">
        <f t="shared" si="1"/>
        <v>348742.54000000004</v>
      </c>
      <c r="AK52" s="59">
        <f t="shared" si="2"/>
        <v>8633.5300000000007</v>
      </c>
      <c r="AL52" s="46">
        <f t="shared" si="3"/>
        <v>340109.01</v>
      </c>
      <c r="AM52" s="35">
        <f t="shared" si="4"/>
        <v>376738.67</v>
      </c>
      <c r="AN52" s="39">
        <f t="shared" si="5"/>
        <v>644486.71</v>
      </c>
      <c r="AO52" s="53">
        <f t="shared" si="6"/>
        <v>-267748.03999999998</v>
      </c>
    </row>
    <row r="53" spans="1:41" x14ac:dyDescent="0.2">
      <c r="A53" t="s">
        <v>1250</v>
      </c>
      <c r="B53" t="s">
        <v>1251</v>
      </c>
      <c r="C53">
        <v>2446</v>
      </c>
      <c r="D53" t="s">
        <v>1268</v>
      </c>
      <c r="E53" t="s">
        <v>1268</v>
      </c>
      <c r="F53" s="36">
        <v>114154.17</v>
      </c>
      <c r="G53" s="36">
        <v>0</v>
      </c>
      <c r="H53" s="36">
        <v>319479.39</v>
      </c>
      <c r="I53" s="280">
        <v>129922.34</v>
      </c>
      <c r="J53" s="280">
        <v>161987</v>
      </c>
      <c r="P53" s="59">
        <v>60141.09</v>
      </c>
      <c r="S53" s="280">
        <v>-1197597.3400000001</v>
      </c>
      <c r="T53" s="280">
        <v>1988049.06</v>
      </c>
      <c r="W53" s="33">
        <v>479863.31</v>
      </c>
      <c r="Y53" s="33">
        <v>516.4</v>
      </c>
      <c r="AA53" s="33">
        <v>836730</v>
      </c>
      <c r="AB53" s="33">
        <v>183012</v>
      </c>
      <c r="AC53" s="37">
        <v>1009320</v>
      </c>
      <c r="AD53" s="37">
        <v>7000</v>
      </c>
      <c r="AE53" s="37">
        <v>9860</v>
      </c>
      <c r="AF53" s="37">
        <v>505514.13</v>
      </c>
      <c r="AG53" s="37">
        <v>93477.49</v>
      </c>
      <c r="AJ53" s="36">
        <f t="shared" si="1"/>
        <v>433633.56</v>
      </c>
      <c r="AK53" s="59">
        <f t="shared" si="2"/>
        <v>60141.09</v>
      </c>
      <c r="AL53" s="46">
        <f t="shared" si="3"/>
        <v>373492.47</v>
      </c>
      <c r="AM53" s="35">
        <f t="shared" si="4"/>
        <v>1500121.71</v>
      </c>
      <c r="AN53" s="39">
        <f t="shared" si="5"/>
        <v>1625171.6199999999</v>
      </c>
      <c r="AO53" s="53">
        <f t="shared" si="6"/>
        <v>-125049.90999999992</v>
      </c>
    </row>
    <row r="54" spans="1:41" x14ac:dyDescent="0.2">
      <c r="A54" t="s">
        <v>1250</v>
      </c>
      <c r="B54" t="s">
        <v>1251</v>
      </c>
      <c r="C54">
        <v>1826</v>
      </c>
      <c r="D54" t="s">
        <v>1269</v>
      </c>
      <c r="E54" t="s">
        <v>1269</v>
      </c>
      <c r="F54" s="36">
        <v>81782.87</v>
      </c>
      <c r="G54" s="36">
        <v>0</v>
      </c>
      <c r="H54" s="36">
        <v>68542.31</v>
      </c>
      <c r="I54" s="280">
        <v>40921</v>
      </c>
      <c r="J54" s="280">
        <v>259087.34</v>
      </c>
      <c r="N54" s="59">
        <v>175415</v>
      </c>
      <c r="P54" s="59">
        <v>11820.27</v>
      </c>
      <c r="R54" s="280">
        <v>249356.91</v>
      </c>
      <c r="S54" s="280">
        <v>-1823516.7</v>
      </c>
      <c r="T54" s="280">
        <v>1911374.52</v>
      </c>
      <c r="W54" s="33">
        <v>443988.75</v>
      </c>
      <c r="X54" s="33">
        <v>58874</v>
      </c>
      <c r="Y54" s="33">
        <v>278.12</v>
      </c>
      <c r="AA54" s="33">
        <v>1036620</v>
      </c>
      <c r="AB54" s="33">
        <v>107000</v>
      </c>
      <c r="AC54" s="37">
        <v>1298558</v>
      </c>
      <c r="AE54" s="37">
        <v>20488</v>
      </c>
      <c r="AF54" s="37">
        <v>290565.56</v>
      </c>
      <c r="AG54" s="37">
        <v>111265.79</v>
      </c>
      <c r="AJ54" s="36">
        <f t="shared" si="1"/>
        <v>150325.18</v>
      </c>
      <c r="AK54" s="59">
        <f t="shared" si="2"/>
        <v>187235.27</v>
      </c>
      <c r="AL54" s="46">
        <f t="shared" si="3"/>
        <v>-36910.089999999997</v>
      </c>
      <c r="AM54" s="35">
        <f t="shared" si="4"/>
        <v>1646760.87</v>
      </c>
      <c r="AN54" s="39">
        <f t="shared" si="5"/>
        <v>1720877.35</v>
      </c>
      <c r="AO54" s="53">
        <f t="shared" si="6"/>
        <v>-74116.479999999981</v>
      </c>
    </row>
    <row r="55" spans="1:41" x14ac:dyDescent="0.2">
      <c r="A55" t="s">
        <v>1271</v>
      </c>
      <c r="B55" t="s">
        <v>1272</v>
      </c>
      <c r="C55">
        <v>2474</v>
      </c>
      <c r="D55" t="s">
        <v>1274</v>
      </c>
      <c r="E55" t="s">
        <v>1274</v>
      </c>
      <c r="F55" s="36">
        <v>791820.35</v>
      </c>
      <c r="G55" s="36">
        <v>0</v>
      </c>
      <c r="H55" s="36">
        <v>60372.31</v>
      </c>
      <c r="I55" s="280">
        <v>171257.38</v>
      </c>
      <c r="J55" s="280">
        <v>125254.72</v>
      </c>
      <c r="N55" s="59">
        <v>19705</v>
      </c>
      <c r="P55" s="59">
        <v>608.79999999999995</v>
      </c>
      <c r="S55" s="280">
        <v>-825836.02</v>
      </c>
      <c r="T55" s="280">
        <v>1946410.43</v>
      </c>
      <c r="W55" s="33">
        <v>664244.23</v>
      </c>
      <c r="Y55" s="33">
        <v>1084.69</v>
      </c>
      <c r="AA55" s="33">
        <v>849250</v>
      </c>
      <c r="AB55" s="33">
        <v>4000</v>
      </c>
      <c r="AC55" s="37">
        <v>856155</v>
      </c>
      <c r="AD55" s="37">
        <v>4510</v>
      </c>
      <c r="AE55" s="37">
        <v>21160</v>
      </c>
      <c r="AF55" s="37">
        <v>507743.14</v>
      </c>
      <c r="AG55" s="37">
        <v>121194.23</v>
      </c>
      <c r="AJ55" s="36">
        <f t="shared" si="1"/>
        <v>852192.65999999992</v>
      </c>
      <c r="AK55" s="59">
        <f t="shared" si="2"/>
        <v>20313.8</v>
      </c>
      <c r="AL55" s="46">
        <f t="shared" si="3"/>
        <v>831878.85999999987</v>
      </c>
      <c r="AM55" s="35">
        <f t="shared" si="4"/>
        <v>1518578.92</v>
      </c>
      <c r="AN55" s="39">
        <f t="shared" si="5"/>
        <v>1510762.37</v>
      </c>
      <c r="AO55" s="53">
        <f t="shared" si="6"/>
        <v>7816.5499999998137</v>
      </c>
    </row>
    <row r="56" spans="1:41" x14ac:dyDescent="0.2">
      <c r="A56" t="s">
        <v>1271</v>
      </c>
      <c r="B56" t="s">
        <v>1272</v>
      </c>
      <c r="C56">
        <v>1376</v>
      </c>
      <c r="D56" t="s">
        <v>1275</v>
      </c>
      <c r="E56" t="s">
        <v>1275</v>
      </c>
      <c r="F56" s="36">
        <v>361222.77</v>
      </c>
      <c r="G56" s="36">
        <v>0</v>
      </c>
      <c r="H56" s="36">
        <v>85121.51</v>
      </c>
      <c r="I56" s="280">
        <v>986230.88</v>
      </c>
      <c r="J56" s="280">
        <v>304634.31</v>
      </c>
      <c r="N56" s="59">
        <v>12300</v>
      </c>
      <c r="P56" s="59">
        <v>19800</v>
      </c>
      <c r="S56" s="280">
        <v>1080375.57</v>
      </c>
      <c r="T56" s="280">
        <v>1372237.86</v>
      </c>
      <c r="W56" s="33">
        <v>283790.90000000002</v>
      </c>
      <c r="Y56" s="33">
        <v>912.68</v>
      </c>
      <c r="AA56" s="33">
        <v>590010</v>
      </c>
      <c r="AB56" s="33">
        <v>4000</v>
      </c>
      <c r="AC56" s="37">
        <v>590010</v>
      </c>
      <c r="AD56" s="37">
        <v>21202</v>
      </c>
      <c r="AF56" s="37">
        <v>409539.89</v>
      </c>
      <c r="AG56" s="37">
        <v>605465.65</v>
      </c>
      <c r="AJ56" s="36">
        <f t="shared" si="1"/>
        <v>446344.28</v>
      </c>
      <c r="AK56" s="59">
        <f t="shared" si="2"/>
        <v>32100</v>
      </c>
      <c r="AL56" s="46">
        <f t="shared" si="3"/>
        <v>414244.28</v>
      </c>
      <c r="AM56" s="35">
        <f t="shared" si="4"/>
        <v>878713.58000000007</v>
      </c>
      <c r="AN56" s="39">
        <f t="shared" si="5"/>
        <v>1626217.54</v>
      </c>
      <c r="AO56" s="53">
        <f t="shared" si="6"/>
        <v>-747503.96</v>
      </c>
    </row>
    <row r="57" spans="1:41" x14ac:dyDescent="0.2">
      <c r="A57" t="s">
        <v>1271</v>
      </c>
      <c r="B57" t="s">
        <v>1272</v>
      </c>
      <c r="C57">
        <v>1242</v>
      </c>
      <c r="D57" t="s">
        <v>1276</v>
      </c>
      <c r="E57" t="s">
        <v>1276</v>
      </c>
      <c r="F57" s="36">
        <v>606279.09</v>
      </c>
      <c r="G57" s="36">
        <v>5949</v>
      </c>
      <c r="H57" s="36">
        <v>15913.09</v>
      </c>
      <c r="I57" s="280">
        <v>5</v>
      </c>
      <c r="J57" s="280">
        <v>84612.37</v>
      </c>
      <c r="M57" s="59">
        <v>3000</v>
      </c>
      <c r="N57" s="59">
        <v>8017.11</v>
      </c>
      <c r="P57" s="59">
        <v>24000</v>
      </c>
      <c r="S57" s="280">
        <v>-233233.23</v>
      </c>
      <c r="T57" s="280">
        <v>1028783.07</v>
      </c>
      <c r="W57" s="33">
        <v>415325.15</v>
      </c>
      <c r="Y57" s="33">
        <v>1238.5899999999999</v>
      </c>
      <c r="AA57" s="33">
        <v>850110</v>
      </c>
      <c r="AB57" s="33">
        <v>4000</v>
      </c>
      <c r="AC57" s="37">
        <v>850110</v>
      </c>
      <c r="AD57" s="37">
        <v>3500</v>
      </c>
      <c r="AE57" s="37">
        <v>15842</v>
      </c>
      <c r="AF57" s="37">
        <v>488319.05</v>
      </c>
      <c r="AG57" s="37">
        <v>30711.09</v>
      </c>
      <c r="AJ57" s="36">
        <f t="shared" si="1"/>
        <v>628141.17999999993</v>
      </c>
      <c r="AK57" s="59">
        <f t="shared" si="2"/>
        <v>35017.11</v>
      </c>
      <c r="AL57" s="46">
        <f t="shared" si="3"/>
        <v>593124.06999999995</v>
      </c>
      <c r="AM57" s="35">
        <f t="shared" si="4"/>
        <v>1270673.74</v>
      </c>
      <c r="AN57" s="39">
        <f t="shared" si="5"/>
        <v>1388482.1400000001</v>
      </c>
      <c r="AO57" s="53">
        <f t="shared" si="6"/>
        <v>-117808.40000000014</v>
      </c>
    </row>
    <row r="58" spans="1:41" x14ac:dyDescent="0.2">
      <c r="A58" t="s">
        <v>1271</v>
      </c>
      <c r="B58" t="s">
        <v>1272</v>
      </c>
      <c r="C58">
        <v>2440</v>
      </c>
      <c r="D58" t="s">
        <v>1277</v>
      </c>
      <c r="E58" t="s">
        <v>1277</v>
      </c>
      <c r="F58" s="36">
        <v>725117.03</v>
      </c>
      <c r="G58" s="36">
        <v>30000</v>
      </c>
      <c r="H58" s="36">
        <v>47453.19</v>
      </c>
      <c r="I58" s="280">
        <v>138924.85</v>
      </c>
      <c r="J58" s="280">
        <v>154128.71</v>
      </c>
      <c r="N58" s="59">
        <v>166015</v>
      </c>
      <c r="P58" s="59">
        <v>72000</v>
      </c>
      <c r="S58" s="280">
        <v>452086.8</v>
      </c>
      <c r="T58" s="280">
        <v>566631.65</v>
      </c>
      <c r="W58" s="33">
        <v>512558.89</v>
      </c>
      <c r="Y58" s="33">
        <v>1483.77</v>
      </c>
      <c r="AA58" s="33">
        <v>746516</v>
      </c>
      <c r="AB58" s="33">
        <v>4000</v>
      </c>
      <c r="AC58" s="37">
        <v>773221</v>
      </c>
      <c r="AD58" s="37">
        <v>24000</v>
      </c>
      <c r="AE58" s="37">
        <v>28140</v>
      </c>
      <c r="AF58" s="37">
        <v>547089.55000000005</v>
      </c>
      <c r="AG58" s="37">
        <v>53217.78</v>
      </c>
      <c r="AJ58" s="36">
        <f t="shared" si="1"/>
        <v>802570.22</v>
      </c>
      <c r="AK58" s="59">
        <f t="shared" si="2"/>
        <v>238015</v>
      </c>
      <c r="AL58" s="46">
        <f t="shared" si="3"/>
        <v>564555.22</v>
      </c>
      <c r="AM58" s="35">
        <f t="shared" si="4"/>
        <v>1264558.6600000001</v>
      </c>
      <c r="AN58" s="39">
        <f t="shared" si="5"/>
        <v>1425668.33</v>
      </c>
      <c r="AO58" s="53">
        <f t="shared" si="6"/>
        <v>-161109.66999999993</v>
      </c>
    </row>
    <row r="59" spans="1:41" x14ac:dyDescent="0.2">
      <c r="A59" t="s">
        <v>1271</v>
      </c>
      <c r="B59" t="s">
        <v>1272</v>
      </c>
      <c r="C59">
        <v>1389</v>
      </c>
      <c r="D59" t="s">
        <v>1278</v>
      </c>
      <c r="E59" t="s">
        <v>1278</v>
      </c>
      <c r="F59" s="36">
        <v>194199.42</v>
      </c>
      <c r="G59" s="36">
        <v>0</v>
      </c>
      <c r="H59" s="36">
        <v>20405.8</v>
      </c>
      <c r="I59" s="280">
        <v>492591.19</v>
      </c>
      <c r="J59" s="280">
        <v>110983.64</v>
      </c>
      <c r="N59" s="59">
        <v>19261.5</v>
      </c>
      <c r="P59" s="59">
        <v>0</v>
      </c>
      <c r="S59" s="280">
        <v>-828989.77</v>
      </c>
      <c r="T59" s="280">
        <v>1787234.17</v>
      </c>
      <c r="W59" s="33">
        <v>435297.92</v>
      </c>
      <c r="X59" s="33">
        <v>93980</v>
      </c>
      <c r="Y59" s="33">
        <v>263.22000000000003</v>
      </c>
      <c r="AA59" s="33">
        <v>669960</v>
      </c>
      <c r="AB59" s="33">
        <v>24000</v>
      </c>
      <c r="AC59" s="37">
        <v>742508</v>
      </c>
      <c r="AE59" s="37">
        <v>25982</v>
      </c>
      <c r="AF59" s="37">
        <v>432082.81</v>
      </c>
      <c r="AG59" s="37">
        <v>182254.18</v>
      </c>
      <c r="AJ59" s="36">
        <f t="shared" si="1"/>
        <v>214605.22</v>
      </c>
      <c r="AK59" s="59">
        <f t="shared" si="2"/>
        <v>19261.5</v>
      </c>
      <c r="AL59" s="46">
        <f t="shared" si="3"/>
        <v>195343.72</v>
      </c>
      <c r="AM59" s="35">
        <f t="shared" si="4"/>
        <v>1223501.1399999999</v>
      </c>
      <c r="AN59" s="39">
        <f t="shared" si="5"/>
        <v>1382826.99</v>
      </c>
      <c r="AO59" s="53">
        <f t="shared" si="6"/>
        <v>-159325.85000000009</v>
      </c>
    </row>
    <row r="60" spans="1:41" x14ac:dyDescent="0.2">
      <c r="A60" t="s">
        <v>1271</v>
      </c>
      <c r="B60" t="s">
        <v>1272</v>
      </c>
      <c r="C60">
        <v>2510</v>
      </c>
      <c r="D60" t="s">
        <v>1279</v>
      </c>
      <c r="E60" t="s">
        <v>1279</v>
      </c>
      <c r="F60" s="36">
        <v>461693.6</v>
      </c>
      <c r="G60" s="36">
        <v>0</v>
      </c>
      <c r="H60" s="36">
        <v>46196.94</v>
      </c>
      <c r="I60" s="280">
        <v>2379331.7200000002</v>
      </c>
      <c r="J60" s="280">
        <v>134232.78</v>
      </c>
      <c r="N60" s="59">
        <v>19653</v>
      </c>
      <c r="P60" s="59">
        <v>0</v>
      </c>
      <c r="S60" s="280">
        <v>-736299.24</v>
      </c>
      <c r="T60" s="280">
        <v>3909726.18</v>
      </c>
      <c r="W60" s="33">
        <v>486033.44</v>
      </c>
      <c r="X60" s="33">
        <v>163605</v>
      </c>
      <c r="Y60" s="33">
        <v>710.05</v>
      </c>
      <c r="AA60" s="33">
        <v>886780</v>
      </c>
      <c r="AB60" s="33">
        <v>4000</v>
      </c>
      <c r="AC60" s="37">
        <v>959326</v>
      </c>
      <c r="AD60" s="37">
        <v>3500</v>
      </c>
      <c r="AE60" s="37">
        <v>26516</v>
      </c>
      <c r="AF60" s="37">
        <v>498678.3</v>
      </c>
      <c r="AG60" s="37">
        <v>214733.09</v>
      </c>
      <c r="AI60" s="37">
        <v>10000</v>
      </c>
      <c r="AJ60" s="36">
        <f t="shared" si="1"/>
        <v>507890.54</v>
      </c>
      <c r="AK60" s="59">
        <f t="shared" si="2"/>
        <v>19653</v>
      </c>
      <c r="AL60" s="46">
        <f t="shared" si="3"/>
        <v>488237.54</v>
      </c>
      <c r="AM60" s="35">
        <f t="shared" si="4"/>
        <v>1541128.49</v>
      </c>
      <c r="AN60" s="39">
        <f t="shared" si="5"/>
        <v>1712753.3900000001</v>
      </c>
      <c r="AO60" s="53">
        <f t="shared" si="6"/>
        <v>-171624.90000000014</v>
      </c>
    </row>
    <row r="61" spans="1:41" ht="15.75" customHeight="1" x14ac:dyDescent="0.2">
      <c r="A61" t="s">
        <v>1271</v>
      </c>
      <c r="B61" t="s">
        <v>1272</v>
      </c>
      <c r="C61">
        <v>2815</v>
      </c>
      <c r="D61" t="s">
        <v>1280</v>
      </c>
      <c r="E61" t="s">
        <v>1280</v>
      </c>
      <c r="F61" s="36">
        <v>345938.97</v>
      </c>
      <c r="G61" s="36">
        <v>0</v>
      </c>
      <c r="H61" s="36">
        <v>98479.58</v>
      </c>
      <c r="I61" s="280">
        <v>291219.57</v>
      </c>
      <c r="J61" s="280">
        <v>266119.59000000003</v>
      </c>
      <c r="N61" s="59">
        <v>20881.04</v>
      </c>
      <c r="P61" s="59">
        <v>0</v>
      </c>
      <c r="S61" s="280">
        <v>-1288639.96</v>
      </c>
      <c r="T61" s="280">
        <v>2469567.41</v>
      </c>
      <c r="W61" s="33">
        <v>422230.88</v>
      </c>
      <c r="X61" s="33">
        <v>101280</v>
      </c>
      <c r="Y61" s="33">
        <v>871.77</v>
      </c>
      <c r="AA61" s="33">
        <v>662930</v>
      </c>
      <c r="AB61" s="33">
        <v>4000</v>
      </c>
      <c r="AC61" s="37">
        <v>740585</v>
      </c>
      <c r="AD61" s="37">
        <v>31520</v>
      </c>
      <c r="AE61" s="37">
        <v>29663</v>
      </c>
      <c r="AF61" s="37">
        <v>445643.51</v>
      </c>
      <c r="AG61" s="37">
        <v>143951.92000000001</v>
      </c>
      <c r="AJ61" s="36">
        <f t="shared" si="1"/>
        <v>444418.55</v>
      </c>
      <c r="AK61" s="59">
        <f t="shared" si="2"/>
        <v>20881.04</v>
      </c>
      <c r="AL61" s="46">
        <f t="shared" si="3"/>
        <v>423537.51</v>
      </c>
      <c r="AM61" s="35">
        <f t="shared" si="4"/>
        <v>1191312.6499999999</v>
      </c>
      <c r="AN61" s="39">
        <f t="shared" si="5"/>
        <v>1391363.43</v>
      </c>
      <c r="AO61" s="53">
        <f t="shared" si="6"/>
        <v>-200050.78000000003</v>
      </c>
    </row>
    <row r="62" spans="1:41" x14ac:dyDescent="0.2">
      <c r="A62" t="s">
        <v>1271</v>
      </c>
      <c r="B62" t="s">
        <v>1272</v>
      </c>
      <c r="C62">
        <v>1446</v>
      </c>
      <c r="D62" t="s">
        <v>1281</v>
      </c>
      <c r="E62" t="s">
        <v>1281</v>
      </c>
      <c r="F62" s="36">
        <v>483903.15</v>
      </c>
      <c r="G62" s="36">
        <v>0</v>
      </c>
      <c r="H62" s="36">
        <v>50077.45</v>
      </c>
      <c r="I62" s="280">
        <v>405511.58</v>
      </c>
      <c r="J62" s="280">
        <v>397812.54</v>
      </c>
      <c r="M62" s="59">
        <v>3000</v>
      </c>
      <c r="N62" s="59">
        <v>13328.04</v>
      </c>
      <c r="P62" s="59">
        <v>39600</v>
      </c>
      <c r="S62" s="280">
        <v>-674397.31</v>
      </c>
      <c r="T62" s="280">
        <v>2114448.44</v>
      </c>
      <c r="W62" s="33">
        <v>457449.41</v>
      </c>
      <c r="X62" s="33">
        <v>188970</v>
      </c>
      <c r="Y62" s="33">
        <v>752.17</v>
      </c>
      <c r="AA62" s="33">
        <v>493350</v>
      </c>
      <c r="AB62" s="33">
        <v>4000</v>
      </c>
      <c r="AC62" s="37">
        <v>493350</v>
      </c>
      <c r="AD62" s="37">
        <v>460</v>
      </c>
      <c r="AE62" s="37">
        <v>14477</v>
      </c>
      <c r="AF62" s="37">
        <v>593927.98</v>
      </c>
      <c r="AG62" s="37">
        <v>190981.05</v>
      </c>
      <c r="AI62" s="37">
        <v>10000</v>
      </c>
      <c r="AJ62" s="36">
        <f t="shared" si="1"/>
        <v>533980.6</v>
      </c>
      <c r="AK62" s="59">
        <f t="shared" si="2"/>
        <v>55928.04</v>
      </c>
      <c r="AL62" s="46">
        <f t="shared" si="3"/>
        <v>478052.56</v>
      </c>
      <c r="AM62" s="35">
        <f t="shared" si="4"/>
        <v>1144521.58</v>
      </c>
      <c r="AN62" s="39">
        <f t="shared" si="5"/>
        <v>1303196.03</v>
      </c>
      <c r="AO62" s="53">
        <f t="shared" si="6"/>
        <v>-158674.44999999995</v>
      </c>
    </row>
    <row r="63" spans="1:41" x14ac:dyDescent="0.2">
      <c r="A63" t="s">
        <v>1271</v>
      </c>
      <c r="B63" t="s">
        <v>1272</v>
      </c>
      <c r="C63">
        <v>4125</v>
      </c>
      <c r="D63" t="s">
        <v>1282</v>
      </c>
      <c r="E63" t="s">
        <v>1282</v>
      </c>
      <c r="F63" s="36">
        <v>244387.32</v>
      </c>
      <c r="G63" s="36">
        <v>0</v>
      </c>
      <c r="H63" s="36">
        <v>43820.34</v>
      </c>
      <c r="I63" s="280">
        <v>1925759.68</v>
      </c>
      <c r="J63" s="280">
        <v>77869.23</v>
      </c>
      <c r="N63" s="59">
        <v>20036.5</v>
      </c>
      <c r="P63" s="59">
        <v>22200</v>
      </c>
      <c r="S63" s="280">
        <v>-371861.3</v>
      </c>
      <c r="T63" s="280">
        <v>2791483.6</v>
      </c>
      <c r="W63" s="33">
        <v>473979.1</v>
      </c>
      <c r="X63" s="33">
        <v>55590</v>
      </c>
      <c r="Y63" s="33">
        <v>399.45</v>
      </c>
      <c r="AA63" s="33">
        <v>1051030</v>
      </c>
      <c r="AB63" s="33">
        <v>4000</v>
      </c>
      <c r="AC63" s="37">
        <v>1123579</v>
      </c>
      <c r="AE63" s="37">
        <v>25256</v>
      </c>
      <c r="AF63" s="37">
        <v>475781.5</v>
      </c>
      <c r="AG63" s="37">
        <v>130404.28</v>
      </c>
      <c r="AJ63" s="36">
        <f t="shared" si="1"/>
        <v>288207.66000000003</v>
      </c>
      <c r="AK63" s="59">
        <f t="shared" si="2"/>
        <v>42236.5</v>
      </c>
      <c r="AL63" s="46">
        <f t="shared" si="3"/>
        <v>245971.16000000003</v>
      </c>
      <c r="AM63" s="35">
        <f t="shared" si="4"/>
        <v>1584998.5499999998</v>
      </c>
      <c r="AN63" s="39">
        <f t="shared" si="5"/>
        <v>1755020.78</v>
      </c>
      <c r="AO63" s="53">
        <f t="shared" si="6"/>
        <v>-170022.23000000021</v>
      </c>
    </row>
    <row r="64" spans="1:41" x14ac:dyDescent="0.2">
      <c r="A64" t="s">
        <v>1284</v>
      </c>
      <c r="B64" t="s">
        <v>1285</v>
      </c>
      <c r="C64">
        <v>4926</v>
      </c>
      <c r="D64" t="s">
        <v>1287</v>
      </c>
      <c r="E64" t="s">
        <v>1287</v>
      </c>
      <c r="F64" s="36">
        <v>236994.22</v>
      </c>
      <c r="G64" s="36">
        <v>0</v>
      </c>
      <c r="H64" s="36">
        <v>114267.45</v>
      </c>
      <c r="I64" s="280">
        <v>477354.69</v>
      </c>
      <c r="J64" s="280">
        <v>40807.43</v>
      </c>
      <c r="N64" s="59">
        <v>58368.69</v>
      </c>
      <c r="O64" s="59">
        <v>131590</v>
      </c>
      <c r="P64" s="59">
        <v>1367.34</v>
      </c>
      <c r="S64" s="280">
        <v>-973622.63</v>
      </c>
      <c r="T64" s="280">
        <v>1683662.57</v>
      </c>
      <c r="W64" s="33">
        <v>735573.33</v>
      </c>
      <c r="Y64" s="33">
        <v>270.81</v>
      </c>
      <c r="AA64" s="33">
        <v>1481768.5</v>
      </c>
      <c r="AB64" s="33">
        <v>115000</v>
      </c>
      <c r="AC64" s="37">
        <v>1930096.5</v>
      </c>
      <c r="AD64" s="37">
        <v>20860</v>
      </c>
      <c r="AF64" s="37">
        <v>330105.09999999998</v>
      </c>
      <c r="AG64" s="37">
        <v>83493.22</v>
      </c>
      <c r="AJ64" s="36">
        <f t="shared" si="1"/>
        <v>351261.67</v>
      </c>
      <c r="AK64" s="59">
        <f t="shared" si="2"/>
        <v>191326.03</v>
      </c>
      <c r="AL64" s="46">
        <f t="shared" si="3"/>
        <v>159935.63999999998</v>
      </c>
      <c r="AM64" s="35">
        <f t="shared" si="4"/>
        <v>2332612.64</v>
      </c>
      <c r="AN64" s="39">
        <f t="shared" si="5"/>
        <v>2364554.8200000003</v>
      </c>
      <c r="AO64" s="53">
        <f t="shared" si="6"/>
        <v>-31942.180000000168</v>
      </c>
    </row>
    <row r="65" spans="1:41" x14ac:dyDescent="0.2">
      <c r="A65" t="s">
        <v>1284</v>
      </c>
      <c r="B65" t="s">
        <v>1285</v>
      </c>
      <c r="C65">
        <v>2077</v>
      </c>
      <c r="D65" t="s">
        <v>1288</v>
      </c>
      <c r="E65" t="s">
        <v>1288</v>
      </c>
      <c r="F65" s="36">
        <v>277338.73</v>
      </c>
      <c r="G65" s="36">
        <v>30000</v>
      </c>
      <c r="H65" s="36">
        <v>228003.4</v>
      </c>
      <c r="I65" s="280">
        <v>2679428.1800000002</v>
      </c>
      <c r="J65" s="280">
        <v>236011.57</v>
      </c>
      <c r="N65" s="59">
        <v>6300</v>
      </c>
      <c r="O65" s="59">
        <v>80600</v>
      </c>
      <c r="P65" s="59">
        <v>1832.99</v>
      </c>
      <c r="S65" s="280">
        <v>2268675.61</v>
      </c>
      <c r="T65" s="280">
        <v>1188971.67</v>
      </c>
      <c r="W65" s="33">
        <v>744460.45</v>
      </c>
      <c r="Y65" s="33">
        <v>455.2</v>
      </c>
      <c r="AA65" s="33">
        <v>466370</v>
      </c>
      <c r="AC65" s="37">
        <v>770548</v>
      </c>
      <c r="AE65" s="37">
        <v>24058</v>
      </c>
      <c r="AF65" s="37">
        <v>339216.31</v>
      </c>
      <c r="AG65" s="37">
        <v>173061.73</v>
      </c>
      <c r="AJ65" s="36">
        <f t="shared" si="1"/>
        <v>535342.13</v>
      </c>
      <c r="AK65" s="59">
        <f t="shared" si="2"/>
        <v>88732.99</v>
      </c>
      <c r="AL65" s="46">
        <f t="shared" si="3"/>
        <v>446609.14</v>
      </c>
      <c r="AM65" s="35">
        <f t="shared" si="4"/>
        <v>1211285.6499999999</v>
      </c>
      <c r="AN65" s="39">
        <f t="shared" si="5"/>
        <v>1306884.04</v>
      </c>
      <c r="AO65" s="53">
        <f t="shared" si="6"/>
        <v>-95598.39000000013</v>
      </c>
    </row>
    <row r="66" spans="1:41" x14ac:dyDescent="0.2">
      <c r="A66" t="s">
        <v>1284</v>
      </c>
      <c r="B66" t="s">
        <v>1285</v>
      </c>
      <c r="C66">
        <v>1722</v>
      </c>
      <c r="D66" t="s">
        <v>1289</v>
      </c>
      <c r="E66" t="s">
        <v>1289</v>
      </c>
      <c r="F66" s="36">
        <v>649780.43000000005</v>
      </c>
      <c r="G66" s="36">
        <v>0</v>
      </c>
      <c r="H66" s="36">
        <v>37835.949999999997</v>
      </c>
      <c r="I66" s="280">
        <v>148136.16</v>
      </c>
      <c r="J66" s="280">
        <v>178755.57</v>
      </c>
      <c r="N66" s="59">
        <v>40840</v>
      </c>
      <c r="P66" s="59">
        <v>7000.09</v>
      </c>
      <c r="Q66" s="280">
        <v>998.87</v>
      </c>
      <c r="S66" s="280">
        <v>-1241940.19</v>
      </c>
      <c r="T66" s="280">
        <v>2121250.9300000002</v>
      </c>
      <c r="W66" s="33">
        <v>858282.72</v>
      </c>
      <c r="Y66" s="33">
        <v>15</v>
      </c>
      <c r="AA66" s="33">
        <v>815474</v>
      </c>
      <c r="AB66" s="33">
        <v>21100</v>
      </c>
      <c r="AC66" s="37">
        <v>961289</v>
      </c>
      <c r="AE66" s="37">
        <v>8600</v>
      </c>
      <c r="AF66" s="37">
        <v>519900.51</v>
      </c>
      <c r="AG66" s="37">
        <v>118723.8</v>
      </c>
      <c r="AJ66" s="36">
        <f t="shared" si="1"/>
        <v>687616.38</v>
      </c>
      <c r="AK66" s="59">
        <f t="shared" si="2"/>
        <v>47840.09</v>
      </c>
      <c r="AL66" s="46">
        <f t="shared" si="3"/>
        <v>639776.29</v>
      </c>
      <c r="AM66" s="35">
        <f t="shared" si="4"/>
        <v>1694871.72</v>
      </c>
      <c r="AN66" s="39">
        <f t="shared" si="5"/>
        <v>1608513.31</v>
      </c>
      <c r="AO66" s="53">
        <f t="shared" si="6"/>
        <v>86358.409999999916</v>
      </c>
    </row>
    <row r="67" spans="1:41" x14ac:dyDescent="0.2">
      <c r="A67" t="s">
        <v>1284</v>
      </c>
      <c r="B67" t="s">
        <v>1285</v>
      </c>
      <c r="C67">
        <v>4601</v>
      </c>
      <c r="D67" t="s">
        <v>1290</v>
      </c>
      <c r="E67" t="s">
        <v>1290</v>
      </c>
      <c r="F67" s="36">
        <v>283661.38</v>
      </c>
      <c r="G67" s="36">
        <v>0</v>
      </c>
      <c r="H67" s="36">
        <v>43939.35</v>
      </c>
      <c r="I67" s="280">
        <v>875752.38</v>
      </c>
      <c r="J67" s="280">
        <v>73207.850000000006</v>
      </c>
      <c r="M67" s="59">
        <v>60430</v>
      </c>
      <c r="N67" s="59">
        <v>22620</v>
      </c>
      <c r="P67" s="59">
        <v>10438.73</v>
      </c>
      <c r="S67" s="280">
        <v>82587.09</v>
      </c>
      <c r="T67" s="280">
        <v>1374864.38</v>
      </c>
      <c r="W67" s="33">
        <v>831203.64</v>
      </c>
      <c r="Y67" s="33">
        <v>1314.74</v>
      </c>
      <c r="AA67" s="33">
        <v>1258119.7</v>
      </c>
      <c r="AB67" s="33">
        <v>11557</v>
      </c>
      <c r="AC67" s="37">
        <v>1704588.7</v>
      </c>
      <c r="AD67" s="37">
        <v>17524</v>
      </c>
      <c r="AF67" s="37">
        <v>532222.68000000005</v>
      </c>
      <c r="AG67" s="37">
        <v>122238.94</v>
      </c>
      <c r="AJ67" s="36">
        <f t="shared" si="1"/>
        <v>327600.73</v>
      </c>
      <c r="AK67" s="59">
        <f t="shared" si="2"/>
        <v>93488.73</v>
      </c>
      <c r="AL67" s="46">
        <f t="shared" si="3"/>
        <v>234112</v>
      </c>
      <c r="AM67" s="35">
        <f t="shared" si="4"/>
        <v>2102195.08</v>
      </c>
      <c r="AN67" s="39">
        <f t="shared" si="5"/>
        <v>2376574.3199999998</v>
      </c>
      <c r="AO67" s="53">
        <f t="shared" si="6"/>
        <v>-274379.23999999976</v>
      </c>
    </row>
    <row r="68" spans="1:41" x14ac:dyDescent="0.2">
      <c r="A68" t="s">
        <v>1284</v>
      </c>
      <c r="B68" t="s">
        <v>1285</v>
      </c>
      <c r="C68">
        <v>3977</v>
      </c>
      <c r="D68" t="s">
        <v>1291</v>
      </c>
      <c r="E68" t="s">
        <v>1291</v>
      </c>
      <c r="F68" s="36">
        <v>782921.02</v>
      </c>
      <c r="G68" s="36">
        <v>0</v>
      </c>
      <c r="H68" s="36">
        <v>33412</v>
      </c>
      <c r="I68" s="280">
        <v>138907.68</v>
      </c>
      <c r="J68" s="280">
        <v>163290.38</v>
      </c>
      <c r="M68" s="59">
        <v>8450</v>
      </c>
      <c r="N68" s="59">
        <v>102400</v>
      </c>
      <c r="O68" s="59">
        <v>347900</v>
      </c>
      <c r="P68" s="59">
        <v>2812.04</v>
      </c>
      <c r="S68" s="280">
        <v>-1837448.4</v>
      </c>
      <c r="T68" s="280">
        <v>2680574.06</v>
      </c>
      <c r="W68" s="33">
        <v>850553.3</v>
      </c>
      <c r="X68" s="33">
        <v>50400</v>
      </c>
      <c r="Y68" s="33">
        <v>1541.77</v>
      </c>
      <c r="AA68" s="33">
        <v>1809762.5</v>
      </c>
      <c r="AB68" s="33">
        <v>30000</v>
      </c>
      <c r="AC68" s="37">
        <v>2282602.5</v>
      </c>
      <c r="AE68" s="37">
        <v>49692</v>
      </c>
      <c r="AF68" s="37">
        <v>428190.71</v>
      </c>
      <c r="AG68" s="37">
        <v>167928.98</v>
      </c>
      <c r="AJ68" s="36">
        <f t="shared" si="1"/>
        <v>816333.02</v>
      </c>
      <c r="AK68" s="59">
        <f t="shared" si="2"/>
        <v>461562.04</v>
      </c>
      <c r="AL68" s="46">
        <f t="shared" si="3"/>
        <v>354770.98000000004</v>
      </c>
      <c r="AM68" s="35">
        <f t="shared" si="4"/>
        <v>2742257.5700000003</v>
      </c>
      <c r="AN68" s="39">
        <f t="shared" si="5"/>
        <v>2928414.19</v>
      </c>
      <c r="AO68" s="53">
        <f t="shared" si="6"/>
        <v>-186156.61999999965</v>
      </c>
    </row>
    <row r="69" spans="1:41" x14ac:dyDescent="0.2">
      <c r="A69" t="s">
        <v>1284</v>
      </c>
      <c r="B69" t="s">
        <v>1285</v>
      </c>
      <c r="C69">
        <v>2317</v>
      </c>
      <c r="D69" t="s">
        <v>1292</v>
      </c>
      <c r="E69" t="s">
        <v>1292</v>
      </c>
      <c r="F69" s="36">
        <v>707923.93</v>
      </c>
      <c r="G69" s="36">
        <v>5000</v>
      </c>
      <c r="H69" s="36">
        <v>150804.69</v>
      </c>
      <c r="I69" s="280">
        <v>313630.39</v>
      </c>
      <c r="J69" s="280">
        <v>48517.07</v>
      </c>
      <c r="N69" s="59">
        <v>15800</v>
      </c>
      <c r="P69" s="59">
        <v>36813.18</v>
      </c>
      <c r="Q69" s="280">
        <v>5000</v>
      </c>
      <c r="S69" s="280">
        <v>-1068109.8899999999</v>
      </c>
      <c r="T69" s="280">
        <v>2191965</v>
      </c>
      <c r="W69" s="33">
        <v>732013.5</v>
      </c>
      <c r="X69" s="33">
        <v>99950</v>
      </c>
      <c r="Y69" s="33">
        <v>1101.25</v>
      </c>
      <c r="AA69" s="33">
        <v>463040</v>
      </c>
      <c r="AB69" s="33">
        <v>310002</v>
      </c>
      <c r="AC69" s="37">
        <v>1140924</v>
      </c>
      <c r="AD69" s="37">
        <v>29034</v>
      </c>
      <c r="AF69" s="37">
        <v>260779.42</v>
      </c>
      <c r="AG69" s="37">
        <v>130961.54</v>
      </c>
      <c r="AJ69" s="36">
        <f t="shared" ref="AJ69:AJ132" si="7">SUM(F69:H69)</f>
        <v>863728.62000000011</v>
      </c>
      <c r="AK69" s="59">
        <f t="shared" ref="AK69:AK132" si="8">SUM(M69:P69)</f>
        <v>52613.18</v>
      </c>
      <c r="AL69" s="46">
        <f t="shared" ref="AL69:AL132" si="9">AJ69-AK69</f>
        <v>811115.44000000006</v>
      </c>
      <c r="AM69" s="35">
        <f t="shared" ref="AM69:AM132" si="10">SUM(U69:AB69)</f>
        <v>1606106.75</v>
      </c>
      <c r="AN69" s="39">
        <f t="shared" ref="AN69:AN132" si="11">SUM(AC69:AI69)</f>
        <v>1561698.96</v>
      </c>
      <c r="AO69" s="53">
        <f t="shared" ref="AO69:AO132" si="12">AM69-AN69</f>
        <v>44407.790000000037</v>
      </c>
    </row>
    <row r="70" spans="1:41" x14ac:dyDescent="0.2">
      <c r="A70" t="s">
        <v>1284</v>
      </c>
      <c r="B70" t="s">
        <v>1285</v>
      </c>
      <c r="C70">
        <v>2733</v>
      </c>
      <c r="D70" t="s">
        <v>1293</v>
      </c>
      <c r="E70" t="s">
        <v>1293</v>
      </c>
      <c r="F70" s="36">
        <v>483883.54</v>
      </c>
      <c r="G70" s="36">
        <v>0</v>
      </c>
      <c r="H70" s="36">
        <v>81243.38</v>
      </c>
      <c r="I70" s="280">
        <v>68264.55</v>
      </c>
      <c r="J70" s="280">
        <v>380852.81</v>
      </c>
      <c r="N70" s="59">
        <v>6300</v>
      </c>
      <c r="P70" s="59">
        <v>18097.52</v>
      </c>
      <c r="S70" s="280">
        <v>-500512.88</v>
      </c>
      <c r="T70" s="280">
        <v>1298941.3500000001</v>
      </c>
      <c r="W70" s="33">
        <v>1041361.25</v>
      </c>
      <c r="X70" s="33">
        <v>15805</v>
      </c>
      <c r="AA70" s="33">
        <v>1279515.8999999999</v>
      </c>
      <c r="AB70" s="33">
        <v>43800</v>
      </c>
      <c r="AC70" s="37">
        <v>1583062.9</v>
      </c>
      <c r="AD70" s="37">
        <v>3500</v>
      </c>
      <c r="AE70" s="37">
        <v>18751</v>
      </c>
      <c r="AF70" s="37">
        <v>487617.46</v>
      </c>
      <c r="AG70" s="37">
        <v>96132.5</v>
      </c>
      <c r="AJ70" s="36">
        <f t="shared" si="7"/>
        <v>565126.91999999993</v>
      </c>
      <c r="AK70" s="59">
        <f t="shared" si="8"/>
        <v>24397.52</v>
      </c>
      <c r="AL70" s="46">
        <f t="shared" si="9"/>
        <v>540729.39999999991</v>
      </c>
      <c r="AM70" s="35">
        <f t="shared" si="10"/>
        <v>2380482.15</v>
      </c>
      <c r="AN70" s="39">
        <f t="shared" si="11"/>
        <v>2189063.86</v>
      </c>
      <c r="AO70" s="53">
        <f t="shared" si="12"/>
        <v>191418.29000000004</v>
      </c>
    </row>
    <row r="71" spans="1:41" x14ac:dyDescent="0.2">
      <c r="A71" t="s">
        <v>1284</v>
      </c>
      <c r="B71" t="s">
        <v>1285</v>
      </c>
      <c r="C71">
        <v>5014</v>
      </c>
      <c r="D71" t="s">
        <v>1294</v>
      </c>
      <c r="E71" t="s">
        <v>1294</v>
      </c>
      <c r="F71" s="36">
        <v>347457.37</v>
      </c>
      <c r="G71" s="36">
        <v>0</v>
      </c>
      <c r="H71" s="36">
        <v>68375.740000000005</v>
      </c>
      <c r="I71" s="280">
        <v>577514.16</v>
      </c>
      <c r="J71" s="280">
        <v>161669.87</v>
      </c>
      <c r="N71" s="59">
        <v>66153</v>
      </c>
      <c r="P71" s="59">
        <v>1584</v>
      </c>
      <c r="S71" s="280">
        <v>-610626.06000000006</v>
      </c>
      <c r="T71" s="280">
        <v>1726865.73</v>
      </c>
      <c r="W71" s="33">
        <v>1082105.83</v>
      </c>
      <c r="X71" s="33">
        <v>210000</v>
      </c>
      <c r="Y71" s="33">
        <v>2245.5</v>
      </c>
      <c r="AA71" s="33">
        <v>606366.5</v>
      </c>
      <c r="AC71" s="37">
        <v>1040534.5</v>
      </c>
      <c r="AE71" s="37">
        <v>16954</v>
      </c>
      <c r="AF71" s="37">
        <v>732419.47</v>
      </c>
      <c r="AG71" s="37">
        <v>139769.39000000001</v>
      </c>
      <c r="AJ71" s="36">
        <f t="shared" si="7"/>
        <v>415833.11</v>
      </c>
      <c r="AK71" s="59">
        <f t="shared" si="8"/>
        <v>67737</v>
      </c>
      <c r="AL71" s="46">
        <f t="shared" si="9"/>
        <v>348096.11</v>
      </c>
      <c r="AM71" s="35">
        <f t="shared" si="10"/>
        <v>1900717.83</v>
      </c>
      <c r="AN71" s="39">
        <f t="shared" si="11"/>
        <v>1929677.3599999999</v>
      </c>
      <c r="AO71" s="53">
        <f t="shared" si="12"/>
        <v>-28959.529999999795</v>
      </c>
    </row>
    <row r="72" spans="1:41" x14ac:dyDescent="0.2">
      <c r="A72" t="s">
        <v>1284</v>
      </c>
      <c r="B72" t="s">
        <v>1285</v>
      </c>
      <c r="C72">
        <v>4306</v>
      </c>
      <c r="D72" t="s">
        <v>1295</v>
      </c>
      <c r="E72" t="s">
        <v>1295</v>
      </c>
      <c r="F72" s="36">
        <v>425912.81</v>
      </c>
      <c r="G72" s="36">
        <v>0</v>
      </c>
      <c r="H72" s="36">
        <v>134202.95000000001</v>
      </c>
      <c r="I72" s="280">
        <v>463187.45</v>
      </c>
      <c r="J72" s="280">
        <v>197176.95</v>
      </c>
      <c r="N72" s="59">
        <v>-86200</v>
      </c>
      <c r="O72" s="59">
        <v>164000</v>
      </c>
      <c r="P72" s="59">
        <v>505</v>
      </c>
      <c r="S72" s="280">
        <v>-24002.55</v>
      </c>
      <c r="T72" s="280">
        <v>1340923.19</v>
      </c>
      <c r="W72" s="33">
        <v>909049.73</v>
      </c>
      <c r="AA72" s="33">
        <v>1602403.6</v>
      </c>
      <c r="AC72" s="37">
        <v>2067095.6</v>
      </c>
      <c r="AD72" s="37">
        <v>22117.5</v>
      </c>
      <c r="AF72" s="37">
        <v>446764.63</v>
      </c>
      <c r="AG72" s="37">
        <v>150221.07999999999</v>
      </c>
      <c r="AJ72" s="36">
        <f t="shared" si="7"/>
        <v>560115.76</v>
      </c>
      <c r="AK72" s="59">
        <f t="shared" si="8"/>
        <v>78305</v>
      </c>
      <c r="AL72" s="46">
        <f t="shared" si="9"/>
        <v>481810.76</v>
      </c>
      <c r="AM72" s="35">
        <f t="shared" si="10"/>
        <v>2511453.33</v>
      </c>
      <c r="AN72" s="39">
        <f t="shared" si="11"/>
        <v>2686198.81</v>
      </c>
      <c r="AO72" s="53">
        <f t="shared" si="12"/>
        <v>-174745.47999999998</v>
      </c>
    </row>
    <row r="73" spans="1:41" x14ac:dyDescent="0.2">
      <c r="A73" t="s">
        <v>1284</v>
      </c>
      <c r="B73" t="s">
        <v>1285</v>
      </c>
      <c r="C73">
        <v>3182</v>
      </c>
      <c r="D73" t="s">
        <v>1296</v>
      </c>
      <c r="E73" t="s">
        <v>1296</v>
      </c>
      <c r="F73" s="36">
        <v>672417.15</v>
      </c>
      <c r="G73" s="36">
        <v>0</v>
      </c>
      <c r="H73" s="36">
        <v>69222.070000000007</v>
      </c>
      <c r="I73" s="280">
        <v>704669.98</v>
      </c>
      <c r="J73" s="280">
        <v>84567.4</v>
      </c>
      <c r="N73" s="59">
        <v>83150</v>
      </c>
      <c r="O73" s="59">
        <v>210850</v>
      </c>
      <c r="P73" s="59">
        <v>10675</v>
      </c>
      <c r="R73" s="280">
        <v>-333309.95</v>
      </c>
      <c r="S73" s="280">
        <v>230000</v>
      </c>
      <c r="T73" s="280">
        <v>1529202.14</v>
      </c>
      <c r="W73" s="33">
        <v>495290.5</v>
      </c>
      <c r="X73" s="33">
        <v>89810</v>
      </c>
      <c r="Y73" s="33">
        <v>2314.89</v>
      </c>
      <c r="AA73" s="33">
        <v>1209241.2</v>
      </c>
      <c r="AC73" s="37">
        <v>1558708.2</v>
      </c>
      <c r="AD73" s="37">
        <v>18120</v>
      </c>
      <c r="AF73" s="37">
        <v>279675.81</v>
      </c>
      <c r="AG73" s="37">
        <v>139843.17000000001</v>
      </c>
      <c r="AJ73" s="36">
        <f t="shared" si="7"/>
        <v>741639.22</v>
      </c>
      <c r="AK73" s="59">
        <f t="shared" si="8"/>
        <v>304675</v>
      </c>
      <c r="AL73" s="46">
        <f t="shared" si="9"/>
        <v>436964.22</v>
      </c>
      <c r="AM73" s="35">
        <f t="shared" si="10"/>
        <v>1796656.5899999999</v>
      </c>
      <c r="AN73" s="39">
        <f t="shared" si="11"/>
        <v>1996347.18</v>
      </c>
      <c r="AO73" s="53">
        <f t="shared" si="12"/>
        <v>-199690.59000000008</v>
      </c>
    </row>
    <row r="74" spans="1:41" x14ac:dyDescent="0.2">
      <c r="A74" t="s">
        <v>1284</v>
      </c>
      <c r="B74" t="s">
        <v>1285</v>
      </c>
      <c r="C74">
        <v>1643</v>
      </c>
      <c r="D74" t="s">
        <v>1297</v>
      </c>
      <c r="E74" t="s">
        <v>1297</v>
      </c>
      <c r="F74" s="36">
        <v>470216.85</v>
      </c>
      <c r="G74" s="36">
        <v>0</v>
      </c>
      <c r="H74" s="36">
        <v>47520.51</v>
      </c>
      <c r="I74" s="280">
        <v>1043175.24</v>
      </c>
      <c r="J74" s="280">
        <v>232344.39</v>
      </c>
      <c r="N74" s="59">
        <v>6300</v>
      </c>
      <c r="P74" s="59">
        <v>36464</v>
      </c>
      <c r="S74" s="280">
        <v>1568868.55</v>
      </c>
      <c r="T74" s="280">
        <v>464694.52</v>
      </c>
      <c r="W74" s="33">
        <v>441318.16</v>
      </c>
      <c r="X74" s="33">
        <v>55450</v>
      </c>
      <c r="Y74" s="33">
        <v>804.81</v>
      </c>
      <c r="AA74" s="33">
        <v>851132</v>
      </c>
      <c r="AB74" s="33">
        <v>68600</v>
      </c>
      <c r="AC74" s="37">
        <v>1180860</v>
      </c>
      <c r="AD74" s="37">
        <v>16289</v>
      </c>
      <c r="AF74" s="37">
        <v>370979.95</v>
      </c>
      <c r="AG74" s="37">
        <v>132246.1</v>
      </c>
      <c r="AJ74" s="36">
        <f t="shared" si="7"/>
        <v>517737.36</v>
      </c>
      <c r="AK74" s="59">
        <f t="shared" si="8"/>
        <v>42764</v>
      </c>
      <c r="AL74" s="46">
        <f t="shared" si="9"/>
        <v>474973.36</v>
      </c>
      <c r="AM74" s="35">
        <f t="shared" si="10"/>
        <v>1417304.97</v>
      </c>
      <c r="AN74" s="39">
        <f t="shared" si="11"/>
        <v>1700375.05</v>
      </c>
      <c r="AO74" s="53">
        <f t="shared" si="12"/>
        <v>-283070.08000000007</v>
      </c>
    </row>
    <row r="75" spans="1:41" x14ac:dyDescent="0.2">
      <c r="A75" t="s">
        <v>1284</v>
      </c>
      <c r="B75" t="s">
        <v>1285</v>
      </c>
      <c r="C75">
        <v>4314</v>
      </c>
      <c r="D75" t="s">
        <v>1298</v>
      </c>
      <c r="E75" t="s">
        <v>1298</v>
      </c>
      <c r="F75" s="36">
        <v>239850.38</v>
      </c>
      <c r="G75" s="36">
        <v>0</v>
      </c>
      <c r="H75" s="36">
        <v>280897.95</v>
      </c>
      <c r="I75" s="280">
        <v>1510443.77</v>
      </c>
      <c r="J75" s="280">
        <v>332049.8</v>
      </c>
      <c r="N75" s="59">
        <v>10170</v>
      </c>
      <c r="O75" s="59">
        <v>75850</v>
      </c>
      <c r="P75" s="59">
        <v>3339.18</v>
      </c>
      <c r="S75" s="280">
        <v>1936984.52</v>
      </c>
      <c r="T75" s="280">
        <v>961521.58</v>
      </c>
      <c r="W75" s="33">
        <v>675581.17</v>
      </c>
      <c r="X75" s="33">
        <v>90230</v>
      </c>
      <c r="Y75" s="33">
        <v>846.82</v>
      </c>
      <c r="AA75" s="33">
        <v>562439</v>
      </c>
      <c r="AB75" s="33">
        <v>59600</v>
      </c>
      <c r="AC75" s="37">
        <v>1244847</v>
      </c>
      <c r="AD75" s="37">
        <v>21508</v>
      </c>
      <c r="AF75" s="37">
        <v>455436.35</v>
      </c>
      <c r="AG75" s="37">
        <v>291529.02</v>
      </c>
      <c r="AJ75" s="36">
        <f t="shared" si="7"/>
        <v>520748.33</v>
      </c>
      <c r="AK75" s="59">
        <f t="shared" si="8"/>
        <v>89359.18</v>
      </c>
      <c r="AL75" s="46">
        <f t="shared" si="9"/>
        <v>431389.15</v>
      </c>
      <c r="AM75" s="35">
        <f t="shared" si="10"/>
        <v>1388696.99</v>
      </c>
      <c r="AN75" s="39">
        <f t="shared" si="11"/>
        <v>2013320.37</v>
      </c>
      <c r="AO75" s="53">
        <f t="shared" si="12"/>
        <v>-624623.38000000012</v>
      </c>
    </row>
    <row r="76" spans="1:41" x14ac:dyDescent="0.2">
      <c r="A76" t="s">
        <v>1284</v>
      </c>
      <c r="B76" t="s">
        <v>1285</v>
      </c>
      <c r="C76">
        <v>4173</v>
      </c>
      <c r="D76" t="s">
        <v>1299</v>
      </c>
      <c r="E76" t="s">
        <v>1299</v>
      </c>
      <c r="F76" s="36">
        <v>478968.8</v>
      </c>
      <c r="G76" s="36">
        <v>0</v>
      </c>
      <c r="H76" s="36">
        <v>116341.04</v>
      </c>
      <c r="I76" s="280">
        <v>1626760.49</v>
      </c>
      <c r="J76" s="280">
        <v>406915.12</v>
      </c>
      <c r="N76" s="59">
        <v>74000</v>
      </c>
      <c r="P76" s="59">
        <v>43177.760000000002</v>
      </c>
      <c r="S76" s="280">
        <v>368786.71</v>
      </c>
      <c r="T76" s="280">
        <v>2317512.06</v>
      </c>
      <c r="W76" s="33">
        <v>781029.73</v>
      </c>
      <c r="Y76" s="33">
        <v>956.4</v>
      </c>
      <c r="AA76" s="33">
        <v>910814</v>
      </c>
      <c r="AB76" s="33">
        <v>16500</v>
      </c>
      <c r="AC76" s="37">
        <v>1401600</v>
      </c>
      <c r="AD76" s="37">
        <v>9200</v>
      </c>
      <c r="AE76" s="37">
        <v>7704</v>
      </c>
      <c r="AF76" s="37">
        <v>300137.19</v>
      </c>
      <c r="AG76" s="37">
        <v>165150.01999999999</v>
      </c>
      <c r="AJ76" s="36">
        <f t="shared" si="7"/>
        <v>595309.84</v>
      </c>
      <c r="AK76" s="59">
        <f t="shared" si="8"/>
        <v>117177.76000000001</v>
      </c>
      <c r="AL76" s="46">
        <f t="shared" si="9"/>
        <v>478132.07999999996</v>
      </c>
      <c r="AM76" s="35">
        <f t="shared" si="10"/>
        <v>1709300.13</v>
      </c>
      <c r="AN76" s="39">
        <f t="shared" si="11"/>
        <v>1883791.21</v>
      </c>
      <c r="AO76" s="53">
        <f t="shared" si="12"/>
        <v>-174491.08000000007</v>
      </c>
    </row>
    <row r="77" spans="1:41" x14ac:dyDescent="0.2">
      <c r="A77" t="s">
        <v>1284</v>
      </c>
      <c r="B77" t="s">
        <v>1285</v>
      </c>
      <c r="C77">
        <v>3211</v>
      </c>
      <c r="D77" t="s">
        <v>1300</v>
      </c>
      <c r="E77" t="s">
        <v>1300</v>
      </c>
      <c r="F77" s="36">
        <v>299148.86</v>
      </c>
      <c r="G77" s="36">
        <v>0</v>
      </c>
      <c r="H77" s="36">
        <v>37858.910000000003</v>
      </c>
      <c r="I77" s="280">
        <v>936595.22</v>
      </c>
      <c r="J77" s="280">
        <v>205092.3</v>
      </c>
      <c r="N77" s="59">
        <v>12249.39</v>
      </c>
      <c r="O77" s="59">
        <v>128410</v>
      </c>
      <c r="P77" s="59">
        <v>169788.99</v>
      </c>
      <c r="S77" s="280">
        <v>-785012.1</v>
      </c>
      <c r="T77" s="280">
        <v>2233839.69</v>
      </c>
      <c r="W77" s="33">
        <v>903484.39</v>
      </c>
      <c r="X77" s="33">
        <v>1200</v>
      </c>
      <c r="Y77" s="33">
        <v>576.32000000000005</v>
      </c>
      <c r="AA77" s="33">
        <v>760112</v>
      </c>
      <c r="AB77" s="33">
        <v>71200</v>
      </c>
      <c r="AC77" s="37">
        <v>1260694</v>
      </c>
      <c r="AD77" s="37">
        <v>86064</v>
      </c>
      <c r="AF77" s="37">
        <v>440626.43</v>
      </c>
      <c r="AG77" s="37">
        <v>229768.95999999999</v>
      </c>
      <c r="AJ77" s="36">
        <f t="shared" si="7"/>
        <v>337007.77</v>
      </c>
      <c r="AK77" s="59">
        <f t="shared" si="8"/>
        <v>310448.38</v>
      </c>
      <c r="AL77" s="46">
        <f t="shared" si="9"/>
        <v>26559.390000000014</v>
      </c>
      <c r="AM77" s="35">
        <f t="shared" si="10"/>
        <v>1736572.71</v>
      </c>
      <c r="AN77" s="39">
        <f t="shared" si="11"/>
        <v>2017153.39</v>
      </c>
      <c r="AO77" s="53">
        <f t="shared" si="12"/>
        <v>-280580.67999999993</v>
      </c>
    </row>
    <row r="78" spans="1:41" x14ac:dyDescent="0.2">
      <c r="A78" t="s">
        <v>1284</v>
      </c>
      <c r="B78" t="s">
        <v>1285</v>
      </c>
      <c r="C78">
        <v>2252</v>
      </c>
      <c r="D78" t="s">
        <v>1301</v>
      </c>
      <c r="E78" t="s">
        <v>1301</v>
      </c>
      <c r="F78" s="36">
        <v>564482.99</v>
      </c>
      <c r="G78" s="36">
        <v>0</v>
      </c>
      <c r="H78" s="36">
        <v>270610.59000000003</v>
      </c>
      <c r="I78" s="280">
        <v>436856.58</v>
      </c>
      <c r="J78" s="280">
        <v>387675.91</v>
      </c>
      <c r="N78" s="59">
        <v>43600</v>
      </c>
      <c r="P78" s="59">
        <v>3455.02</v>
      </c>
      <c r="S78" s="280">
        <v>-794447.94</v>
      </c>
      <c r="T78" s="280">
        <v>2560558.21</v>
      </c>
      <c r="W78" s="33">
        <v>720773.14</v>
      </c>
      <c r="Y78" s="33">
        <v>1100.2</v>
      </c>
      <c r="AA78" s="33">
        <v>870345.5</v>
      </c>
      <c r="AB78" s="33">
        <v>4000</v>
      </c>
      <c r="AC78" s="37">
        <v>1278728.5</v>
      </c>
      <c r="AD78" s="37">
        <v>7200</v>
      </c>
      <c r="AE78" s="37">
        <v>4420</v>
      </c>
      <c r="AF78" s="37">
        <v>342867.42</v>
      </c>
      <c r="AG78" s="37">
        <v>116494.05</v>
      </c>
      <c r="AI78" s="37">
        <v>48.09</v>
      </c>
      <c r="AJ78" s="36">
        <f t="shared" si="7"/>
        <v>835093.58000000007</v>
      </c>
      <c r="AK78" s="59">
        <f t="shared" si="8"/>
        <v>47055.02</v>
      </c>
      <c r="AL78" s="46">
        <f t="shared" si="9"/>
        <v>788038.56</v>
      </c>
      <c r="AM78" s="35">
        <f t="shared" si="10"/>
        <v>1596218.8399999999</v>
      </c>
      <c r="AN78" s="39">
        <f t="shared" si="11"/>
        <v>1749758.06</v>
      </c>
      <c r="AO78" s="53">
        <f t="shared" si="12"/>
        <v>-153539.2200000002</v>
      </c>
    </row>
    <row r="79" spans="1:41" x14ac:dyDescent="0.2">
      <c r="A79" t="s">
        <v>1303</v>
      </c>
      <c r="B79" t="s">
        <v>1304</v>
      </c>
      <c r="C79">
        <v>3333</v>
      </c>
      <c r="D79" t="s">
        <v>1306</v>
      </c>
      <c r="E79" t="s">
        <v>1306</v>
      </c>
      <c r="F79" s="36">
        <v>448628.91</v>
      </c>
      <c r="G79" s="36">
        <v>0</v>
      </c>
      <c r="H79" s="36">
        <v>24383.51</v>
      </c>
      <c r="I79" s="280">
        <v>426788.44</v>
      </c>
      <c r="J79" s="280">
        <v>421329.83</v>
      </c>
      <c r="N79" s="59">
        <v>26998.75</v>
      </c>
      <c r="P79" s="59">
        <v>59816.01</v>
      </c>
      <c r="R79" s="280">
        <v>-444266.54</v>
      </c>
      <c r="S79" s="280">
        <v>-854496.81</v>
      </c>
      <c r="T79" s="280">
        <v>2676550.63</v>
      </c>
      <c r="W79" s="33">
        <v>507823.78</v>
      </c>
      <c r="Y79" s="33">
        <v>1158.93</v>
      </c>
      <c r="AA79" s="33">
        <v>1491185</v>
      </c>
      <c r="AC79" s="37">
        <v>1598465</v>
      </c>
      <c r="AE79" s="37">
        <v>17630</v>
      </c>
      <c r="AF79" s="37">
        <v>380924.7</v>
      </c>
      <c r="AG79" s="37">
        <v>146619.35999999999</v>
      </c>
      <c r="AJ79" s="36">
        <f t="shared" si="7"/>
        <v>473012.42</v>
      </c>
      <c r="AK79" s="59">
        <f t="shared" si="8"/>
        <v>86814.760000000009</v>
      </c>
      <c r="AL79" s="46">
        <f t="shared" si="9"/>
        <v>386197.66</v>
      </c>
      <c r="AM79" s="35">
        <f t="shared" si="10"/>
        <v>2000167.71</v>
      </c>
      <c r="AN79" s="39">
        <f t="shared" si="11"/>
        <v>2143639.06</v>
      </c>
      <c r="AO79" s="53">
        <f t="shared" si="12"/>
        <v>-143471.35000000009</v>
      </c>
    </row>
    <row r="80" spans="1:41" x14ac:dyDescent="0.2">
      <c r="A80" t="s">
        <v>1303</v>
      </c>
      <c r="B80" t="s">
        <v>1304</v>
      </c>
      <c r="C80">
        <v>2136</v>
      </c>
      <c r="D80" t="s">
        <v>1307</v>
      </c>
      <c r="E80" t="s">
        <v>1307</v>
      </c>
      <c r="F80" s="36">
        <v>287019.92</v>
      </c>
      <c r="G80" s="36">
        <v>0</v>
      </c>
      <c r="H80" s="36">
        <v>115834.26</v>
      </c>
      <c r="I80" s="280">
        <v>343466.06</v>
      </c>
      <c r="J80" s="280">
        <v>179652.09</v>
      </c>
      <c r="N80" s="59">
        <v>10324</v>
      </c>
      <c r="O80" s="59">
        <v>169275</v>
      </c>
      <c r="P80" s="59">
        <v>51000</v>
      </c>
      <c r="R80" s="280">
        <v>-385754.99</v>
      </c>
      <c r="T80" s="280">
        <v>1431387.54</v>
      </c>
      <c r="V80" s="33">
        <v>351.35</v>
      </c>
      <c r="W80" s="33">
        <v>526543.16</v>
      </c>
      <c r="Y80" s="33">
        <v>495.22</v>
      </c>
      <c r="AA80" s="33">
        <v>1143200</v>
      </c>
      <c r="AC80" s="37">
        <v>1371470</v>
      </c>
      <c r="AD80" s="37">
        <v>3500</v>
      </c>
      <c r="AE80" s="37">
        <v>8109.5</v>
      </c>
      <c r="AF80" s="37">
        <v>496664.08</v>
      </c>
      <c r="AG80" s="37">
        <v>141105.37</v>
      </c>
      <c r="AJ80" s="36">
        <f t="shared" si="7"/>
        <v>402854.18</v>
      </c>
      <c r="AK80" s="59">
        <f t="shared" si="8"/>
        <v>230599</v>
      </c>
      <c r="AL80" s="46">
        <f t="shared" si="9"/>
        <v>172255.18</v>
      </c>
      <c r="AM80" s="35">
        <f t="shared" si="10"/>
        <v>1670589.73</v>
      </c>
      <c r="AN80" s="39">
        <f t="shared" si="11"/>
        <v>2020848.9500000002</v>
      </c>
      <c r="AO80" s="53">
        <f t="shared" si="12"/>
        <v>-350259.2200000002</v>
      </c>
    </row>
    <row r="81" spans="1:41" x14ac:dyDescent="0.2">
      <c r="A81" t="s">
        <v>1303</v>
      </c>
      <c r="B81" t="s">
        <v>1304</v>
      </c>
      <c r="C81">
        <v>4115</v>
      </c>
      <c r="D81" t="s">
        <v>1308</v>
      </c>
      <c r="E81" t="s">
        <v>1308</v>
      </c>
      <c r="F81" s="36">
        <v>596335.51</v>
      </c>
      <c r="G81" s="36">
        <v>0</v>
      </c>
      <c r="H81" s="36">
        <v>21717.87</v>
      </c>
      <c r="I81" s="280">
        <v>596687.80000000005</v>
      </c>
      <c r="J81" s="280">
        <v>686126.8</v>
      </c>
      <c r="N81" s="59">
        <v>58413.75</v>
      </c>
      <c r="P81" s="59">
        <v>2903.43</v>
      </c>
      <c r="R81" s="280">
        <v>-172699.86</v>
      </c>
      <c r="T81" s="280">
        <v>2015625.01</v>
      </c>
      <c r="W81" s="33">
        <v>782036.87</v>
      </c>
      <c r="Y81" s="33">
        <v>1164.17</v>
      </c>
      <c r="AA81" s="33">
        <v>1387770</v>
      </c>
      <c r="AB81" s="33">
        <v>138358.60999999999</v>
      </c>
      <c r="AC81" s="37">
        <v>1746460</v>
      </c>
      <c r="AE81" s="37">
        <v>1900</v>
      </c>
      <c r="AF81" s="37">
        <v>432042.41</v>
      </c>
      <c r="AG81" s="37">
        <v>132195.37</v>
      </c>
      <c r="AI81" s="37">
        <v>106.22</v>
      </c>
      <c r="AJ81" s="36">
        <f t="shared" si="7"/>
        <v>618053.38</v>
      </c>
      <c r="AK81" s="59">
        <f t="shared" si="8"/>
        <v>61317.18</v>
      </c>
      <c r="AL81" s="46">
        <f t="shared" si="9"/>
        <v>556736.19999999995</v>
      </c>
      <c r="AM81" s="35">
        <f t="shared" si="10"/>
        <v>2309329.65</v>
      </c>
      <c r="AN81" s="39">
        <f t="shared" si="11"/>
        <v>2312704.0000000005</v>
      </c>
      <c r="AO81" s="53">
        <f t="shared" si="12"/>
        <v>-3374.3500000005588</v>
      </c>
    </row>
    <row r="82" spans="1:41" x14ac:dyDescent="0.2">
      <c r="A82" t="s">
        <v>1303</v>
      </c>
      <c r="B82" t="s">
        <v>1304</v>
      </c>
      <c r="C82">
        <v>2838</v>
      </c>
      <c r="D82" t="s">
        <v>1309</v>
      </c>
      <c r="E82" t="s">
        <v>1309</v>
      </c>
      <c r="F82" s="36">
        <v>157854.56</v>
      </c>
      <c r="G82" s="36">
        <v>0</v>
      </c>
      <c r="H82" s="36">
        <v>50562.25</v>
      </c>
      <c r="I82" s="280">
        <v>525581.92000000004</v>
      </c>
      <c r="J82" s="280">
        <v>339652.87</v>
      </c>
      <c r="N82" s="59">
        <v>215930</v>
      </c>
      <c r="O82" s="59">
        <v>17724</v>
      </c>
      <c r="P82" s="59">
        <v>49185</v>
      </c>
      <c r="R82" s="280">
        <v>-222001.49</v>
      </c>
      <c r="S82" s="280">
        <v>-3452.32</v>
      </c>
      <c r="T82" s="280">
        <v>1211911.4099999999</v>
      </c>
      <c r="W82" s="33">
        <v>762695.95</v>
      </c>
      <c r="X82" s="33">
        <v>68455</v>
      </c>
      <c r="Y82" s="33">
        <v>840.08</v>
      </c>
      <c r="AA82" s="33">
        <v>1183800</v>
      </c>
      <c r="AC82" s="37">
        <v>1651694</v>
      </c>
      <c r="AD82" s="37">
        <v>7000</v>
      </c>
      <c r="AF82" s="37">
        <v>463194.65</v>
      </c>
      <c r="AG82" s="37">
        <v>89547.38</v>
      </c>
      <c r="AI82" s="37">
        <v>0</v>
      </c>
      <c r="AJ82" s="36">
        <f t="shared" si="7"/>
        <v>208416.81</v>
      </c>
      <c r="AK82" s="59">
        <f t="shared" si="8"/>
        <v>282839</v>
      </c>
      <c r="AL82" s="46">
        <f t="shared" si="9"/>
        <v>-74422.19</v>
      </c>
      <c r="AM82" s="35">
        <f t="shared" si="10"/>
        <v>2015791.0299999998</v>
      </c>
      <c r="AN82" s="39">
        <f t="shared" si="11"/>
        <v>2211436.0299999998</v>
      </c>
      <c r="AO82" s="53">
        <f t="shared" si="12"/>
        <v>-195645</v>
      </c>
    </row>
    <row r="83" spans="1:41" x14ac:dyDescent="0.2">
      <c r="A83" t="s">
        <v>1303</v>
      </c>
      <c r="B83" t="s">
        <v>1304</v>
      </c>
      <c r="C83">
        <v>3064</v>
      </c>
      <c r="D83" t="s">
        <v>1310</v>
      </c>
      <c r="E83" t="s">
        <v>1310</v>
      </c>
      <c r="F83" s="36">
        <v>320166.53000000003</v>
      </c>
      <c r="G83" s="36">
        <v>0</v>
      </c>
      <c r="H83" s="36">
        <v>20870.64</v>
      </c>
      <c r="I83" s="280">
        <v>805196.3</v>
      </c>
      <c r="J83" s="280">
        <v>293488.68</v>
      </c>
      <c r="N83" s="59">
        <v>4000</v>
      </c>
      <c r="O83" s="59">
        <v>28480</v>
      </c>
      <c r="R83" s="280">
        <v>-236855.16</v>
      </c>
      <c r="S83" s="280">
        <v>105.77</v>
      </c>
      <c r="T83" s="280">
        <v>1745362.84</v>
      </c>
      <c r="W83" s="33">
        <v>542007.81000000006</v>
      </c>
      <c r="X83" s="33">
        <v>70990</v>
      </c>
      <c r="Y83" s="33">
        <v>804.2</v>
      </c>
      <c r="AA83" s="33">
        <v>1746190</v>
      </c>
      <c r="AC83" s="37">
        <v>1927770</v>
      </c>
      <c r="AE83" s="37">
        <v>18118</v>
      </c>
      <c r="AF83" s="37">
        <v>401774.94</v>
      </c>
      <c r="AG83" s="37">
        <v>113700.37</v>
      </c>
      <c r="AJ83" s="36">
        <f t="shared" si="7"/>
        <v>341037.17000000004</v>
      </c>
      <c r="AK83" s="59">
        <f t="shared" si="8"/>
        <v>32480</v>
      </c>
      <c r="AL83" s="46">
        <f t="shared" si="9"/>
        <v>308557.17000000004</v>
      </c>
      <c r="AM83" s="35">
        <f t="shared" si="10"/>
        <v>2359992.0099999998</v>
      </c>
      <c r="AN83" s="39">
        <f t="shared" si="11"/>
        <v>2461363.31</v>
      </c>
      <c r="AO83" s="53">
        <f t="shared" si="12"/>
        <v>-101371.30000000028</v>
      </c>
    </row>
    <row r="84" spans="1:41" x14ac:dyDescent="0.2">
      <c r="A84" t="s">
        <v>1303</v>
      </c>
      <c r="B84" t="s">
        <v>1304</v>
      </c>
      <c r="C84">
        <v>1877</v>
      </c>
      <c r="D84" t="s">
        <v>1311</v>
      </c>
      <c r="E84" t="s">
        <v>1311</v>
      </c>
      <c r="F84" s="36">
        <v>209952.82</v>
      </c>
      <c r="G84" s="36">
        <v>0</v>
      </c>
      <c r="H84" s="36">
        <v>13412.71</v>
      </c>
      <c r="I84" s="280">
        <v>1128162.6399999999</v>
      </c>
      <c r="J84" s="280">
        <v>397604.07</v>
      </c>
      <c r="O84" s="59">
        <v>49555</v>
      </c>
      <c r="P84" s="59">
        <v>32345</v>
      </c>
      <c r="R84" s="280">
        <v>-49180.04</v>
      </c>
      <c r="T84" s="280">
        <v>1929262.58</v>
      </c>
      <c r="W84" s="33">
        <v>518619.41</v>
      </c>
      <c r="X84" s="33">
        <v>71020</v>
      </c>
      <c r="Y84" s="33">
        <v>543</v>
      </c>
      <c r="AA84" s="33">
        <v>1207470</v>
      </c>
      <c r="AB84" s="33">
        <v>7763</v>
      </c>
      <c r="AC84" s="37">
        <v>1441904</v>
      </c>
      <c r="AE84" s="37">
        <v>10614</v>
      </c>
      <c r="AF84" s="37">
        <v>374664.42</v>
      </c>
      <c r="AG84" s="37">
        <v>191083.29</v>
      </c>
      <c r="AJ84" s="36">
        <f t="shared" si="7"/>
        <v>223365.53</v>
      </c>
      <c r="AK84" s="59">
        <f t="shared" si="8"/>
        <v>81900</v>
      </c>
      <c r="AL84" s="46">
        <f t="shared" si="9"/>
        <v>141465.53</v>
      </c>
      <c r="AM84" s="35">
        <f t="shared" si="10"/>
        <v>1805415.41</v>
      </c>
      <c r="AN84" s="39">
        <f t="shared" si="11"/>
        <v>2018265.71</v>
      </c>
      <c r="AO84" s="53">
        <f t="shared" si="12"/>
        <v>-212850.30000000005</v>
      </c>
    </row>
    <row r="85" spans="1:41" x14ac:dyDescent="0.2">
      <c r="A85" t="s">
        <v>1303</v>
      </c>
      <c r="B85" t="s">
        <v>1304</v>
      </c>
      <c r="C85">
        <v>2766</v>
      </c>
      <c r="D85" t="s">
        <v>1312</v>
      </c>
      <c r="E85" t="s">
        <v>1312</v>
      </c>
      <c r="F85" s="36">
        <v>394271.84</v>
      </c>
      <c r="G85" s="36">
        <v>0</v>
      </c>
      <c r="H85" s="36">
        <v>60587.26</v>
      </c>
      <c r="I85" s="280">
        <v>390065.97</v>
      </c>
      <c r="J85" s="280">
        <v>263946.39</v>
      </c>
      <c r="O85" s="59">
        <v>102340</v>
      </c>
      <c r="P85" s="59">
        <v>99462.96</v>
      </c>
      <c r="R85" s="280">
        <v>-538452.1</v>
      </c>
      <c r="S85" s="280">
        <v>3482.97</v>
      </c>
      <c r="T85" s="280">
        <v>1851699.47</v>
      </c>
      <c r="W85" s="33">
        <v>547923.72</v>
      </c>
      <c r="X85" s="33">
        <v>25000</v>
      </c>
      <c r="Y85" s="33">
        <v>762.23</v>
      </c>
      <c r="AA85" s="33">
        <v>371760</v>
      </c>
      <c r="AC85" s="37">
        <v>712457</v>
      </c>
      <c r="AE85" s="37">
        <v>7924</v>
      </c>
      <c r="AF85" s="37">
        <v>419906.27</v>
      </c>
      <c r="AG85" s="37">
        <v>214820.52</v>
      </c>
      <c r="AJ85" s="36">
        <f t="shared" si="7"/>
        <v>454859.10000000003</v>
      </c>
      <c r="AK85" s="59">
        <f t="shared" si="8"/>
        <v>201802.96000000002</v>
      </c>
      <c r="AL85" s="46">
        <f t="shared" si="9"/>
        <v>253056.14</v>
      </c>
      <c r="AM85" s="35">
        <f t="shared" si="10"/>
        <v>945445.95</v>
      </c>
      <c r="AN85" s="39">
        <f t="shared" si="11"/>
        <v>1355107.79</v>
      </c>
      <c r="AO85" s="53">
        <f t="shared" si="12"/>
        <v>-409661.84000000008</v>
      </c>
    </row>
    <row r="86" spans="1:41" x14ac:dyDescent="0.2">
      <c r="A86" t="s">
        <v>1303</v>
      </c>
      <c r="B86" t="s">
        <v>1304</v>
      </c>
      <c r="C86">
        <v>1975</v>
      </c>
      <c r="D86" t="s">
        <v>1313</v>
      </c>
      <c r="E86" t="s">
        <v>1313</v>
      </c>
      <c r="F86" s="36">
        <v>235923</v>
      </c>
      <c r="G86" s="36">
        <v>0</v>
      </c>
      <c r="H86" s="36">
        <v>29689.7</v>
      </c>
      <c r="I86" s="280">
        <v>649356.96</v>
      </c>
      <c r="J86" s="280">
        <v>111542.27</v>
      </c>
      <c r="O86" s="59">
        <v>62090</v>
      </c>
      <c r="P86" s="59">
        <v>59960</v>
      </c>
      <c r="R86" s="280">
        <v>-279524.71999999997</v>
      </c>
      <c r="T86" s="280">
        <v>1211766.1200000001</v>
      </c>
      <c r="W86" s="33">
        <v>443027.4</v>
      </c>
      <c r="Y86" s="33">
        <v>307.05</v>
      </c>
      <c r="AA86" s="33">
        <v>1098500</v>
      </c>
      <c r="AB86" s="33">
        <v>100000</v>
      </c>
      <c r="AC86" s="37">
        <v>1366860</v>
      </c>
      <c r="AE86" s="37">
        <v>7500</v>
      </c>
      <c r="AF86" s="37">
        <v>230724.54</v>
      </c>
      <c r="AG86" s="37">
        <v>64529.38</v>
      </c>
      <c r="AJ86" s="36">
        <f t="shared" si="7"/>
        <v>265612.7</v>
      </c>
      <c r="AK86" s="59">
        <f t="shared" si="8"/>
        <v>122050</v>
      </c>
      <c r="AL86" s="46">
        <f t="shared" si="9"/>
        <v>143562.70000000001</v>
      </c>
      <c r="AM86" s="35">
        <f t="shared" si="10"/>
        <v>1641834.45</v>
      </c>
      <c r="AN86" s="39">
        <f t="shared" si="11"/>
        <v>1669613.92</v>
      </c>
      <c r="AO86" s="53">
        <f t="shared" si="12"/>
        <v>-27779.469999999972</v>
      </c>
    </row>
    <row r="87" spans="1:41" x14ac:dyDescent="0.2">
      <c r="A87" t="s">
        <v>1303</v>
      </c>
      <c r="B87" t="s">
        <v>1304</v>
      </c>
      <c r="C87">
        <v>2929</v>
      </c>
      <c r="D87" t="s">
        <v>1314</v>
      </c>
      <c r="E87" t="s">
        <v>1314</v>
      </c>
      <c r="F87" s="36">
        <v>630431.93999999994</v>
      </c>
      <c r="G87" s="36">
        <v>0</v>
      </c>
      <c r="H87" s="36">
        <v>103919.14</v>
      </c>
      <c r="I87" s="280">
        <v>173083.28</v>
      </c>
      <c r="J87" s="280">
        <v>295447.56</v>
      </c>
      <c r="N87" s="59">
        <v>11367.27</v>
      </c>
      <c r="O87" s="59">
        <v>65000</v>
      </c>
      <c r="P87" s="59">
        <v>59941.03</v>
      </c>
      <c r="R87" s="280">
        <v>28274.39</v>
      </c>
      <c r="S87" s="280">
        <v>-30630.01</v>
      </c>
      <c r="T87" s="280">
        <v>907622.82</v>
      </c>
      <c r="W87" s="33">
        <v>672940.67</v>
      </c>
      <c r="X87" s="33">
        <v>5230</v>
      </c>
      <c r="Y87" s="33">
        <v>1193.1400000000001</v>
      </c>
      <c r="AA87" s="33">
        <v>1449650</v>
      </c>
      <c r="AC87" s="37">
        <v>1639775</v>
      </c>
      <c r="AD87" s="37">
        <v>7442</v>
      </c>
      <c r="AF87" s="37">
        <v>235647.26</v>
      </c>
      <c r="AG87" s="37">
        <v>84843.13</v>
      </c>
      <c r="AJ87" s="36">
        <f t="shared" si="7"/>
        <v>734351.08</v>
      </c>
      <c r="AK87" s="59">
        <f t="shared" si="8"/>
        <v>136308.29999999999</v>
      </c>
      <c r="AL87" s="46">
        <f t="shared" si="9"/>
        <v>598042.78</v>
      </c>
      <c r="AM87" s="35">
        <f t="shared" si="10"/>
        <v>2129013.81</v>
      </c>
      <c r="AN87" s="39">
        <f t="shared" si="11"/>
        <v>1967707.3900000001</v>
      </c>
      <c r="AO87" s="53">
        <f t="shared" si="12"/>
        <v>161306.41999999993</v>
      </c>
    </row>
    <row r="88" spans="1:41" x14ac:dyDescent="0.2">
      <c r="A88" t="s">
        <v>1303</v>
      </c>
      <c r="B88" t="s">
        <v>1304</v>
      </c>
      <c r="C88">
        <v>1699</v>
      </c>
      <c r="D88" t="s">
        <v>1315</v>
      </c>
      <c r="E88" t="s">
        <v>1315</v>
      </c>
      <c r="F88" s="36">
        <v>156858.32</v>
      </c>
      <c r="G88" s="36">
        <v>0</v>
      </c>
      <c r="H88" s="36">
        <v>19672.91</v>
      </c>
      <c r="I88" s="280">
        <v>813408.02</v>
      </c>
      <c r="J88" s="280">
        <v>136003.76999999999</v>
      </c>
      <c r="N88" s="59">
        <v>21992.98</v>
      </c>
      <c r="O88" s="59">
        <v>57450</v>
      </c>
      <c r="P88" s="59">
        <v>860</v>
      </c>
      <c r="R88" s="280">
        <v>-380007.06</v>
      </c>
      <c r="S88" s="280">
        <v>-10764.92</v>
      </c>
      <c r="T88" s="280">
        <v>1583723.57</v>
      </c>
      <c r="W88" s="33">
        <v>479881.96</v>
      </c>
      <c r="X88" s="33">
        <v>24511</v>
      </c>
      <c r="Y88" s="33">
        <v>839.34</v>
      </c>
      <c r="AA88" s="33">
        <v>1641560</v>
      </c>
      <c r="AC88" s="37">
        <v>1849149</v>
      </c>
      <c r="AE88" s="37">
        <v>7800</v>
      </c>
      <c r="AF88" s="37">
        <v>254932.08</v>
      </c>
      <c r="AG88" s="37">
        <v>164539.4</v>
      </c>
      <c r="AH88" s="37">
        <v>17683.37</v>
      </c>
      <c r="AJ88" s="36">
        <f t="shared" si="7"/>
        <v>176531.23</v>
      </c>
      <c r="AK88" s="59">
        <f t="shared" si="8"/>
        <v>80302.98</v>
      </c>
      <c r="AL88" s="46">
        <f t="shared" si="9"/>
        <v>96228.250000000015</v>
      </c>
      <c r="AM88" s="35">
        <f t="shared" si="10"/>
        <v>2146792.2999999998</v>
      </c>
      <c r="AN88" s="39">
        <f t="shared" si="11"/>
        <v>2294103.85</v>
      </c>
      <c r="AO88" s="53">
        <f t="shared" si="12"/>
        <v>-147311.55000000028</v>
      </c>
    </row>
    <row r="89" spans="1:41" x14ac:dyDescent="0.2">
      <c r="A89" t="s">
        <v>1317</v>
      </c>
      <c r="B89" t="s">
        <v>1318</v>
      </c>
      <c r="C89">
        <v>3782</v>
      </c>
      <c r="D89" t="s">
        <v>1320</v>
      </c>
      <c r="E89" t="s">
        <v>1320</v>
      </c>
      <c r="F89" s="36">
        <v>107070.6</v>
      </c>
      <c r="G89" s="36">
        <v>36400</v>
      </c>
      <c r="H89" s="36">
        <v>72274.84</v>
      </c>
      <c r="I89" s="280">
        <v>303529.08</v>
      </c>
      <c r="J89" s="280">
        <v>219596.83</v>
      </c>
      <c r="N89" s="59">
        <v>72905</v>
      </c>
      <c r="O89" s="59">
        <v>2589</v>
      </c>
      <c r="P89" s="59">
        <v>973.34</v>
      </c>
      <c r="R89" s="280">
        <v>-341908.85</v>
      </c>
      <c r="S89" s="280">
        <v>-954871.91</v>
      </c>
      <c r="T89" s="280">
        <v>1990390.15</v>
      </c>
      <c r="W89" s="33">
        <v>501676.23</v>
      </c>
      <c r="X89" s="33">
        <v>86500</v>
      </c>
      <c r="Y89" s="33">
        <v>228.78</v>
      </c>
      <c r="AA89" s="33">
        <v>735870</v>
      </c>
      <c r="AC89" s="37">
        <v>828593</v>
      </c>
      <c r="AD89" s="37">
        <v>19845</v>
      </c>
      <c r="AE89" s="37">
        <v>5818</v>
      </c>
      <c r="AF89" s="37">
        <v>376841.15</v>
      </c>
      <c r="AG89" s="37">
        <v>124383.24</v>
      </c>
      <c r="AJ89" s="36">
        <f t="shared" si="7"/>
        <v>215745.44</v>
      </c>
      <c r="AK89" s="59">
        <f t="shared" si="8"/>
        <v>76467.34</v>
      </c>
      <c r="AL89" s="46">
        <f t="shared" si="9"/>
        <v>139278.1</v>
      </c>
      <c r="AM89" s="35">
        <f t="shared" si="10"/>
        <v>1324275.01</v>
      </c>
      <c r="AN89" s="39">
        <f t="shared" si="11"/>
        <v>1355480.39</v>
      </c>
      <c r="AO89" s="53">
        <f t="shared" si="12"/>
        <v>-31205.379999999888</v>
      </c>
    </row>
    <row r="90" spans="1:41" x14ac:dyDescent="0.2">
      <c r="A90" t="s">
        <v>1317</v>
      </c>
      <c r="B90" t="s">
        <v>1318</v>
      </c>
      <c r="C90">
        <v>1430</v>
      </c>
      <c r="D90" t="s">
        <v>1321</v>
      </c>
      <c r="E90" t="s">
        <v>1321</v>
      </c>
      <c r="F90" s="36">
        <v>194199.42</v>
      </c>
      <c r="G90" s="36">
        <v>0</v>
      </c>
      <c r="H90" s="36">
        <v>20405.8</v>
      </c>
      <c r="I90" s="280">
        <v>492591.19</v>
      </c>
      <c r="J90" s="280">
        <v>110983.64</v>
      </c>
      <c r="N90" s="59">
        <v>19261.5</v>
      </c>
      <c r="P90" s="59">
        <v>0</v>
      </c>
      <c r="S90" s="280">
        <v>-828989.77</v>
      </c>
      <c r="T90" s="280">
        <v>1787234.17</v>
      </c>
      <c r="W90" s="33">
        <v>435297.92</v>
      </c>
      <c r="X90" s="33">
        <v>93980</v>
      </c>
      <c r="Y90" s="33">
        <v>263.22000000000003</v>
      </c>
      <c r="AA90" s="33">
        <v>669960</v>
      </c>
      <c r="AB90" s="33">
        <v>24000</v>
      </c>
      <c r="AC90" s="37">
        <v>742508</v>
      </c>
      <c r="AE90" s="37">
        <v>25982</v>
      </c>
      <c r="AF90" s="37">
        <v>432082.81</v>
      </c>
      <c r="AG90" s="37">
        <v>182254.18</v>
      </c>
      <c r="AJ90" s="36">
        <f t="shared" si="7"/>
        <v>214605.22</v>
      </c>
      <c r="AK90" s="59">
        <f t="shared" si="8"/>
        <v>19261.5</v>
      </c>
      <c r="AL90" s="46">
        <f t="shared" si="9"/>
        <v>195343.72</v>
      </c>
      <c r="AM90" s="35">
        <f t="shared" si="10"/>
        <v>1223501.1399999999</v>
      </c>
      <c r="AN90" s="39">
        <f t="shared" si="11"/>
        <v>1382826.99</v>
      </c>
      <c r="AO90" s="53">
        <f t="shared" si="12"/>
        <v>-159325.85000000009</v>
      </c>
    </row>
    <row r="91" spans="1:41" x14ac:dyDescent="0.2">
      <c r="A91" t="s">
        <v>1317</v>
      </c>
      <c r="B91" t="s">
        <v>1318</v>
      </c>
      <c r="C91">
        <v>3601</v>
      </c>
      <c r="D91" t="s">
        <v>1322</v>
      </c>
      <c r="E91" t="s">
        <v>1322</v>
      </c>
      <c r="F91" s="36">
        <v>249172.98</v>
      </c>
      <c r="G91" s="36">
        <v>0</v>
      </c>
      <c r="H91" s="36">
        <v>27618.31</v>
      </c>
      <c r="I91" s="280">
        <v>288799.39</v>
      </c>
      <c r="J91" s="280">
        <v>89590.62</v>
      </c>
      <c r="N91" s="59">
        <v>0</v>
      </c>
      <c r="P91" s="59">
        <v>50885.05</v>
      </c>
      <c r="S91" s="280">
        <v>-1484049.03</v>
      </c>
      <c r="T91" s="280">
        <v>2310952.34</v>
      </c>
      <c r="W91" s="33">
        <v>674634.4</v>
      </c>
      <c r="X91" s="33">
        <v>125300</v>
      </c>
      <c r="Y91" s="33">
        <v>550.57000000000005</v>
      </c>
      <c r="AA91" s="33">
        <v>687400</v>
      </c>
      <c r="AB91" s="33">
        <v>39700</v>
      </c>
      <c r="AC91" s="37">
        <v>865904</v>
      </c>
      <c r="AE91" s="37">
        <v>19674</v>
      </c>
      <c r="AF91" s="37">
        <v>763363.31</v>
      </c>
      <c r="AG91" s="37">
        <v>101250.72</v>
      </c>
      <c r="AJ91" s="36">
        <f t="shared" si="7"/>
        <v>276791.29000000004</v>
      </c>
      <c r="AK91" s="59">
        <f t="shared" si="8"/>
        <v>50885.05</v>
      </c>
      <c r="AL91" s="46">
        <f t="shared" si="9"/>
        <v>225906.24000000005</v>
      </c>
      <c r="AM91" s="35">
        <f t="shared" si="10"/>
        <v>1527584.97</v>
      </c>
      <c r="AN91" s="39">
        <f t="shared" si="11"/>
        <v>1750192.03</v>
      </c>
      <c r="AO91" s="53">
        <f t="shared" si="12"/>
        <v>-222607.06000000006</v>
      </c>
    </row>
    <row r="92" spans="1:41" x14ac:dyDescent="0.2">
      <c r="A92" t="s">
        <v>1317</v>
      </c>
      <c r="B92" t="s">
        <v>1318</v>
      </c>
      <c r="C92">
        <v>2333</v>
      </c>
      <c r="D92" t="s">
        <v>1323</v>
      </c>
      <c r="E92" t="s">
        <v>1323</v>
      </c>
      <c r="F92" s="36">
        <v>212030.79</v>
      </c>
      <c r="G92" s="36">
        <v>469.44</v>
      </c>
      <c r="H92" s="36">
        <v>41719.379999999997</v>
      </c>
      <c r="I92" s="280">
        <v>350477</v>
      </c>
      <c r="J92" s="280">
        <v>447986.13</v>
      </c>
      <c r="N92" s="59">
        <v>7800</v>
      </c>
      <c r="P92" s="59">
        <v>64197.24</v>
      </c>
      <c r="S92" s="280">
        <v>-839719.21</v>
      </c>
      <c r="T92" s="280">
        <v>2133398.12</v>
      </c>
      <c r="W92" s="33">
        <v>834211.5</v>
      </c>
      <c r="Y92" s="33">
        <v>585.47</v>
      </c>
      <c r="AA92" s="33">
        <v>964373.3</v>
      </c>
      <c r="AB92" s="33">
        <v>97276</v>
      </c>
      <c r="AC92" s="37">
        <v>1230375.3</v>
      </c>
      <c r="AD92" s="37">
        <v>63148</v>
      </c>
      <c r="AE92" s="37">
        <v>32680</v>
      </c>
      <c r="AF92" s="37">
        <v>663988.52</v>
      </c>
      <c r="AG92" s="37">
        <v>219247.86</v>
      </c>
      <c r="AJ92" s="36">
        <f t="shared" si="7"/>
        <v>254219.61000000002</v>
      </c>
      <c r="AK92" s="59">
        <f t="shared" si="8"/>
        <v>71997.239999999991</v>
      </c>
      <c r="AL92" s="46">
        <f t="shared" si="9"/>
        <v>182222.37000000002</v>
      </c>
      <c r="AM92" s="35">
        <f t="shared" si="10"/>
        <v>1896446.27</v>
      </c>
      <c r="AN92" s="39">
        <f t="shared" si="11"/>
        <v>2209439.6800000002</v>
      </c>
      <c r="AO92" s="53">
        <f t="shared" si="12"/>
        <v>-312993.41000000015</v>
      </c>
    </row>
    <row r="93" spans="1:41" x14ac:dyDescent="0.2">
      <c r="A93" t="s">
        <v>1317</v>
      </c>
      <c r="B93" t="s">
        <v>1318</v>
      </c>
      <c r="C93">
        <v>2183</v>
      </c>
      <c r="D93" t="s">
        <v>1324</v>
      </c>
      <c r="E93" t="s">
        <v>1324</v>
      </c>
      <c r="F93" s="36">
        <v>406591.87</v>
      </c>
      <c r="G93" s="36">
        <v>0</v>
      </c>
      <c r="H93" s="36">
        <v>81832.210000000006</v>
      </c>
      <c r="I93" s="280">
        <v>227668.8</v>
      </c>
      <c r="J93" s="280">
        <v>90122.28</v>
      </c>
      <c r="N93" s="59">
        <v>12000</v>
      </c>
      <c r="P93" s="59">
        <v>682.23</v>
      </c>
      <c r="S93" s="280">
        <v>-747568.04</v>
      </c>
      <c r="T93" s="280">
        <v>1611506.92</v>
      </c>
      <c r="W93" s="33">
        <v>510374.75</v>
      </c>
      <c r="X93" s="33">
        <v>67110</v>
      </c>
      <c r="Y93" s="33">
        <v>755.9</v>
      </c>
      <c r="AA93" s="33">
        <v>987600</v>
      </c>
      <c r="AB93" s="33">
        <v>44400</v>
      </c>
      <c r="AC93" s="37">
        <v>1145701</v>
      </c>
      <c r="AD93" s="37">
        <v>2272</v>
      </c>
      <c r="AE93" s="37">
        <v>18390</v>
      </c>
      <c r="AF93" s="37">
        <v>414750.6</v>
      </c>
      <c r="AG93" s="37">
        <v>99533</v>
      </c>
      <c r="AJ93" s="36">
        <f t="shared" si="7"/>
        <v>488424.08</v>
      </c>
      <c r="AK93" s="59">
        <f t="shared" si="8"/>
        <v>12682.23</v>
      </c>
      <c r="AL93" s="46">
        <f t="shared" si="9"/>
        <v>475741.85000000003</v>
      </c>
      <c r="AM93" s="35">
        <f t="shared" si="10"/>
        <v>1610240.65</v>
      </c>
      <c r="AN93" s="39">
        <f t="shared" si="11"/>
        <v>1680646.6</v>
      </c>
      <c r="AO93" s="53">
        <f t="shared" si="12"/>
        <v>-70405.950000000186</v>
      </c>
    </row>
    <row r="94" spans="1:41" x14ac:dyDescent="0.2">
      <c r="A94" t="s">
        <v>1317</v>
      </c>
      <c r="B94" t="s">
        <v>1318</v>
      </c>
      <c r="C94">
        <v>1728</v>
      </c>
      <c r="D94" t="s">
        <v>1325</v>
      </c>
      <c r="E94" t="s">
        <v>1325</v>
      </c>
      <c r="F94" s="36">
        <v>348068.66</v>
      </c>
      <c r="G94" s="36">
        <v>4158.25</v>
      </c>
      <c r="H94" s="36">
        <v>69060.66</v>
      </c>
      <c r="I94" s="280">
        <v>2372477.37</v>
      </c>
      <c r="J94" s="280">
        <v>224944.75</v>
      </c>
      <c r="K94" s="280">
        <v>2422.13</v>
      </c>
      <c r="N94" s="59">
        <v>16024</v>
      </c>
      <c r="P94" s="59">
        <v>11954.7</v>
      </c>
      <c r="S94" s="280">
        <v>2620828.54</v>
      </c>
      <c r="T94" s="280">
        <v>513834.47</v>
      </c>
      <c r="W94" s="33">
        <v>483281.1</v>
      </c>
      <c r="X94" s="33">
        <v>50200</v>
      </c>
      <c r="Y94" s="33">
        <v>819.13</v>
      </c>
      <c r="AA94" s="33">
        <v>743915.2</v>
      </c>
      <c r="AB94" s="33">
        <v>67600</v>
      </c>
      <c r="AC94" s="37">
        <v>868652.2</v>
      </c>
      <c r="AE94" s="37">
        <v>8008</v>
      </c>
      <c r="AF94" s="37">
        <v>454072.02</v>
      </c>
      <c r="AG94" s="37">
        <v>156593.1</v>
      </c>
      <c r="AJ94" s="36">
        <f t="shared" si="7"/>
        <v>421287.56999999995</v>
      </c>
      <c r="AK94" s="59">
        <f t="shared" si="8"/>
        <v>27978.7</v>
      </c>
      <c r="AL94" s="46">
        <f t="shared" si="9"/>
        <v>393308.86999999994</v>
      </c>
      <c r="AM94" s="35">
        <f t="shared" si="10"/>
        <v>1345815.43</v>
      </c>
      <c r="AN94" s="39">
        <f t="shared" si="11"/>
        <v>1487325.32</v>
      </c>
      <c r="AO94" s="53">
        <f t="shared" si="12"/>
        <v>-141509.89000000013</v>
      </c>
    </row>
    <row r="95" spans="1:41" x14ac:dyDescent="0.2">
      <c r="A95" t="s">
        <v>1317</v>
      </c>
      <c r="B95" t="s">
        <v>1318</v>
      </c>
      <c r="C95">
        <v>2698</v>
      </c>
      <c r="D95" t="s">
        <v>1326</v>
      </c>
      <c r="E95" t="s">
        <v>1326</v>
      </c>
      <c r="F95" s="36">
        <v>83403.31</v>
      </c>
      <c r="G95" s="36">
        <v>30000</v>
      </c>
      <c r="H95" s="36">
        <v>42029.86</v>
      </c>
      <c r="I95" s="280">
        <v>594689.54</v>
      </c>
      <c r="J95" s="280">
        <v>108437.23</v>
      </c>
      <c r="N95" s="59">
        <v>36300</v>
      </c>
      <c r="P95" s="59">
        <v>708.06</v>
      </c>
      <c r="S95" s="280">
        <v>-1427293.45</v>
      </c>
      <c r="T95" s="280">
        <v>2404357.2799999998</v>
      </c>
      <c r="W95" s="33">
        <v>519216.8</v>
      </c>
      <c r="Y95" s="33">
        <v>213.1</v>
      </c>
      <c r="AA95" s="33">
        <v>1287300</v>
      </c>
      <c r="AB95" s="33">
        <v>27915</v>
      </c>
      <c r="AC95" s="37">
        <v>1523030</v>
      </c>
      <c r="AE95" s="37">
        <v>9308</v>
      </c>
      <c r="AF95" s="37">
        <v>366402.15</v>
      </c>
      <c r="AG95" s="37">
        <v>91416.7</v>
      </c>
      <c r="AJ95" s="36">
        <f t="shared" si="7"/>
        <v>155433.16999999998</v>
      </c>
      <c r="AK95" s="59">
        <f t="shared" si="8"/>
        <v>37008.06</v>
      </c>
      <c r="AL95" s="46">
        <f t="shared" si="9"/>
        <v>118425.10999999999</v>
      </c>
      <c r="AM95" s="35">
        <f t="shared" si="10"/>
        <v>1834644.9</v>
      </c>
      <c r="AN95" s="39">
        <f t="shared" si="11"/>
        <v>1990156.8499999999</v>
      </c>
      <c r="AO95" s="53">
        <f t="shared" si="12"/>
        <v>-155511.94999999995</v>
      </c>
    </row>
    <row r="96" spans="1:41" x14ac:dyDescent="0.2">
      <c r="A96" t="s">
        <v>1317</v>
      </c>
      <c r="B96" t="s">
        <v>1318</v>
      </c>
      <c r="C96">
        <v>1721</v>
      </c>
      <c r="D96" t="s">
        <v>1327</v>
      </c>
      <c r="E96" t="s">
        <v>1327</v>
      </c>
      <c r="F96" s="36">
        <v>284033.3</v>
      </c>
      <c r="G96" s="36">
        <v>0</v>
      </c>
      <c r="H96" s="36">
        <v>82177.27</v>
      </c>
      <c r="I96" s="280">
        <v>588550.40000000002</v>
      </c>
      <c r="J96" s="280">
        <v>420702.26</v>
      </c>
      <c r="N96" s="59">
        <v>46300</v>
      </c>
      <c r="P96" s="59">
        <v>3641.15</v>
      </c>
      <c r="S96" s="280">
        <v>-499306.11</v>
      </c>
      <c r="T96" s="280">
        <v>1908283.93</v>
      </c>
      <c r="W96" s="33">
        <v>621800.65</v>
      </c>
      <c r="X96" s="33">
        <v>57000</v>
      </c>
      <c r="Y96" s="33">
        <v>803.32</v>
      </c>
      <c r="AA96" s="33">
        <v>1233731.7</v>
      </c>
      <c r="AB96" s="33">
        <v>94769</v>
      </c>
      <c r="AC96" s="37">
        <v>1399115.7</v>
      </c>
      <c r="AE96" s="37">
        <v>30694</v>
      </c>
      <c r="AF96" s="37">
        <v>506444.14</v>
      </c>
      <c r="AG96" s="37">
        <v>155306.57</v>
      </c>
      <c r="AJ96" s="36">
        <f t="shared" si="7"/>
        <v>366210.57</v>
      </c>
      <c r="AK96" s="59">
        <f t="shared" si="8"/>
        <v>49941.15</v>
      </c>
      <c r="AL96" s="46">
        <f t="shared" si="9"/>
        <v>316269.42</v>
      </c>
      <c r="AM96" s="35">
        <f t="shared" si="10"/>
        <v>2008104.67</v>
      </c>
      <c r="AN96" s="39">
        <f t="shared" si="11"/>
        <v>2091560.41</v>
      </c>
      <c r="AO96" s="53">
        <f t="shared" si="12"/>
        <v>-83455.739999999991</v>
      </c>
    </row>
    <row r="97" spans="1:41" x14ac:dyDescent="0.2">
      <c r="A97" t="s">
        <v>1317</v>
      </c>
      <c r="B97" t="s">
        <v>1318</v>
      </c>
      <c r="C97">
        <v>3253</v>
      </c>
      <c r="D97" t="s">
        <v>1328</v>
      </c>
      <c r="E97" t="s">
        <v>1328</v>
      </c>
      <c r="F97" s="36">
        <v>255454.8</v>
      </c>
      <c r="G97" s="36">
        <v>33000</v>
      </c>
      <c r="H97" s="36">
        <v>208284.79999999999</v>
      </c>
      <c r="I97" s="280">
        <v>534999.54</v>
      </c>
      <c r="J97" s="280">
        <v>93944.02</v>
      </c>
      <c r="N97" s="59">
        <v>5000</v>
      </c>
      <c r="P97" s="59">
        <v>219.34</v>
      </c>
      <c r="S97" s="280">
        <v>-513008.58</v>
      </c>
      <c r="T97" s="280">
        <v>1679735.01</v>
      </c>
      <c r="W97" s="33">
        <v>536977.23</v>
      </c>
      <c r="X97" s="33">
        <v>42610</v>
      </c>
      <c r="Y97" s="33">
        <v>702.52</v>
      </c>
      <c r="AA97" s="33">
        <v>382300</v>
      </c>
      <c r="AB97" s="33">
        <v>4009</v>
      </c>
      <c r="AC97" s="37">
        <v>549340</v>
      </c>
      <c r="AD97" s="37">
        <v>13160</v>
      </c>
      <c r="AE97" s="37">
        <v>29010</v>
      </c>
      <c r="AF97" s="37">
        <v>331189.53000000003</v>
      </c>
      <c r="AG97" s="37">
        <v>90161.83</v>
      </c>
      <c r="AJ97" s="36">
        <f t="shared" si="7"/>
        <v>496739.6</v>
      </c>
      <c r="AK97" s="59">
        <f t="shared" si="8"/>
        <v>5219.34</v>
      </c>
      <c r="AL97" s="46">
        <f t="shared" si="9"/>
        <v>491520.25999999995</v>
      </c>
      <c r="AM97" s="35">
        <f t="shared" si="10"/>
        <v>966598.75</v>
      </c>
      <c r="AN97" s="39">
        <f t="shared" si="11"/>
        <v>1012861.36</v>
      </c>
      <c r="AO97" s="53">
        <f t="shared" si="12"/>
        <v>-46262.609999999986</v>
      </c>
    </row>
    <row r="98" spans="1:41" x14ac:dyDescent="0.2">
      <c r="A98" t="s">
        <v>1317</v>
      </c>
      <c r="B98" t="s">
        <v>1318</v>
      </c>
      <c r="C98">
        <v>2902</v>
      </c>
      <c r="D98" t="s">
        <v>1329</v>
      </c>
      <c r="E98" t="s">
        <v>1329</v>
      </c>
      <c r="F98" s="36">
        <v>136042.1</v>
      </c>
      <c r="G98" s="36">
        <v>0</v>
      </c>
      <c r="H98" s="36">
        <v>60555.83</v>
      </c>
      <c r="I98" s="280">
        <v>1293292.92</v>
      </c>
      <c r="J98" s="280">
        <v>226738.53</v>
      </c>
      <c r="N98" s="59">
        <v>17306.72</v>
      </c>
      <c r="P98" s="59">
        <v>28.89</v>
      </c>
      <c r="S98" s="280">
        <v>-162663.6</v>
      </c>
      <c r="T98" s="280">
        <v>1980426.11</v>
      </c>
      <c r="W98" s="33">
        <v>535077.69999999995</v>
      </c>
      <c r="X98" s="33">
        <v>53000</v>
      </c>
      <c r="Y98" s="33">
        <v>373.23</v>
      </c>
      <c r="AA98" s="33">
        <v>469144.4</v>
      </c>
      <c r="AB98" s="33">
        <v>79900</v>
      </c>
      <c r="AC98" s="37">
        <v>537614.4</v>
      </c>
      <c r="AD98" s="37">
        <v>36500</v>
      </c>
      <c r="AE98" s="37">
        <v>56254.67</v>
      </c>
      <c r="AF98" s="37">
        <v>494650.9</v>
      </c>
      <c r="AG98" s="37">
        <v>130944.1</v>
      </c>
      <c r="AJ98" s="36">
        <f t="shared" si="7"/>
        <v>196597.93</v>
      </c>
      <c r="AK98" s="59">
        <f t="shared" si="8"/>
        <v>17335.61</v>
      </c>
      <c r="AL98" s="46">
        <f t="shared" si="9"/>
        <v>179262.32</v>
      </c>
      <c r="AM98" s="35">
        <f t="shared" si="10"/>
        <v>1137495.33</v>
      </c>
      <c r="AN98" s="39">
        <f t="shared" si="11"/>
        <v>1255964.0700000003</v>
      </c>
      <c r="AO98" s="53">
        <f t="shared" si="12"/>
        <v>-118468.74000000022</v>
      </c>
    </row>
    <row r="99" spans="1:41" x14ac:dyDescent="0.2">
      <c r="A99" t="s">
        <v>1317</v>
      </c>
      <c r="B99" t="s">
        <v>1318</v>
      </c>
      <c r="C99">
        <v>3199</v>
      </c>
      <c r="D99" t="s">
        <v>1330</v>
      </c>
      <c r="E99" t="s">
        <v>1330</v>
      </c>
      <c r="F99" s="36">
        <v>81782.87</v>
      </c>
      <c r="G99" s="36">
        <v>0</v>
      </c>
      <c r="H99" s="36">
        <v>68542.31</v>
      </c>
      <c r="I99" s="280">
        <v>40921</v>
      </c>
      <c r="J99" s="280">
        <v>259087.34</v>
      </c>
      <c r="N99" s="59">
        <v>175415</v>
      </c>
      <c r="P99" s="59">
        <v>11820.27</v>
      </c>
      <c r="R99" s="280">
        <v>249356.91</v>
      </c>
      <c r="S99" s="280">
        <v>-1823516.7</v>
      </c>
      <c r="T99" s="280">
        <v>1911374.52</v>
      </c>
      <c r="W99" s="33">
        <v>443988.75</v>
      </c>
      <c r="X99" s="33">
        <v>58874</v>
      </c>
      <c r="Y99" s="33">
        <v>278.12</v>
      </c>
      <c r="AA99" s="33">
        <v>1036620</v>
      </c>
      <c r="AB99" s="33">
        <v>107000</v>
      </c>
      <c r="AC99" s="37">
        <v>1298558</v>
      </c>
      <c r="AE99" s="37">
        <v>20488</v>
      </c>
      <c r="AF99" s="37">
        <v>290565.56</v>
      </c>
      <c r="AG99" s="37">
        <v>111265.79</v>
      </c>
      <c r="AJ99" s="36">
        <f t="shared" si="7"/>
        <v>150325.18</v>
      </c>
      <c r="AK99" s="59">
        <f t="shared" si="8"/>
        <v>187235.27</v>
      </c>
      <c r="AL99" s="46">
        <f t="shared" si="9"/>
        <v>-36910.089999999997</v>
      </c>
      <c r="AM99" s="35">
        <f t="shared" si="10"/>
        <v>1646760.87</v>
      </c>
      <c r="AN99" s="39">
        <f t="shared" si="11"/>
        <v>1720877.35</v>
      </c>
      <c r="AO99" s="53">
        <f t="shared" si="12"/>
        <v>-74116.479999999981</v>
      </c>
    </row>
    <row r="100" spans="1:41" x14ac:dyDescent="0.2">
      <c r="A100" t="s">
        <v>1317</v>
      </c>
      <c r="B100" t="s">
        <v>1318</v>
      </c>
      <c r="C100">
        <v>2159</v>
      </c>
      <c r="D100" t="s">
        <v>1331</v>
      </c>
      <c r="E100" t="s">
        <v>1331</v>
      </c>
      <c r="F100" s="36">
        <v>139762.53</v>
      </c>
      <c r="G100" s="36">
        <v>0</v>
      </c>
      <c r="H100" s="36">
        <v>79426.429999999993</v>
      </c>
      <c r="I100" s="280">
        <v>874937.55</v>
      </c>
      <c r="J100" s="280">
        <v>142759.34</v>
      </c>
      <c r="N100" s="59">
        <v>54400</v>
      </c>
      <c r="O100" s="59">
        <v>92760</v>
      </c>
      <c r="P100" s="59">
        <v>48266.080000000002</v>
      </c>
      <c r="S100" s="280">
        <v>-973324.72</v>
      </c>
      <c r="T100" s="280">
        <v>2272032.2400000002</v>
      </c>
      <c r="W100" s="33">
        <v>666491.1</v>
      </c>
      <c r="Y100" s="33">
        <v>240.49</v>
      </c>
      <c r="AA100" s="33">
        <v>865352</v>
      </c>
      <c r="AB100" s="33">
        <v>34500</v>
      </c>
      <c r="AC100" s="37">
        <v>1039046</v>
      </c>
      <c r="AD100" s="37">
        <v>16016</v>
      </c>
      <c r="AF100" s="37">
        <v>641061.04</v>
      </c>
      <c r="AG100" s="37">
        <v>127708.3</v>
      </c>
      <c r="AJ100" s="36">
        <f t="shared" si="7"/>
        <v>219188.96</v>
      </c>
      <c r="AK100" s="59">
        <f t="shared" si="8"/>
        <v>195426.08000000002</v>
      </c>
      <c r="AL100" s="46">
        <f t="shared" si="9"/>
        <v>23762.879999999976</v>
      </c>
      <c r="AM100" s="35">
        <f t="shared" si="10"/>
        <v>1566583.5899999999</v>
      </c>
      <c r="AN100" s="39">
        <f t="shared" si="11"/>
        <v>1823831.34</v>
      </c>
      <c r="AO100" s="53">
        <f t="shared" si="12"/>
        <v>-257247.75000000023</v>
      </c>
    </row>
    <row r="101" spans="1:41" x14ac:dyDescent="0.2">
      <c r="A101" t="s">
        <v>1317</v>
      </c>
      <c r="B101" t="s">
        <v>1318</v>
      </c>
      <c r="C101">
        <v>1892</v>
      </c>
      <c r="D101" t="s">
        <v>1332</v>
      </c>
      <c r="E101" t="s">
        <v>1332</v>
      </c>
      <c r="F101" s="36">
        <v>35863.01</v>
      </c>
      <c r="G101" s="36">
        <v>0</v>
      </c>
      <c r="H101" s="36">
        <v>55333.21</v>
      </c>
      <c r="I101" s="280">
        <v>751761.02</v>
      </c>
      <c r="J101" s="280">
        <v>55947.95</v>
      </c>
      <c r="N101" s="59">
        <v>30600</v>
      </c>
      <c r="P101" s="59">
        <v>886</v>
      </c>
      <c r="S101" s="280">
        <v>-904608.93</v>
      </c>
      <c r="T101" s="280">
        <v>1945240.49</v>
      </c>
      <c r="W101" s="33">
        <v>451828.11</v>
      </c>
      <c r="X101" s="33">
        <v>91880</v>
      </c>
      <c r="Y101" s="33">
        <v>197.04</v>
      </c>
      <c r="AA101" s="33">
        <v>928942.6</v>
      </c>
      <c r="AB101" s="33">
        <v>122906</v>
      </c>
      <c r="AC101" s="37">
        <v>1229314.6000000001</v>
      </c>
      <c r="AD101" s="37">
        <v>6500</v>
      </c>
      <c r="AE101" s="37">
        <v>9168</v>
      </c>
      <c r="AF101" s="37">
        <v>408548</v>
      </c>
      <c r="AG101" s="37">
        <v>115395.52</v>
      </c>
      <c r="AI101" s="37">
        <v>40</v>
      </c>
      <c r="AJ101" s="36">
        <f t="shared" si="7"/>
        <v>91196.22</v>
      </c>
      <c r="AK101" s="59">
        <f t="shared" si="8"/>
        <v>31486</v>
      </c>
      <c r="AL101" s="46">
        <f t="shared" si="9"/>
        <v>59710.22</v>
      </c>
      <c r="AM101" s="35">
        <f t="shared" si="10"/>
        <v>1595753.75</v>
      </c>
      <c r="AN101" s="39">
        <f t="shared" si="11"/>
        <v>1768966.12</v>
      </c>
      <c r="AO101" s="53">
        <f t="shared" si="12"/>
        <v>-173212.37000000011</v>
      </c>
    </row>
    <row r="102" spans="1:41" x14ac:dyDescent="0.2">
      <c r="A102" t="s">
        <v>1317</v>
      </c>
      <c r="B102" t="s">
        <v>1318</v>
      </c>
      <c r="C102">
        <v>2728</v>
      </c>
      <c r="D102" t="s">
        <v>1333</v>
      </c>
      <c r="E102" t="s">
        <v>1333</v>
      </c>
      <c r="F102" s="36">
        <v>509322.86</v>
      </c>
      <c r="G102" s="36">
        <v>0</v>
      </c>
      <c r="H102" s="36">
        <v>71757.850000000006</v>
      </c>
      <c r="I102" s="280">
        <v>225268.99</v>
      </c>
      <c r="J102" s="280">
        <v>14119.34</v>
      </c>
      <c r="P102" s="59">
        <v>89856.55</v>
      </c>
      <c r="S102" s="280">
        <v>-2466100.39</v>
      </c>
      <c r="T102" s="280">
        <v>3154007.83</v>
      </c>
      <c r="W102" s="33">
        <v>549141.91</v>
      </c>
      <c r="X102" s="33">
        <v>159450</v>
      </c>
      <c r="Y102" s="33">
        <v>618.1</v>
      </c>
      <c r="AA102" s="33">
        <v>812020</v>
      </c>
      <c r="AB102" s="33">
        <v>1338</v>
      </c>
      <c r="AC102" s="37">
        <v>927541</v>
      </c>
      <c r="AD102" s="37">
        <v>33200</v>
      </c>
      <c r="AE102" s="37">
        <v>15516</v>
      </c>
      <c r="AF102" s="37">
        <v>399441.65</v>
      </c>
      <c r="AG102" s="37">
        <v>104164.31</v>
      </c>
      <c r="AJ102" s="36">
        <f t="shared" si="7"/>
        <v>581080.71</v>
      </c>
      <c r="AK102" s="59">
        <f t="shared" si="8"/>
        <v>89856.55</v>
      </c>
      <c r="AL102" s="46">
        <f t="shared" si="9"/>
        <v>491224.16</v>
      </c>
      <c r="AM102" s="35">
        <f t="shared" si="10"/>
        <v>1522568.01</v>
      </c>
      <c r="AN102" s="39">
        <f t="shared" si="11"/>
        <v>1479862.96</v>
      </c>
      <c r="AO102" s="53">
        <f t="shared" si="12"/>
        <v>42705.050000000047</v>
      </c>
    </row>
    <row r="103" spans="1:41" x14ac:dyDescent="0.2">
      <c r="A103" t="s">
        <v>1317</v>
      </c>
      <c r="B103" t="s">
        <v>1318</v>
      </c>
      <c r="C103">
        <v>2919</v>
      </c>
      <c r="D103" t="s">
        <v>1334</v>
      </c>
      <c r="E103" t="s">
        <v>1334</v>
      </c>
      <c r="F103" s="36">
        <v>215388.47</v>
      </c>
      <c r="G103" s="36">
        <v>0</v>
      </c>
      <c r="H103" s="36">
        <v>312048.21999999997</v>
      </c>
      <c r="I103" s="280">
        <v>196696.19</v>
      </c>
      <c r="J103" s="280">
        <v>87469.29</v>
      </c>
      <c r="P103" s="59">
        <v>32400</v>
      </c>
      <c r="R103" s="280">
        <v>251101.06</v>
      </c>
      <c r="S103" s="280">
        <v>-1394828.29</v>
      </c>
      <c r="T103" s="280">
        <v>1781769.65</v>
      </c>
      <c r="W103" s="33">
        <v>657317.29</v>
      </c>
      <c r="X103" s="33">
        <v>177560</v>
      </c>
      <c r="Y103" s="33">
        <v>638.33000000000004</v>
      </c>
      <c r="AA103" s="33">
        <v>879700</v>
      </c>
      <c r="AB103" s="33">
        <v>111</v>
      </c>
      <c r="AC103" s="37">
        <v>1038321</v>
      </c>
      <c r="AF103" s="37">
        <v>421511.56</v>
      </c>
      <c r="AG103" s="37">
        <v>114334.31</v>
      </c>
      <c r="AJ103" s="36">
        <f t="shared" si="7"/>
        <v>527436.68999999994</v>
      </c>
      <c r="AK103" s="59">
        <f t="shared" si="8"/>
        <v>32400</v>
      </c>
      <c r="AL103" s="46">
        <f t="shared" si="9"/>
        <v>495036.68999999994</v>
      </c>
      <c r="AM103" s="35">
        <f t="shared" si="10"/>
        <v>1715326.62</v>
      </c>
      <c r="AN103" s="39">
        <f t="shared" si="11"/>
        <v>1574166.87</v>
      </c>
      <c r="AO103" s="53">
        <f t="shared" si="12"/>
        <v>141159.75</v>
      </c>
    </row>
    <row r="104" spans="1:41" x14ac:dyDescent="0.2">
      <c r="A104" t="s">
        <v>1317</v>
      </c>
      <c r="B104" t="s">
        <v>1318</v>
      </c>
      <c r="C104">
        <v>3409</v>
      </c>
      <c r="D104" t="s">
        <v>1335</v>
      </c>
      <c r="E104" t="s">
        <v>1335</v>
      </c>
      <c r="F104" s="36">
        <v>111878.32</v>
      </c>
      <c r="G104" s="36">
        <v>0</v>
      </c>
      <c r="H104" s="36">
        <v>325074.15000000002</v>
      </c>
      <c r="I104" s="280">
        <v>-7</v>
      </c>
      <c r="J104" s="280">
        <v>77321</v>
      </c>
      <c r="P104" s="59">
        <v>50197.02</v>
      </c>
      <c r="S104" s="280">
        <v>-622341.89</v>
      </c>
      <c r="T104" s="280">
        <v>977547.45</v>
      </c>
      <c r="W104" s="33">
        <v>552719.1</v>
      </c>
      <c r="X104" s="33">
        <v>81625</v>
      </c>
      <c r="Y104" s="33">
        <v>616.26</v>
      </c>
      <c r="AB104" s="33">
        <v>130021</v>
      </c>
      <c r="AC104" s="37">
        <v>84187</v>
      </c>
      <c r="AE104" s="37">
        <v>2648</v>
      </c>
      <c r="AF104" s="37">
        <v>569267.47</v>
      </c>
      <c r="AG104" s="37">
        <v>15</v>
      </c>
      <c r="AJ104" s="36">
        <f t="shared" si="7"/>
        <v>436952.47000000003</v>
      </c>
      <c r="AK104" s="59">
        <f t="shared" si="8"/>
        <v>50197.02</v>
      </c>
      <c r="AL104" s="46">
        <f t="shared" si="9"/>
        <v>386755.45</v>
      </c>
      <c r="AM104" s="35">
        <f t="shared" si="10"/>
        <v>764981.36</v>
      </c>
      <c r="AN104" s="39">
        <f t="shared" si="11"/>
        <v>656117.47</v>
      </c>
      <c r="AO104" s="53">
        <f t="shared" si="12"/>
        <v>108863.89000000001</v>
      </c>
    </row>
    <row r="105" spans="1:41" x14ac:dyDescent="0.2">
      <c r="A105" t="s">
        <v>1317</v>
      </c>
      <c r="B105" t="s">
        <v>1318</v>
      </c>
      <c r="C105">
        <v>1740</v>
      </c>
      <c r="D105" t="s">
        <v>1336</v>
      </c>
      <c r="E105" t="s">
        <v>1336</v>
      </c>
      <c r="F105" s="36">
        <v>99352.54</v>
      </c>
      <c r="G105" s="36">
        <v>0</v>
      </c>
      <c r="H105" s="36">
        <v>55080.9</v>
      </c>
      <c r="I105" s="280">
        <v>821117.76</v>
      </c>
      <c r="J105" s="280">
        <v>113205.31</v>
      </c>
      <c r="K105" s="280">
        <v>4732.3</v>
      </c>
      <c r="N105" s="59">
        <v>0</v>
      </c>
      <c r="P105" s="59">
        <v>35375.67</v>
      </c>
      <c r="S105" s="280">
        <v>592490.46</v>
      </c>
      <c r="T105" s="280">
        <v>654977.96</v>
      </c>
      <c r="W105" s="33">
        <v>645589.91</v>
      </c>
      <c r="X105" s="33">
        <v>151780</v>
      </c>
      <c r="Y105" s="33">
        <v>490.5</v>
      </c>
      <c r="AA105" s="33">
        <v>465804.79999999999</v>
      </c>
      <c r="AB105" s="33">
        <v>9000</v>
      </c>
      <c r="AC105" s="37">
        <v>635522.80000000005</v>
      </c>
      <c r="AE105" s="37">
        <v>35634</v>
      </c>
      <c r="AF105" s="37">
        <v>684394.99</v>
      </c>
      <c r="AG105" s="37">
        <v>106468.7</v>
      </c>
      <c r="AJ105" s="36">
        <f t="shared" si="7"/>
        <v>154433.44</v>
      </c>
      <c r="AK105" s="59">
        <f t="shared" si="8"/>
        <v>35375.67</v>
      </c>
      <c r="AL105" s="46">
        <f t="shared" si="9"/>
        <v>119057.77</v>
      </c>
      <c r="AM105" s="35">
        <f t="shared" si="10"/>
        <v>1272665.21</v>
      </c>
      <c r="AN105" s="39">
        <f t="shared" si="11"/>
        <v>1462020.49</v>
      </c>
      <c r="AO105" s="53">
        <f t="shared" si="12"/>
        <v>-189355.28000000003</v>
      </c>
    </row>
    <row r="106" spans="1:41" x14ac:dyDescent="0.2">
      <c r="A106" t="s">
        <v>1317</v>
      </c>
      <c r="B106" t="s">
        <v>1318</v>
      </c>
      <c r="C106">
        <v>2598</v>
      </c>
      <c r="D106" t="s">
        <v>1337</v>
      </c>
      <c r="E106" t="s">
        <v>1337</v>
      </c>
      <c r="F106" s="36">
        <v>406591.87</v>
      </c>
      <c r="G106" s="36">
        <v>0</v>
      </c>
      <c r="H106" s="36">
        <v>81832.210000000006</v>
      </c>
      <c r="I106" s="280">
        <v>227668.8</v>
      </c>
      <c r="J106" s="280">
        <v>90122.28</v>
      </c>
      <c r="N106" s="59">
        <v>12000</v>
      </c>
      <c r="P106" s="59">
        <v>682.23</v>
      </c>
      <c r="S106" s="280">
        <v>-747568.04</v>
      </c>
      <c r="T106" s="280">
        <v>1611506.92</v>
      </c>
      <c r="W106" s="33">
        <v>510374.75</v>
      </c>
      <c r="X106" s="33">
        <v>67110</v>
      </c>
      <c r="Y106" s="33">
        <v>755.9</v>
      </c>
      <c r="AA106" s="33">
        <v>987600</v>
      </c>
      <c r="AB106" s="33">
        <v>44400</v>
      </c>
      <c r="AC106" s="37">
        <v>1145701</v>
      </c>
      <c r="AD106" s="37">
        <v>2272</v>
      </c>
      <c r="AE106" s="37">
        <v>18390</v>
      </c>
      <c r="AF106" s="37">
        <v>414750.6</v>
      </c>
      <c r="AG106" s="37">
        <v>99533</v>
      </c>
      <c r="AJ106" s="36">
        <f t="shared" si="7"/>
        <v>488424.08</v>
      </c>
      <c r="AK106" s="59">
        <f t="shared" si="8"/>
        <v>12682.23</v>
      </c>
      <c r="AL106" s="46">
        <f t="shared" si="9"/>
        <v>475741.85000000003</v>
      </c>
      <c r="AM106" s="35">
        <f t="shared" si="10"/>
        <v>1610240.65</v>
      </c>
      <c r="AN106" s="39">
        <f t="shared" si="11"/>
        <v>1680646.6</v>
      </c>
      <c r="AO106" s="53">
        <f t="shared" si="12"/>
        <v>-70405.950000000186</v>
      </c>
    </row>
    <row r="107" spans="1:41" x14ac:dyDescent="0.2">
      <c r="A107" t="s">
        <v>1317</v>
      </c>
      <c r="B107" t="s">
        <v>1318</v>
      </c>
      <c r="C107">
        <v>2058</v>
      </c>
      <c r="D107" t="s">
        <v>1338</v>
      </c>
      <c r="E107" t="s">
        <v>1338</v>
      </c>
      <c r="F107" s="36">
        <v>147515.29999999999</v>
      </c>
      <c r="G107" s="36">
        <v>0</v>
      </c>
      <c r="H107" s="36">
        <v>431018.89</v>
      </c>
      <c r="I107" s="280">
        <v>619532.32999999996</v>
      </c>
      <c r="J107" s="280">
        <v>445055.31</v>
      </c>
      <c r="P107" s="59">
        <v>331471</v>
      </c>
      <c r="S107" s="280">
        <v>-749387.15</v>
      </c>
      <c r="T107" s="280">
        <v>1856322.45</v>
      </c>
      <c r="W107" s="33">
        <v>737468.56</v>
      </c>
      <c r="X107" s="33">
        <v>40880</v>
      </c>
      <c r="Y107" s="33">
        <v>577.03</v>
      </c>
      <c r="AA107" s="33">
        <v>1018300</v>
      </c>
      <c r="AC107" s="37">
        <v>1182710</v>
      </c>
      <c r="AE107" s="37">
        <v>30000</v>
      </c>
      <c r="AF107" s="37">
        <v>326871.86</v>
      </c>
      <c r="AG107" s="37">
        <v>52928.2</v>
      </c>
      <c r="AJ107" s="36">
        <f t="shared" si="7"/>
        <v>578534.18999999994</v>
      </c>
      <c r="AK107" s="59">
        <f t="shared" si="8"/>
        <v>331471</v>
      </c>
      <c r="AL107" s="46">
        <f t="shared" si="9"/>
        <v>247063.18999999994</v>
      </c>
      <c r="AM107" s="35">
        <f t="shared" si="10"/>
        <v>1797225.59</v>
      </c>
      <c r="AN107" s="39">
        <f t="shared" si="11"/>
        <v>1592510.0599999998</v>
      </c>
      <c r="AO107" s="53">
        <f t="shared" si="12"/>
        <v>204715.53000000026</v>
      </c>
    </row>
    <row r="108" spans="1:41" x14ac:dyDescent="0.2">
      <c r="A108" t="s">
        <v>1340</v>
      </c>
      <c r="B108" t="s">
        <v>1341</v>
      </c>
      <c r="C108">
        <v>2939</v>
      </c>
      <c r="D108" t="s">
        <v>1343</v>
      </c>
      <c r="E108" t="s">
        <v>1343</v>
      </c>
      <c r="F108" s="36">
        <v>249172.98</v>
      </c>
      <c r="G108" s="36">
        <v>0</v>
      </c>
      <c r="H108" s="36">
        <v>27618.31</v>
      </c>
      <c r="I108" s="280">
        <v>288799.39</v>
      </c>
      <c r="J108" s="280">
        <v>89590.62</v>
      </c>
      <c r="N108" s="59">
        <v>0</v>
      </c>
      <c r="P108" s="59">
        <v>50885.05</v>
      </c>
      <c r="S108" s="280">
        <v>-1484049.03</v>
      </c>
      <c r="T108" s="280">
        <v>2310952.34</v>
      </c>
      <c r="W108" s="33">
        <v>674634.4</v>
      </c>
      <c r="X108" s="33">
        <v>125300</v>
      </c>
      <c r="Y108" s="33">
        <v>550.57000000000005</v>
      </c>
      <c r="AA108" s="33">
        <v>687400</v>
      </c>
      <c r="AB108" s="33">
        <v>39700</v>
      </c>
      <c r="AC108" s="37">
        <v>865904</v>
      </c>
      <c r="AE108" s="37">
        <v>19674</v>
      </c>
      <c r="AF108" s="37">
        <v>763363.31</v>
      </c>
      <c r="AG108" s="37">
        <v>101250.72</v>
      </c>
      <c r="AJ108" s="36">
        <f t="shared" si="7"/>
        <v>276791.29000000004</v>
      </c>
      <c r="AK108" s="59">
        <f t="shared" si="8"/>
        <v>50885.05</v>
      </c>
      <c r="AL108" s="46">
        <f t="shared" si="9"/>
        <v>225906.24000000005</v>
      </c>
      <c r="AM108" s="35">
        <f t="shared" si="10"/>
        <v>1527584.97</v>
      </c>
      <c r="AN108" s="39">
        <f t="shared" si="11"/>
        <v>1750192.03</v>
      </c>
      <c r="AO108" s="53">
        <f t="shared" si="12"/>
        <v>-222607.06000000006</v>
      </c>
    </row>
    <row r="109" spans="1:41" x14ac:dyDescent="0.2">
      <c r="A109" t="s">
        <v>1340</v>
      </c>
      <c r="B109" t="s">
        <v>1341</v>
      </c>
      <c r="C109">
        <v>2960</v>
      </c>
      <c r="D109" t="s">
        <v>1344</v>
      </c>
      <c r="E109" t="s">
        <v>1344</v>
      </c>
      <c r="F109" s="36">
        <v>597067.72</v>
      </c>
      <c r="G109" s="36">
        <v>30000</v>
      </c>
      <c r="H109" s="36">
        <v>40517.230000000003</v>
      </c>
      <c r="I109" s="280">
        <v>1664813.51</v>
      </c>
      <c r="J109" s="280">
        <v>83791.179999999993</v>
      </c>
      <c r="N109" s="59">
        <v>12000</v>
      </c>
      <c r="P109" s="59">
        <v>182.41</v>
      </c>
      <c r="S109" s="280">
        <v>1389992.21</v>
      </c>
      <c r="T109" s="280">
        <v>1228203.58</v>
      </c>
      <c r="W109" s="33">
        <v>552325.26</v>
      </c>
      <c r="X109" s="33">
        <v>70200</v>
      </c>
      <c r="Y109" s="33">
        <v>1585.84</v>
      </c>
      <c r="AA109" s="33">
        <v>806600</v>
      </c>
      <c r="AB109" s="33">
        <v>29600</v>
      </c>
      <c r="AC109" s="37">
        <v>944271</v>
      </c>
      <c r="AE109" s="37">
        <v>23310</v>
      </c>
      <c r="AF109" s="37">
        <v>557904.15</v>
      </c>
      <c r="AG109" s="37">
        <v>149014.51</v>
      </c>
      <c r="AJ109" s="36">
        <f t="shared" si="7"/>
        <v>667584.94999999995</v>
      </c>
      <c r="AK109" s="59">
        <f t="shared" si="8"/>
        <v>12182.41</v>
      </c>
      <c r="AL109" s="46">
        <f t="shared" si="9"/>
        <v>655402.53999999992</v>
      </c>
      <c r="AM109" s="35">
        <f t="shared" si="10"/>
        <v>1460311.1</v>
      </c>
      <c r="AN109" s="39">
        <f t="shared" si="11"/>
        <v>1674499.66</v>
      </c>
      <c r="AO109" s="53">
        <f t="shared" si="12"/>
        <v>-214188.55999999982</v>
      </c>
    </row>
    <row r="110" spans="1:41" x14ac:dyDescent="0.2">
      <c r="A110" t="s">
        <v>1340</v>
      </c>
      <c r="B110" t="s">
        <v>1341</v>
      </c>
      <c r="C110">
        <v>4264</v>
      </c>
      <c r="D110" t="s">
        <v>1345</v>
      </c>
      <c r="E110" t="s">
        <v>1345</v>
      </c>
      <c r="F110" s="36">
        <v>7288.7</v>
      </c>
      <c r="G110" s="36">
        <v>886.77</v>
      </c>
      <c r="H110" s="36">
        <v>78387.12</v>
      </c>
      <c r="I110" s="280">
        <v>1617560.15</v>
      </c>
      <c r="J110" s="280">
        <v>76978.38</v>
      </c>
      <c r="N110" s="59">
        <v>12500</v>
      </c>
      <c r="P110" s="59">
        <v>6292.04</v>
      </c>
      <c r="S110" s="280">
        <v>612779.88</v>
      </c>
      <c r="T110" s="280">
        <v>1322855.6000000001</v>
      </c>
      <c r="W110" s="33">
        <v>603517.47</v>
      </c>
      <c r="X110" s="33">
        <v>92420</v>
      </c>
      <c r="Y110" s="33">
        <v>175.34</v>
      </c>
      <c r="AA110" s="33">
        <v>798500</v>
      </c>
      <c r="AB110" s="33">
        <v>11603</v>
      </c>
      <c r="AC110" s="37">
        <v>986930</v>
      </c>
      <c r="AD110" s="37">
        <v>7410</v>
      </c>
      <c r="AE110" s="37">
        <v>17260</v>
      </c>
      <c r="AF110" s="37">
        <v>554364.56000000006</v>
      </c>
      <c r="AG110" s="37">
        <v>113577.65</v>
      </c>
      <c r="AJ110" s="36">
        <f t="shared" si="7"/>
        <v>86562.59</v>
      </c>
      <c r="AK110" s="59">
        <f t="shared" si="8"/>
        <v>18792.04</v>
      </c>
      <c r="AL110" s="46">
        <f t="shared" si="9"/>
        <v>67770.549999999988</v>
      </c>
      <c r="AM110" s="35">
        <f t="shared" si="10"/>
        <v>1506215.81</v>
      </c>
      <c r="AN110" s="39">
        <f t="shared" si="11"/>
        <v>1679542.21</v>
      </c>
      <c r="AO110" s="53">
        <f t="shared" si="12"/>
        <v>-173326.39999999991</v>
      </c>
    </row>
    <row r="111" spans="1:41" x14ac:dyDescent="0.2">
      <c r="A111" t="s">
        <v>1340</v>
      </c>
      <c r="B111" t="s">
        <v>1341</v>
      </c>
      <c r="C111">
        <v>4699</v>
      </c>
      <c r="D111" t="s">
        <v>1346</v>
      </c>
      <c r="E111" t="s">
        <v>1346</v>
      </c>
      <c r="F111" s="36">
        <v>64313.33</v>
      </c>
      <c r="G111" s="36">
        <v>2018.5</v>
      </c>
      <c r="H111" s="36">
        <v>160585.59</v>
      </c>
      <c r="I111" s="280">
        <v>1679839.5</v>
      </c>
      <c r="J111" s="280">
        <v>372886.78</v>
      </c>
      <c r="N111" s="59">
        <v>183703.04000000001</v>
      </c>
      <c r="P111" s="59">
        <v>3151.53</v>
      </c>
      <c r="S111" s="280">
        <v>236310.55</v>
      </c>
      <c r="T111" s="280">
        <v>2235714.37</v>
      </c>
      <c r="W111" s="33">
        <v>792617.17</v>
      </c>
      <c r="X111" s="33">
        <v>94400</v>
      </c>
      <c r="Y111" s="33">
        <v>325.99</v>
      </c>
      <c r="AA111" s="33">
        <v>951311</v>
      </c>
      <c r="AB111" s="33">
        <v>31123</v>
      </c>
      <c r="AC111" s="37">
        <v>1246811</v>
      </c>
      <c r="AE111" s="37">
        <v>3452</v>
      </c>
      <c r="AF111" s="37">
        <v>676607.83</v>
      </c>
      <c r="AG111" s="37">
        <v>322142.12</v>
      </c>
      <c r="AJ111" s="36">
        <f t="shared" si="7"/>
        <v>226917.41999999998</v>
      </c>
      <c r="AK111" s="59">
        <f t="shared" si="8"/>
        <v>186854.57</v>
      </c>
      <c r="AL111" s="46">
        <f t="shared" si="9"/>
        <v>40062.849999999977</v>
      </c>
      <c r="AM111" s="35">
        <f t="shared" si="10"/>
        <v>1869777.1600000001</v>
      </c>
      <c r="AN111" s="39">
        <f t="shared" si="11"/>
        <v>2249012.9500000002</v>
      </c>
      <c r="AO111" s="53">
        <f t="shared" si="12"/>
        <v>-379235.79000000004</v>
      </c>
    </row>
    <row r="112" spans="1:41" x14ac:dyDescent="0.2">
      <c r="A112" t="s">
        <v>1340</v>
      </c>
      <c r="B112" t="s">
        <v>1341</v>
      </c>
      <c r="C112">
        <v>2309</v>
      </c>
      <c r="D112" t="s">
        <v>1347</v>
      </c>
      <c r="E112" t="s">
        <v>1347</v>
      </c>
      <c r="F112" s="36">
        <v>150079.74</v>
      </c>
      <c r="G112" s="36">
        <v>0</v>
      </c>
      <c r="H112" s="36">
        <v>104367.46</v>
      </c>
      <c r="I112" s="280">
        <v>415804.42</v>
      </c>
      <c r="J112" s="280">
        <v>225245.93</v>
      </c>
      <c r="N112" s="59">
        <v>40200</v>
      </c>
      <c r="P112" s="59">
        <v>459.12</v>
      </c>
      <c r="S112" s="280">
        <v>-680123.5</v>
      </c>
      <c r="T112" s="280">
        <v>1762414.5</v>
      </c>
      <c r="W112" s="33">
        <v>703982.4</v>
      </c>
      <c r="Y112" s="33">
        <v>726.1</v>
      </c>
      <c r="AA112" s="33">
        <v>703840</v>
      </c>
      <c r="AB112" s="33">
        <v>9042</v>
      </c>
      <c r="AC112" s="37">
        <v>874214</v>
      </c>
      <c r="AD112" s="37">
        <v>25000</v>
      </c>
      <c r="AE112" s="37">
        <v>67995</v>
      </c>
      <c r="AF112" s="37">
        <v>542275.92000000004</v>
      </c>
      <c r="AG112" s="37">
        <v>135558.15</v>
      </c>
      <c r="AJ112" s="36">
        <f t="shared" si="7"/>
        <v>254447.2</v>
      </c>
      <c r="AK112" s="59">
        <f t="shared" si="8"/>
        <v>40659.120000000003</v>
      </c>
      <c r="AL112" s="46">
        <f t="shared" si="9"/>
        <v>213788.08000000002</v>
      </c>
      <c r="AM112" s="35">
        <f t="shared" si="10"/>
        <v>1417590.5</v>
      </c>
      <c r="AN112" s="39">
        <f t="shared" si="11"/>
        <v>1645043.0699999998</v>
      </c>
      <c r="AO112" s="53">
        <f t="shared" si="12"/>
        <v>-227452.56999999983</v>
      </c>
    </row>
    <row r="113" spans="1:41" x14ac:dyDescent="0.2">
      <c r="A113" t="s">
        <v>1340</v>
      </c>
      <c r="B113" t="s">
        <v>1341</v>
      </c>
      <c r="C113">
        <v>695</v>
      </c>
      <c r="D113" t="s">
        <v>1348</v>
      </c>
      <c r="E113" t="s">
        <v>1348</v>
      </c>
      <c r="F113" s="36">
        <v>348068.66</v>
      </c>
      <c r="G113" s="36">
        <v>4158.25</v>
      </c>
      <c r="H113" s="36">
        <v>69060.66</v>
      </c>
      <c r="I113" s="280">
        <v>2372477.37</v>
      </c>
      <c r="J113" s="280">
        <v>224944.75</v>
      </c>
      <c r="K113" s="280">
        <v>2422.13</v>
      </c>
      <c r="N113" s="59">
        <v>16024</v>
      </c>
      <c r="P113" s="59">
        <v>11954.7</v>
      </c>
      <c r="S113" s="280">
        <v>2620828.54</v>
      </c>
      <c r="T113" s="280">
        <v>513834.47</v>
      </c>
      <c r="W113" s="33">
        <v>483281.1</v>
      </c>
      <c r="X113" s="33">
        <v>50200</v>
      </c>
      <c r="Y113" s="33">
        <v>819.13</v>
      </c>
      <c r="AA113" s="33">
        <v>743915.2</v>
      </c>
      <c r="AB113" s="33">
        <v>67600</v>
      </c>
      <c r="AC113" s="37">
        <v>868652.2</v>
      </c>
      <c r="AE113" s="37">
        <v>8008</v>
      </c>
      <c r="AF113" s="37">
        <v>454072.02</v>
      </c>
      <c r="AG113" s="37">
        <v>156593.1</v>
      </c>
      <c r="AJ113" s="36">
        <f t="shared" si="7"/>
        <v>421287.56999999995</v>
      </c>
      <c r="AK113" s="59">
        <f t="shared" si="8"/>
        <v>27978.7</v>
      </c>
      <c r="AL113" s="46">
        <f t="shared" si="9"/>
        <v>393308.86999999994</v>
      </c>
      <c r="AM113" s="35">
        <f t="shared" si="10"/>
        <v>1345815.43</v>
      </c>
      <c r="AN113" s="39">
        <f t="shared" si="11"/>
        <v>1487325.32</v>
      </c>
      <c r="AO113" s="53">
        <f t="shared" si="12"/>
        <v>-141509.89000000013</v>
      </c>
    </row>
    <row r="114" spans="1:41" x14ac:dyDescent="0.2">
      <c r="A114" t="s">
        <v>1340</v>
      </c>
      <c r="B114" t="s">
        <v>1341</v>
      </c>
      <c r="C114">
        <v>3575</v>
      </c>
      <c r="D114" t="s">
        <v>1349</v>
      </c>
      <c r="E114" t="s">
        <v>1349</v>
      </c>
      <c r="F114" s="36">
        <v>94607.08</v>
      </c>
      <c r="G114" s="36">
        <v>26485.7</v>
      </c>
      <c r="H114" s="36">
        <v>88458.33</v>
      </c>
      <c r="I114" s="280">
        <v>1077790.17</v>
      </c>
      <c r="J114" s="280">
        <v>175994.53</v>
      </c>
      <c r="N114" s="59">
        <v>202829.19</v>
      </c>
      <c r="O114" s="59">
        <v>47350</v>
      </c>
      <c r="P114" s="59">
        <v>72512.03</v>
      </c>
      <c r="S114" s="280">
        <v>-2271550.86</v>
      </c>
      <c r="T114" s="280">
        <v>3774792.24</v>
      </c>
      <c r="W114" s="33">
        <v>774001.07</v>
      </c>
      <c r="Y114" s="33">
        <v>296.19</v>
      </c>
      <c r="AA114" s="33">
        <v>1298133.6000000001</v>
      </c>
      <c r="AB114" s="33">
        <v>8876</v>
      </c>
      <c r="AC114" s="37">
        <v>1535202.6</v>
      </c>
      <c r="AD114" s="37">
        <v>3000</v>
      </c>
      <c r="AE114" s="37">
        <v>50967</v>
      </c>
      <c r="AF114" s="37">
        <v>634632.89</v>
      </c>
      <c r="AG114" s="37">
        <v>219981.16</v>
      </c>
      <c r="AI114" s="37">
        <v>120</v>
      </c>
      <c r="AJ114" s="36">
        <f t="shared" si="7"/>
        <v>209551.11</v>
      </c>
      <c r="AK114" s="59">
        <f t="shared" si="8"/>
        <v>322691.21999999997</v>
      </c>
      <c r="AL114" s="46">
        <f t="shared" si="9"/>
        <v>-113140.10999999999</v>
      </c>
      <c r="AM114" s="35">
        <f t="shared" si="10"/>
        <v>2081306.8599999999</v>
      </c>
      <c r="AN114" s="39">
        <f t="shared" si="11"/>
        <v>2443903.6500000004</v>
      </c>
      <c r="AO114" s="53">
        <f t="shared" si="12"/>
        <v>-362596.7900000005</v>
      </c>
    </row>
    <row r="115" spans="1:41" x14ac:dyDescent="0.2">
      <c r="A115" t="s">
        <v>1340</v>
      </c>
      <c r="B115" t="s">
        <v>1341</v>
      </c>
      <c r="C115">
        <v>2443</v>
      </c>
      <c r="D115" t="s">
        <v>1350</v>
      </c>
      <c r="E115" t="s">
        <v>1350</v>
      </c>
      <c r="F115" s="36">
        <v>284033.3</v>
      </c>
      <c r="G115" s="36">
        <v>0</v>
      </c>
      <c r="H115" s="36">
        <v>82177.27</v>
      </c>
      <c r="I115" s="280">
        <v>588550.40000000002</v>
      </c>
      <c r="J115" s="280">
        <v>420702.26</v>
      </c>
      <c r="N115" s="59">
        <v>46300</v>
      </c>
      <c r="P115" s="59">
        <v>3641.15</v>
      </c>
      <c r="S115" s="280">
        <v>-499306.11</v>
      </c>
      <c r="T115" s="280">
        <v>1908283.93</v>
      </c>
      <c r="W115" s="33">
        <v>621800.65</v>
      </c>
      <c r="X115" s="33">
        <v>57000</v>
      </c>
      <c r="Y115" s="33">
        <v>803.32</v>
      </c>
      <c r="AA115" s="33">
        <v>1233731.7</v>
      </c>
      <c r="AB115" s="33">
        <v>94769</v>
      </c>
      <c r="AC115" s="37">
        <v>1399115.7</v>
      </c>
      <c r="AE115" s="37">
        <v>30694</v>
      </c>
      <c r="AF115" s="37">
        <v>506444.14</v>
      </c>
      <c r="AG115" s="37">
        <v>155306.57</v>
      </c>
      <c r="AJ115" s="36">
        <f t="shared" si="7"/>
        <v>366210.57</v>
      </c>
      <c r="AK115" s="59">
        <f t="shared" si="8"/>
        <v>49941.15</v>
      </c>
      <c r="AL115" s="46">
        <f t="shared" si="9"/>
        <v>316269.42</v>
      </c>
      <c r="AM115" s="35">
        <f t="shared" si="10"/>
        <v>2008104.67</v>
      </c>
      <c r="AN115" s="39">
        <f t="shared" si="11"/>
        <v>2091560.41</v>
      </c>
      <c r="AO115" s="53">
        <f t="shared" si="12"/>
        <v>-83455.739999999991</v>
      </c>
    </row>
    <row r="116" spans="1:41" x14ac:dyDescent="0.2">
      <c r="A116" t="s">
        <v>1340</v>
      </c>
      <c r="B116" t="s">
        <v>1341</v>
      </c>
      <c r="C116">
        <v>1283</v>
      </c>
      <c r="D116" t="s">
        <v>1351</v>
      </c>
      <c r="E116" t="s">
        <v>1351</v>
      </c>
      <c r="F116" s="36">
        <v>136042.1</v>
      </c>
      <c r="G116" s="36">
        <v>0</v>
      </c>
      <c r="H116" s="36">
        <v>60555.83</v>
      </c>
      <c r="I116" s="280">
        <v>1293292.92</v>
      </c>
      <c r="J116" s="280">
        <v>226738.53</v>
      </c>
      <c r="N116" s="59">
        <v>17306.72</v>
      </c>
      <c r="P116" s="59">
        <v>28.89</v>
      </c>
      <c r="S116" s="280">
        <v>-162663.6</v>
      </c>
      <c r="T116" s="280">
        <v>1980426.11</v>
      </c>
      <c r="W116" s="33">
        <v>535077.69999999995</v>
      </c>
      <c r="X116" s="33">
        <v>53000</v>
      </c>
      <c r="Y116" s="33">
        <v>373.23</v>
      </c>
      <c r="AA116" s="33">
        <v>469144.4</v>
      </c>
      <c r="AB116" s="33">
        <v>79900</v>
      </c>
      <c r="AC116" s="37">
        <v>537614.4</v>
      </c>
      <c r="AD116" s="37">
        <v>36500</v>
      </c>
      <c r="AE116" s="37">
        <v>56254.67</v>
      </c>
      <c r="AF116" s="37">
        <v>494650.9</v>
      </c>
      <c r="AG116" s="37">
        <v>130944.1</v>
      </c>
      <c r="AJ116" s="36">
        <f t="shared" si="7"/>
        <v>196597.93</v>
      </c>
      <c r="AK116" s="59">
        <f t="shared" si="8"/>
        <v>17335.61</v>
      </c>
      <c r="AL116" s="46">
        <f t="shared" si="9"/>
        <v>179262.32</v>
      </c>
      <c r="AM116" s="35">
        <f t="shared" si="10"/>
        <v>1137495.33</v>
      </c>
      <c r="AN116" s="39">
        <f t="shared" si="11"/>
        <v>1255964.0700000003</v>
      </c>
      <c r="AO116" s="53">
        <f t="shared" si="12"/>
        <v>-118468.74000000022</v>
      </c>
    </row>
    <row r="117" spans="1:41" x14ac:dyDescent="0.2">
      <c r="A117" t="s">
        <v>1340</v>
      </c>
      <c r="B117" t="s">
        <v>1341</v>
      </c>
      <c r="C117">
        <v>3442</v>
      </c>
      <c r="D117" t="s">
        <v>1352</v>
      </c>
      <c r="E117" t="s">
        <v>1352</v>
      </c>
      <c r="F117" s="36">
        <v>212030.79</v>
      </c>
      <c r="G117" s="36">
        <v>469.44</v>
      </c>
      <c r="H117" s="36">
        <v>41719.379999999997</v>
      </c>
      <c r="I117" s="280">
        <v>350477</v>
      </c>
      <c r="J117" s="280">
        <v>447986.13</v>
      </c>
      <c r="N117" s="59">
        <v>7800</v>
      </c>
      <c r="P117" s="59">
        <v>64197.24</v>
      </c>
      <c r="S117" s="280">
        <v>-839719.21</v>
      </c>
      <c r="T117" s="280">
        <v>2133398.12</v>
      </c>
      <c r="W117" s="33">
        <v>834211.5</v>
      </c>
      <c r="Y117" s="33">
        <v>585.47</v>
      </c>
      <c r="AA117" s="33">
        <v>964373.3</v>
      </c>
      <c r="AB117" s="33">
        <v>97276</v>
      </c>
      <c r="AC117" s="37">
        <v>1230375.3</v>
      </c>
      <c r="AD117" s="37">
        <v>63148</v>
      </c>
      <c r="AE117" s="37">
        <v>32680</v>
      </c>
      <c r="AF117" s="37">
        <v>663988.52</v>
      </c>
      <c r="AG117" s="37">
        <v>219247.86</v>
      </c>
      <c r="AJ117" s="36">
        <f t="shared" si="7"/>
        <v>254219.61000000002</v>
      </c>
      <c r="AK117" s="59">
        <f t="shared" si="8"/>
        <v>71997.239999999991</v>
      </c>
      <c r="AL117" s="46">
        <f t="shared" si="9"/>
        <v>182222.37000000002</v>
      </c>
      <c r="AM117" s="35">
        <f t="shared" si="10"/>
        <v>1896446.27</v>
      </c>
      <c r="AN117" s="39">
        <f t="shared" si="11"/>
        <v>2209439.6800000002</v>
      </c>
      <c r="AO117" s="53">
        <f t="shared" si="12"/>
        <v>-312993.41000000015</v>
      </c>
    </row>
    <row r="118" spans="1:41" x14ac:dyDescent="0.2">
      <c r="A118" t="s">
        <v>1340</v>
      </c>
      <c r="B118" t="s">
        <v>1341</v>
      </c>
      <c r="C118">
        <v>1430</v>
      </c>
      <c r="D118" t="s">
        <v>1353</v>
      </c>
      <c r="E118" t="s">
        <v>1353</v>
      </c>
      <c r="F118" s="36">
        <v>35863.01</v>
      </c>
      <c r="G118" s="36">
        <v>0</v>
      </c>
      <c r="H118" s="36">
        <v>55333.21</v>
      </c>
      <c r="I118" s="280">
        <v>751761.02</v>
      </c>
      <c r="J118" s="280">
        <v>55947.95</v>
      </c>
      <c r="N118" s="59">
        <v>30600</v>
      </c>
      <c r="P118" s="59">
        <v>886</v>
      </c>
      <c r="S118" s="280">
        <v>-904608.93</v>
      </c>
      <c r="T118" s="280">
        <v>1945240.49</v>
      </c>
      <c r="W118" s="33">
        <v>451828.11</v>
      </c>
      <c r="X118" s="33">
        <v>91880</v>
      </c>
      <c r="Y118" s="33">
        <v>197.04</v>
      </c>
      <c r="AA118" s="33">
        <v>928942.6</v>
      </c>
      <c r="AB118" s="33">
        <v>122906</v>
      </c>
      <c r="AC118" s="37">
        <v>1229314.6000000001</v>
      </c>
      <c r="AD118" s="37">
        <v>6500</v>
      </c>
      <c r="AE118" s="37">
        <v>9168</v>
      </c>
      <c r="AF118" s="37">
        <v>408548</v>
      </c>
      <c r="AG118" s="37">
        <v>115395.52</v>
      </c>
      <c r="AI118" s="37">
        <v>40</v>
      </c>
      <c r="AJ118" s="36">
        <f t="shared" si="7"/>
        <v>91196.22</v>
      </c>
      <c r="AK118" s="59">
        <f t="shared" si="8"/>
        <v>31486</v>
      </c>
      <c r="AL118" s="46">
        <f t="shared" si="9"/>
        <v>59710.22</v>
      </c>
      <c r="AM118" s="35">
        <f t="shared" si="10"/>
        <v>1595753.75</v>
      </c>
      <c r="AN118" s="39">
        <f t="shared" si="11"/>
        <v>1768966.12</v>
      </c>
      <c r="AO118" s="53">
        <f t="shared" si="12"/>
        <v>-173212.37000000011</v>
      </c>
    </row>
    <row r="119" spans="1:41" x14ac:dyDescent="0.2">
      <c r="A119" t="s">
        <v>1340</v>
      </c>
      <c r="B119" t="s">
        <v>1341</v>
      </c>
      <c r="C119">
        <v>2018</v>
      </c>
      <c r="D119" t="s">
        <v>1354</v>
      </c>
      <c r="E119" t="s">
        <v>1354</v>
      </c>
      <c r="F119" s="36">
        <v>83403.31</v>
      </c>
      <c r="G119" s="36">
        <v>30000</v>
      </c>
      <c r="H119" s="36">
        <v>42029.86</v>
      </c>
      <c r="I119" s="280">
        <v>594689.54</v>
      </c>
      <c r="J119" s="280">
        <v>108437.23</v>
      </c>
      <c r="N119" s="59">
        <v>36300</v>
      </c>
      <c r="P119" s="59">
        <v>708.06</v>
      </c>
      <c r="S119" s="280">
        <v>-1427293.45</v>
      </c>
      <c r="T119" s="280">
        <v>2404357.2799999998</v>
      </c>
      <c r="W119" s="33">
        <v>519216.8</v>
      </c>
      <c r="Y119" s="33">
        <v>213.1</v>
      </c>
      <c r="AA119" s="33">
        <v>1287300</v>
      </c>
      <c r="AB119" s="33">
        <v>27915</v>
      </c>
      <c r="AC119" s="37">
        <v>1523030</v>
      </c>
      <c r="AE119" s="37">
        <v>9308</v>
      </c>
      <c r="AF119" s="37">
        <v>366402.15</v>
      </c>
      <c r="AG119" s="37">
        <v>91416.7</v>
      </c>
      <c r="AJ119" s="36">
        <f t="shared" si="7"/>
        <v>155433.16999999998</v>
      </c>
      <c r="AK119" s="59">
        <f t="shared" si="8"/>
        <v>37008.06</v>
      </c>
      <c r="AL119" s="46">
        <f t="shared" si="9"/>
        <v>118425.10999999999</v>
      </c>
      <c r="AM119" s="35">
        <f t="shared" si="10"/>
        <v>1834644.9</v>
      </c>
      <c r="AN119" s="39">
        <f t="shared" si="11"/>
        <v>1990156.8499999999</v>
      </c>
      <c r="AO119" s="53">
        <f t="shared" si="12"/>
        <v>-155511.94999999995</v>
      </c>
    </row>
    <row r="120" spans="1:41" x14ac:dyDescent="0.2">
      <c r="A120" t="s">
        <v>1340</v>
      </c>
      <c r="B120" t="s">
        <v>1341</v>
      </c>
      <c r="C120">
        <v>3034</v>
      </c>
      <c r="D120" t="s">
        <v>1355</v>
      </c>
      <c r="E120" t="s">
        <v>1355</v>
      </c>
      <c r="F120" s="36">
        <v>509322.86</v>
      </c>
      <c r="G120" s="36">
        <v>0</v>
      </c>
      <c r="H120" s="36">
        <v>71757.850000000006</v>
      </c>
      <c r="I120" s="280">
        <v>225268.99</v>
      </c>
      <c r="J120" s="280">
        <v>14119.34</v>
      </c>
      <c r="P120" s="59">
        <v>89856.55</v>
      </c>
      <c r="S120" s="280">
        <v>-2466100.39</v>
      </c>
      <c r="T120" s="280">
        <v>3154007.83</v>
      </c>
      <c r="W120" s="33">
        <v>549141.91</v>
      </c>
      <c r="X120" s="33">
        <v>159450</v>
      </c>
      <c r="Y120" s="33">
        <v>618.1</v>
      </c>
      <c r="AA120" s="33">
        <v>812020</v>
      </c>
      <c r="AB120" s="33">
        <v>1338</v>
      </c>
      <c r="AC120" s="37">
        <v>927541</v>
      </c>
      <c r="AD120" s="37">
        <v>33200</v>
      </c>
      <c r="AE120" s="37">
        <v>15516</v>
      </c>
      <c r="AF120" s="37">
        <v>399441.65</v>
      </c>
      <c r="AG120" s="37">
        <v>104164.31</v>
      </c>
      <c r="AJ120" s="36">
        <f t="shared" si="7"/>
        <v>581080.71</v>
      </c>
      <c r="AK120" s="59">
        <f t="shared" si="8"/>
        <v>89856.55</v>
      </c>
      <c r="AL120" s="46">
        <f t="shared" si="9"/>
        <v>491224.16</v>
      </c>
      <c r="AM120" s="35">
        <f t="shared" si="10"/>
        <v>1522568.01</v>
      </c>
      <c r="AN120" s="39">
        <f t="shared" si="11"/>
        <v>1479862.96</v>
      </c>
      <c r="AO120" s="53">
        <f t="shared" si="12"/>
        <v>42705.050000000047</v>
      </c>
    </row>
    <row r="121" spans="1:41" x14ac:dyDescent="0.2">
      <c r="A121" t="s">
        <v>1340</v>
      </c>
      <c r="B121" t="s">
        <v>1341</v>
      </c>
      <c r="C121">
        <v>2713</v>
      </c>
      <c r="D121" t="s">
        <v>1356</v>
      </c>
      <c r="E121" t="s">
        <v>1356</v>
      </c>
      <c r="F121" s="36">
        <v>139762.53</v>
      </c>
      <c r="G121" s="36">
        <v>0</v>
      </c>
      <c r="H121" s="36">
        <v>79426.429999999993</v>
      </c>
      <c r="I121" s="280">
        <v>874937.55</v>
      </c>
      <c r="J121" s="280">
        <v>142759.34</v>
      </c>
      <c r="N121" s="59">
        <v>54400</v>
      </c>
      <c r="O121" s="59">
        <v>92760</v>
      </c>
      <c r="P121" s="59">
        <v>48266.080000000002</v>
      </c>
      <c r="S121" s="280">
        <v>-973324.72</v>
      </c>
      <c r="T121" s="280">
        <v>2272032.2400000002</v>
      </c>
      <c r="W121" s="33">
        <v>666491.1</v>
      </c>
      <c r="Y121" s="33">
        <v>240.49</v>
      </c>
      <c r="AA121" s="33">
        <v>865352</v>
      </c>
      <c r="AB121" s="33">
        <v>34500</v>
      </c>
      <c r="AC121" s="37">
        <v>1039046</v>
      </c>
      <c r="AD121" s="37">
        <v>16016</v>
      </c>
      <c r="AF121" s="37">
        <v>641061.04</v>
      </c>
      <c r="AG121" s="37">
        <v>127708.3</v>
      </c>
      <c r="AJ121" s="36">
        <f t="shared" si="7"/>
        <v>219188.96</v>
      </c>
      <c r="AK121" s="59">
        <f t="shared" si="8"/>
        <v>195426.08000000002</v>
      </c>
      <c r="AL121" s="46">
        <f t="shared" si="9"/>
        <v>23762.879999999976</v>
      </c>
      <c r="AM121" s="35">
        <f t="shared" si="10"/>
        <v>1566583.5899999999</v>
      </c>
      <c r="AN121" s="39">
        <f t="shared" si="11"/>
        <v>1823831.34</v>
      </c>
      <c r="AO121" s="53">
        <f t="shared" si="12"/>
        <v>-257247.75000000023</v>
      </c>
    </row>
    <row r="122" spans="1:41" x14ac:dyDescent="0.2">
      <c r="A122" t="s">
        <v>1340</v>
      </c>
      <c r="B122" t="s">
        <v>1341</v>
      </c>
      <c r="C122">
        <v>1977</v>
      </c>
      <c r="D122" t="s">
        <v>1357</v>
      </c>
      <c r="E122" t="s">
        <v>1357</v>
      </c>
      <c r="F122" s="36">
        <v>255454.8</v>
      </c>
      <c r="G122" s="36">
        <v>33000</v>
      </c>
      <c r="H122" s="36">
        <v>208284.79999999999</v>
      </c>
      <c r="I122" s="280">
        <v>534999.54</v>
      </c>
      <c r="J122" s="280">
        <v>93944.02</v>
      </c>
      <c r="N122" s="59">
        <v>5000</v>
      </c>
      <c r="P122" s="59">
        <v>219.34</v>
      </c>
      <c r="S122" s="280">
        <v>-513008.58</v>
      </c>
      <c r="T122" s="280">
        <v>1679735.01</v>
      </c>
      <c r="W122" s="33">
        <v>536977.23</v>
      </c>
      <c r="X122" s="33">
        <v>42610</v>
      </c>
      <c r="Y122" s="33">
        <v>702.52</v>
      </c>
      <c r="AA122" s="33">
        <v>382300</v>
      </c>
      <c r="AB122" s="33">
        <v>4009</v>
      </c>
      <c r="AC122" s="37">
        <v>549340</v>
      </c>
      <c r="AD122" s="37">
        <v>13160</v>
      </c>
      <c r="AE122" s="37">
        <v>29010</v>
      </c>
      <c r="AF122" s="37">
        <v>331189.53000000003</v>
      </c>
      <c r="AG122" s="37">
        <v>90161.83</v>
      </c>
      <c r="AJ122" s="36">
        <f t="shared" si="7"/>
        <v>496739.6</v>
      </c>
      <c r="AK122" s="59">
        <f t="shared" si="8"/>
        <v>5219.34</v>
      </c>
      <c r="AL122" s="46">
        <f t="shared" si="9"/>
        <v>491520.25999999995</v>
      </c>
      <c r="AM122" s="35">
        <f t="shared" si="10"/>
        <v>966598.75</v>
      </c>
      <c r="AN122" s="39">
        <f t="shared" si="11"/>
        <v>1012861.36</v>
      </c>
      <c r="AO122" s="53">
        <f t="shared" si="12"/>
        <v>-46262.609999999986</v>
      </c>
    </row>
    <row r="123" spans="1:41" x14ac:dyDescent="0.2">
      <c r="A123" t="s">
        <v>1340</v>
      </c>
      <c r="B123" t="s">
        <v>1341</v>
      </c>
      <c r="C123">
        <v>2422</v>
      </c>
      <c r="D123" t="s">
        <v>1358</v>
      </c>
      <c r="E123" t="s">
        <v>1358</v>
      </c>
      <c r="F123" s="36">
        <v>406591.87</v>
      </c>
      <c r="G123" s="36">
        <v>0</v>
      </c>
      <c r="H123" s="36">
        <v>81832.210000000006</v>
      </c>
      <c r="I123" s="280">
        <v>227668.8</v>
      </c>
      <c r="J123" s="280">
        <v>90122.28</v>
      </c>
      <c r="N123" s="59">
        <v>12000</v>
      </c>
      <c r="P123" s="59">
        <v>682.23</v>
      </c>
      <c r="S123" s="280">
        <v>-747568.04</v>
      </c>
      <c r="T123" s="280">
        <v>1611506.92</v>
      </c>
      <c r="W123" s="33">
        <v>510374.75</v>
      </c>
      <c r="X123" s="33">
        <v>67110</v>
      </c>
      <c r="Y123" s="33">
        <v>755.9</v>
      </c>
      <c r="AA123" s="33">
        <v>987600</v>
      </c>
      <c r="AB123" s="33">
        <v>44400</v>
      </c>
      <c r="AC123" s="37">
        <v>1145701</v>
      </c>
      <c r="AD123" s="37">
        <v>2272</v>
      </c>
      <c r="AE123" s="37">
        <v>18390</v>
      </c>
      <c r="AF123" s="37">
        <v>414750.6</v>
      </c>
      <c r="AG123" s="37">
        <v>99533</v>
      </c>
      <c r="AJ123" s="36">
        <f t="shared" si="7"/>
        <v>488424.08</v>
      </c>
      <c r="AK123" s="59">
        <f t="shared" si="8"/>
        <v>12682.23</v>
      </c>
      <c r="AL123" s="46">
        <f t="shared" si="9"/>
        <v>475741.85000000003</v>
      </c>
      <c r="AM123" s="35">
        <f t="shared" si="10"/>
        <v>1610240.65</v>
      </c>
      <c r="AN123" s="39">
        <f t="shared" si="11"/>
        <v>1680646.6</v>
      </c>
      <c r="AO123" s="53">
        <f t="shared" si="12"/>
        <v>-70405.950000000186</v>
      </c>
    </row>
    <row r="124" spans="1:41" x14ac:dyDescent="0.2">
      <c r="A124" t="s">
        <v>1340</v>
      </c>
      <c r="B124" t="s">
        <v>1341</v>
      </c>
      <c r="C124">
        <v>1726</v>
      </c>
      <c r="D124" t="s">
        <v>1359</v>
      </c>
      <c r="E124" t="s">
        <v>1359</v>
      </c>
      <c r="F124" s="36">
        <v>190410.54</v>
      </c>
      <c r="G124" s="36">
        <v>0</v>
      </c>
      <c r="H124" s="36">
        <v>57680.23</v>
      </c>
      <c r="I124" s="280">
        <v>53079.17</v>
      </c>
      <c r="J124" s="280">
        <v>384063.48</v>
      </c>
      <c r="N124" s="59">
        <v>7800</v>
      </c>
      <c r="P124" s="59">
        <v>34999.35</v>
      </c>
      <c r="S124" s="280">
        <v>294941.34000000003</v>
      </c>
      <c r="T124" s="280">
        <v>667875.67000000004</v>
      </c>
      <c r="W124" s="33">
        <v>523252.35</v>
      </c>
      <c r="X124" s="33">
        <v>82000</v>
      </c>
      <c r="Y124" s="33">
        <v>1031.07</v>
      </c>
      <c r="AA124" s="33">
        <v>643928.81999999995</v>
      </c>
      <c r="AB124" s="33">
        <v>14000</v>
      </c>
      <c r="AC124" s="37">
        <v>778610.82</v>
      </c>
      <c r="AE124" s="37">
        <v>34736</v>
      </c>
      <c r="AF124" s="37">
        <v>720693.57</v>
      </c>
      <c r="AG124" s="37">
        <v>50554.79</v>
      </c>
      <c r="AJ124" s="36">
        <f t="shared" si="7"/>
        <v>248090.77000000002</v>
      </c>
      <c r="AK124" s="59">
        <f t="shared" si="8"/>
        <v>42799.35</v>
      </c>
      <c r="AL124" s="46">
        <f t="shared" si="9"/>
        <v>205291.42</v>
      </c>
      <c r="AM124" s="35">
        <f t="shared" si="10"/>
        <v>1264212.2399999998</v>
      </c>
      <c r="AN124" s="39">
        <f t="shared" si="11"/>
        <v>1584595.18</v>
      </c>
      <c r="AO124" s="53">
        <f t="shared" si="12"/>
        <v>-320382.94000000018</v>
      </c>
    </row>
    <row r="125" spans="1:41" x14ac:dyDescent="0.2">
      <c r="A125" t="s">
        <v>1340</v>
      </c>
      <c r="B125" t="s">
        <v>1341</v>
      </c>
      <c r="C125">
        <v>2174</v>
      </c>
      <c r="D125" t="s">
        <v>1360</v>
      </c>
      <c r="E125" t="s">
        <v>1360</v>
      </c>
      <c r="F125" s="36">
        <v>99352.54</v>
      </c>
      <c r="G125" s="36">
        <v>0</v>
      </c>
      <c r="H125" s="36">
        <v>55080.9</v>
      </c>
      <c r="I125" s="280">
        <v>821117.76</v>
      </c>
      <c r="J125" s="280">
        <v>113205.31</v>
      </c>
      <c r="K125" s="280">
        <v>4732.3</v>
      </c>
      <c r="N125" s="59">
        <v>0</v>
      </c>
      <c r="P125" s="59">
        <v>35375.67</v>
      </c>
      <c r="S125" s="280">
        <v>592490.46</v>
      </c>
      <c r="T125" s="280">
        <v>654977.96</v>
      </c>
      <c r="W125" s="33">
        <v>645589.91</v>
      </c>
      <c r="X125" s="33">
        <v>151780</v>
      </c>
      <c r="Y125" s="33">
        <v>490.5</v>
      </c>
      <c r="AA125" s="33">
        <v>465804.79999999999</v>
      </c>
      <c r="AB125" s="33">
        <v>9000</v>
      </c>
      <c r="AC125" s="37">
        <v>635522.80000000005</v>
      </c>
      <c r="AE125" s="37">
        <v>35634</v>
      </c>
      <c r="AF125" s="37">
        <v>684394.99</v>
      </c>
      <c r="AG125" s="37">
        <v>106468.7</v>
      </c>
      <c r="AJ125" s="36">
        <f t="shared" si="7"/>
        <v>154433.44</v>
      </c>
      <c r="AK125" s="59">
        <f t="shared" si="8"/>
        <v>35375.67</v>
      </c>
      <c r="AL125" s="46">
        <f t="shared" si="9"/>
        <v>119057.77</v>
      </c>
      <c r="AM125" s="35">
        <f t="shared" si="10"/>
        <v>1272665.21</v>
      </c>
      <c r="AN125" s="39">
        <f t="shared" si="11"/>
        <v>1462020.49</v>
      </c>
      <c r="AO125" s="53">
        <f t="shared" si="12"/>
        <v>-189355.28000000003</v>
      </c>
    </row>
    <row r="126" spans="1:41" x14ac:dyDescent="0.2">
      <c r="A126" t="s">
        <v>1362</v>
      </c>
      <c r="B126" t="s">
        <v>1363</v>
      </c>
      <c r="C126">
        <v>3891</v>
      </c>
      <c r="D126" t="s">
        <v>1365</v>
      </c>
      <c r="E126" t="s">
        <v>1365</v>
      </c>
      <c r="F126" s="36">
        <v>393996.45</v>
      </c>
      <c r="G126" s="36">
        <v>0</v>
      </c>
      <c r="H126" s="36">
        <v>198621.76</v>
      </c>
      <c r="I126" s="280">
        <v>780911.76</v>
      </c>
      <c r="J126" s="280">
        <v>155151.67000000001</v>
      </c>
      <c r="N126" s="59">
        <v>6000</v>
      </c>
      <c r="P126" s="59">
        <v>518.12</v>
      </c>
      <c r="S126" s="280">
        <v>-1434970.48</v>
      </c>
      <c r="T126" s="280">
        <v>3175397.16</v>
      </c>
      <c r="W126" s="33">
        <v>680334.48</v>
      </c>
      <c r="X126" s="33">
        <v>97900</v>
      </c>
      <c r="Y126" s="33">
        <v>730.07</v>
      </c>
      <c r="AA126" s="33">
        <v>1721580</v>
      </c>
      <c r="AC126" s="37">
        <v>1861934</v>
      </c>
      <c r="AE126" s="37">
        <v>20496</v>
      </c>
      <c r="AF126" s="37">
        <v>520488.99</v>
      </c>
      <c r="AG126" s="37">
        <v>315888.71999999997</v>
      </c>
      <c r="AJ126" s="36">
        <f t="shared" si="7"/>
        <v>592618.21</v>
      </c>
      <c r="AK126" s="59">
        <f t="shared" si="8"/>
        <v>6518.12</v>
      </c>
      <c r="AL126" s="46">
        <f t="shared" si="9"/>
        <v>586100.09</v>
      </c>
      <c r="AM126" s="35">
        <f t="shared" si="10"/>
        <v>2500544.5499999998</v>
      </c>
      <c r="AN126" s="39">
        <f t="shared" si="11"/>
        <v>2718807.71</v>
      </c>
      <c r="AO126" s="53">
        <f t="shared" si="12"/>
        <v>-218263.16000000015</v>
      </c>
    </row>
    <row r="127" spans="1:41" x14ac:dyDescent="0.2">
      <c r="A127" t="s">
        <v>1362</v>
      </c>
      <c r="B127" t="s">
        <v>1363</v>
      </c>
      <c r="C127">
        <v>1463</v>
      </c>
      <c r="D127" t="s">
        <v>1366</v>
      </c>
      <c r="E127" t="s">
        <v>1366</v>
      </c>
      <c r="F127" s="36">
        <v>350743.37</v>
      </c>
      <c r="G127" s="36">
        <v>0</v>
      </c>
      <c r="H127" s="36">
        <v>3012.79</v>
      </c>
      <c r="I127" s="280">
        <v>65213.1</v>
      </c>
      <c r="J127" s="280">
        <v>129688.79</v>
      </c>
      <c r="N127" s="59">
        <v>11300</v>
      </c>
      <c r="P127" s="59">
        <v>30010.87</v>
      </c>
      <c r="S127" s="280">
        <v>-629715.56999999995</v>
      </c>
      <c r="T127" s="280">
        <v>1191484.79</v>
      </c>
      <c r="W127" s="33">
        <v>572115.73</v>
      </c>
      <c r="X127" s="33">
        <v>126000</v>
      </c>
      <c r="Y127" s="33">
        <v>588.22</v>
      </c>
      <c r="AA127" s="33">
        <v>766900</v>
      </c>
      <c r="AC127" s="37">
        <v>982681</v>
      </c>
      <c r="AE127" s="37">
        <v>14210</v>
      </c>
      <c r="AF127" s="37">
        <v>438386.96</v>
      </c>
      <c r="AG127" s="37">
        <v>84748.03</v>
      </c>
      <c r="AJ127" s="36">
        <f t="shared" si="7"/>
        <v>353756.15999999997</v>
      </c>
      <c r="AK127" s="59">
        <f t="shared" si="8"/>
        <v>41310.869999999995</v>
      </c>
      <c r="AL127" s="46">
        <f t="shared" si="9"/>
        <v>312445.28999999998</v>
      </c>
      <c r="AM127" s="35">
        <f t="shared" si="10"/>
        <v>1465603.95</v>
      </c>
      <c r="AN127" s="39">
        <f t="shared" si="11"/>
        <v>1520025.99</v>
      </c>
      <c r="AO127" s="53">
        <f t="shared" si="12"/>
        <v>-54422.040000000037</v>
      </c>
    </row>
    <row r="128" spans="1:41" x14ac:dyDescent="0.2">
      <c r="A128" t="s">
        <v>1362</v>
      </c>
      <c r="B128" t="s">
        <v>1363</v>
      </c>
      <c r="C128">
        <v>1923</v>
      </c>
      <c r="D128" t="s">
        <v>1367</v>
      </c>
      <c r="E128" t="s">
        <v>1367</v>
      </c>
      <c r="F128" s="36">
        <v>263514.11</v>
      </c>
      <c r="G128" s="36">
        <v>0</v>
      </c>
      <c r="H128" s="36">
        <v>217047.59</v>
      </c>
      <c r="I128" s="280">
        <v>3213069.6</v>
      </c>
      <c r="J128" s="280">
        <v>160181.06</v>
      </c>
      <c r="N128" s="59">
        <v>3500</v>
      </c>
      <c r="P128" s="59">
        <v>38848</v>
      </c>
      <c r="S128" s="280">
        <v>2996723.42</v>
      </c>
      <c r="T128" s="280">
        <v>918887.6</v>
      </c>
      <c r="W128" s="33">
        <v>591891.75</v>
      </c>
      <c r="X128" s="33">
        <v>96000</v>
      </c>
      <c r="Y128" s="33">
        <v>295.32</v>
      </c>
      <c r="AA128" s="33">
        <v>843860</v>
      </c>
      <c r="AB128" s="33">
        <v>4000</v>
      </c>
      <c r="AC128" s="37">
        <v>1204981</v>
      </c>
      <c r="AD128" s="37">
        <v>3000</v>
      </c>
      <c r="AE128" s="37">
        <v>1120</v>
      </c>
      <c r="AF128" s="37">
        <v>258610.12</v>
      </c>
      <c r="AG128" s="37">
        <v>172482.61</v>
      </c>
      <c r="AJ128" s="36">
        <f t="shared" si="7"/>
        <v>480561.69999999995</v>
      </c>
      <c r="AK128" s="59">
        <f t="shared" si="8"/>
        <v>42348</v>
      </c>
      <c r="AL128" s="46">
        <f t="shared" si="9"/>
        <v>438213.69999999995</v>
      </c>
      <c r="AM128" s="35">
        <f t="shared" si="10"/>
        <v>1536047.0699999998</v>
      </c>
      <c r="AN128" s="39">
        <f t="shared" si="11"/>
        <v>1640193.73</v>
      </c>
      <c r="AO128" s="53">
        <f t="shared" si="12"/>
        <v>-104146.66000000015</v>
      </c>
    </row>
    <row r="129" spans="1:41" x14ac:dyDescent="0.2">
      <c r="A129" t="s">
        <v>1362</v>
      </c>
      <c r="B129" t="s">
        <v>1363</v>
      </c>
      <c r="C129">
        <v>2235</v>
      </c>
      <c r="D129" t="s">
        <v>1368</v>
      </c>
      <c r="E129" t="s">
        <v>1368</v>
      </c>
      <c r="F129" s="36">
        <v>231414.03</v>
      </c>
      <c r="G129" s="36">
        <v>0</v>
      </c>
      <c r="H129" s="36">
        <v>97999.72</v>
      </c>
      <c r="I129" s="280">
        <v>329083.84999999998</v>
      </c>
      <c r="J129" s="280">
        <v>136015.5</v>
      </c>
      <c r="N129" s="59">
        <v>5000</v>
      </c>
      <c r="P129" s="59">
        <v>37127.78</v>
      </c>
      <c r="S129" s="280">
        <v>-997281.89</v>
      </c>
      <c r="T129" s="280">
        <v>1855787.89</v>
      </c>
      <c r="W129" s="33">
        <v>677144.32</v>
      </c>
      <c r="X129" s="33">
        <v>60000</v>
      </c>
      <c r="Y129" s="33">
        <v>338.14</v>
      </c>
      <c r="AA129" s="33">
        <v>1148600</v>
      </c>
      <c r="AB129" s="33">
        <v>4000</v>
      </c>
      <c r="AC129" s="37">
        <v>1416769</v>
      </c>
      <c r="AD129" s="37">
        <v>2200</v>
      </c>
      <c r="AE129" s="37">
        <v>16120</v>
      </c>
      <c r="AF129" s="37">
        <v>395156.86</v>
      </c>
      <c r="AG129" s="37">
        <v>165957.28</v>
      </c>
      <c r="AJ129" s="36">
        <f t="shared" si="7"/>
        <v>329413.75</v>
      </c>
      <c r="AK129" s="59">
        <f t="shared" si="8"/>
        <v>42127.78</v>
      </c>
      <c r="AL129" s="46">
        <f t="shared" si="9"/>
        <v>287285.96999999997</v>
      </c>
      <c r="AM129" s="35">
        <f t="shared" si="10"/>
        <v>1890082.46</v>
      </c>
      <c r="AN129" s="39">
        <f t="shared" si="11"/>
        <v>1996203.14</v>
      </c>
      <c r="AO129" s="53">
        <f t="shared" si="12"/>
        <v>-106120.67999999993</v>
      </c>
    </row>
    <row r="130" spans="1:41" x14ac:dyDescent="0.2">
      <c r="A130" t="s">
        <v>1362</v>
      </c>
      <c r="B130" t="s">
        <v>1363</v>
      </c>
      <c r="C130">
        <v>2581</v>
      </c>
      <c r="D130" t="s">
        <v>1369</v>
      </c>
      <c r="E130" t="s">
        <v>1369</v>
      </c>
      <c r="F130" s="36">
        <v>481542.03</v>
      </c>
      <c r="G130" s="36">
        <v>0</v>
      </c>
      <c r="H130" s="36">
        <v>19088.080000000002</v>
      </c>
      <c r="I130" s="280">
        <v>617576.53</v>
      </c>
      <c r="J130" s="280">
        <v>155522.70000000001</v>
      </c>
      <c r="N130" s="59">
        <v>4900</v>
      </c>
      <c r="P130" s="59">
        <v>95709.51</v>
      </c>
      <c r="S130" s="280">
        <v>-177634.28</v>
      </c>
      <c r="T130" s="280">
        <v>1498231.3</v>
      </c>
      <c r="W130" s="33">
        <v>664891.77</v>
      </c>
      <c r="X130" s="33">
        <v>35000</v>
      </c>
      <c r="Y130" s="33">
        <v>881.84</v>
      </c>
      <c r="AA130" s="33">
        <v>1172910</v>
      </c>
      <c r="AB130" s="33">
        <v>4000</v>
      </c>
      <c r="AC130" s="37">
        <v>1506496</v>
      </c>
      <c r="AE130" s="37">
        <v>10896</v>
      </c>
      <c r="AF130" s="37">
        <v>332060.07</v>
      </c>
      <c r="AG130" s="37">
        <v>175708.73</v>
      </c>
      <c r="AJ130" s="36">
        <f t="shared" si="7"/>
        <v>500630.11000000004</v>
      </c>
      <c r="AK130" s="59">
        <f t="shared" si="8"/>
        <v>100609.51</v>
      </c>
      <c r="AL130" s="46">
        <f t="shared" si="9"/>
        <v>400020.60000000003</v>
      </c>
      <c r="AM130" s="35">
        <f t="shared" si="10"/>
        <v>1877683.6099999999</v>
      </c>
      <c r="AN130" s="39">
        <f t="shared" si="11"/>
        <v>2025160.8</v>
      </c>
      <c r="AO130" s="53">
        <f t="shared" si="12"/>
        <v>-147477.19000000018</v>
      </c>
    </row>
    <row r="131" spans="1:41" x14ac:dyDescent="0.2">
      <c r="A131" t="s">
        <v>1362</v>
      </c>
      <c r="B131" t="s">
        <v>1363</v>
      </c>
      <c r="C131">
        <v>3503</v>
      </c>
      <c r="D131" t="s">
        <v>1370</v>
      </c>
      <c r="E131" t="s">
        <v>1370</v>
      </c>
      <c r="F131" s="36">
        <v>79061.490000000005</v>
      </c>
      <c r="H131" s="36">
        <v>5920.3</v>
      </c>
      <c r="I131" s="280">
        <v>564457.11</v>
      </c>
      <c r="J131" s="280">
        <v>75001.06</v>
      </c>
      <c r="P131" s="59">
        <v>567.75</v>
      </c>
      <c r="S131" s="280">
        <v>-1251988.92</v>
      </c>
      <c r="T131" s="280">
        <v>2202138.41</v>
      </c>
      <c r="W131" s="33">
        <v>735635.45</v>
      </c>
      <c r="X131" s="33">
        <v>43375</v>
      </c>
      <c r="Y131" s="33">
        <v>284.52999999999997</v>
      </c>
      <c r="AA131" s="33">
        <v>1492860</v>
      </c>
      <c r="AC131" s="37">
        <v>2013660</v>
      </c>
      <c r="AE131" s="37">
        <v>784</v>
      </c>
      <c r="AF131" s="37">
        <v>251663.44</v>
      </c>
      <c r="AG131" s="37">
        <v>232324.82</v>
      </c>
      <c r="AJ131" s="36">
        <f t="shared" si="7"/>
        <v>84981.790000000008</v>
      </c>
      <c r="AK131" s="59">
        <f t="shared" si="8"/>
        <v>567.75</v>
      </c>
      <c r="AL131" s="46">
        <f t="shared" si="9"/>
        <v>84414.040000000008</v>
      </c>
      <c r="AM131" s="35">
        <f t="shared" si="10"/>
        <v>2272154.98</v>
      </c>
      <c r="AN131" s="39">
        <f t="shared" si="11"/>
        <v>2498432.2599999998</v>
      </c>
      <c r="AO131" s="53">
        <f t="shared" si="12"/>
        <v>-226277.2799999998</v>
      </c>
    </row>
    <row r="132" spans="1:41" x14ac:dyDescent="0.2">
      <c r="A132" t="s">
        <v>1362</v>
      </c>
      <c r="B132" t="s">
        <v>1363</v>
      </c>
      <c r="C132">
        <v>3612</v>
      </c>
      <c r="D132" t="s">
        <v>1371</v>
      </c>
      <c r="E132" t="s">
        <v>1371</v>
      </c>
      <c r="F132" s="36">
        <v>214954.65</v>
      </c>
      <c r="G132" s="36">
        <v>0</v>
      </c>
      <c r="H132" s="36">
        <v>19876.62</v>
      </c>
      <c r="I132" s="280">
        <v>2660277.3199999998</v>
      </c>
      <c r="J132" s="280">
        <v>144669.98000000001</v>
      </c>
      <c r="N132" s="59">
        <v>5000</v>
      </c>
      <c r="P132" s="59">
        <v>50979.82</v>
      </c>
      <c r="S132" s="280">
        <v>2624898.0099999998</v>
      </c>
      <c r="T132" s="280">
        <v>655276.54</v>
      </c>
      <c r="W132" s="33">
        <v>647508.79</v>
      </c>
      <c r="X132" s="33">
        <v>45000</v>
      </c>
      <c r="Y132" s="33">
        <v>449.76</v>
      </c>
      <c r="AA132" s="33">
        <v>776500</v>
      </c>
      <c r="AB132" s="33">
        <v>4000</v>
      </c>
      <c r="AC132" s="37">
        <v>1095420</v>
      </c>
      <c r="AE132" s="37">
        <v>75990</v>
      </c>
      <c r="AF132" s="37">
        <v>370856.62</v>
      </c>
      <c r="AG132" s="37">
        <v>227567.73</v>
      </c>
      <c r="AJ132" s="36">
        <f t="shared" si="7"/>
        <v>234831.27</v>
      </c>
      <c r="AK132" s="59">
        <f t="shared" si="8"/>
        <v>55979.82</v>
      </c>
      <c r="AL132" s="46">
        <f t="shared" si="9"/>
        <v>178851.44999999998</v>
      </c>
      <c r="AM132" s="35">
        <f t="shared" si="10"/>
        <v>1473458.55</v>
      </c>
      <c r="AN132" s="39">
        <f t="shared" si="11"/>
        <v>1769834.35</v>
      </c>
      <c r="AO132" s="53">
        <f t="shared" si="12"/>
        <v>-296375.80000000005</v>
      </c>
    </row>
    <row r="133" spans="1:41" x14ac:dyDescent="0.2">
      <c r="A133" t="s">
        <v>1362</v>
      </c>
      <c r="B133" t="s">
        <v>1363</v>
      </c>
      <c r="C133">
        <v>3665</v>
      </c>
      <c r="D133" t="s">
        <v>1372</v>
      </c>
      <c r="E133" t="s">
        <v>1372</v>
      </c>
      <c r="F133" s="36">
        <v>190011.38</v>
      </c>
      <c r="G133" s="36">
        <v>0</v>
      </c>
      <c r="H133" s="36">
        <v>180490.78</v>
      </c>
      <c r="I133" s="280">
        <v>1665684.9</v>
      </c>
      <c r="J133" s="280">
        <v>62712.09</v>
      </c>
      <c r="N133" s="59">
        <v>40000</v>
      </c>
      <c r="P133" s="59">
        <v>62186.68</v>
      </c>
      <c r="S133" s="280">
        <v>333804.33</v>
      </c>
      <c r="T133" s="280">
        <v>1904716.16</v>
      </c>
      <c r="W133" s="33">
        <v>888593.79</v>
      </c>
      <c r="X133" s="33">
        <v>25990</v>
      </c>
      <c r="Y133" s="33">
        <v>775.23</v>
      </c>
      <c r="AA133" s="33">
        <v>700570</v>
      </c>
      <c r="AB133" s="33">
        <v>4000</v>
      </c>
      <c r="AC133" s="37">
        <v>1121962.5</v>
      </c>
      <c r="AE133" s="37">
        <v>26076</v>
      </c>
      <c r="AF133" s="37">
        <v>521374.53</v>
      </c>
      <c r="AG133" s="37">
        <v>192324.01</v>
      </c>
      <c r="AJ133" s="36">
        <f t="shared" ref="AJ133:AJ154" si="13">SUM(F133:H133)</f>
        <v>370502.16000000003</v>
      </c>
      <c r="AK133" s="59">
        <f t="shared" ref="AK133:AK154" si="14">SUM(M133:P133)</f>
        <v>102186.68</v>
      </c>
      <c r="AL133" s="46">
        <f t="shared" ref="AL133:AL154" si="15">AJ133-AK133</f>
        <v>268315.48000000004</v>
      </c>
      <c r="AM133" s="35">
        <f t="shared" ref="AM133:AM154" si="16">SUM(U133:AB133)</f>
        <v>1619929.02</v>
      </c>
      <c r="AN133" s="39">
        <f t="shared" ref="AN133:AN154" si="17">SUM(AC133:AI133)</f>
        <v>1861737.04</v>
      </c>
      <c r="AO133" s="53">
        <f t="shared" ref="AO133:AO154" si="18">AM133-AN133</f>
        <v>-241808.02000000002</v>
      </c>
    </row>
    <row r="134" spans="1:41" x14ac:dyDescent="0.2">
      <c r="A134" t="s">
        <v>1362</v>
      </c>
      <c r="B134" t="s">
        <v>1363</v>
      </c>
      <c r="C134">
        <v>4348</v>
      </c>
      <c r="D134" t="s">
        <v>1373</v>
      </c>
      <c r="E134" t="s">
        <v>1373</v>
      </c>
      <c r="F134" s="36">
        <v>391672.06</v>
      </c>
      <c r="G134" s="36">
        <v>0</v>
      </c>
      <c r="H134" s="36">
        <v>432712.49</v>
      </c>
      <c r="I134" s="280">
        <v>331533.40000000002</v>
      </c>
      <c r="J134" s="280">
        <v>239413.4</v>
      </c>
      <c r="N134" s="59">
        <v>9500</v>
      </c>
      <c r="P134" s="59">
        <v>88852.44</v>
      </c>
      <c r="S134" s="280">
        <v>-1166344.51</v>
      </c>
      <c r="T134" s="280">
        <v>2482221.21</v>
      </c>
      <c r="W134" s="33">
        <v>775994.54</v>
      </c>
      <c r="X134" s="33">
        <v>110440</v>
      </c>
      <c r="Y134" s="33">
        <v>644.20000000000005</v>
      </c>
      <c r="AA134" s="33">
        <v>1293080</v>
      </c>
      <c r="AC134" s="37">
        <v>1469004</v>
      </c>
      <c r="AE134" s="37">
        <v>32050</v>
      </c>
      <c r="AF134" s="37">
        <v>529373.31000000006</v>
      </c>
      <c r="AG134" s="37">
        <v>168629.22</v>
      </c>
      <c r="AJ134" s="36">
        <f t="shared" si="13"/>
        <v>824384.55</v>
      </c>
      <c r="AK134" s="59">
        <f t="shared" si="14"/>
        <v>98352.44</v>
      </c>
      <c r="AL134" s="46">
        <f t="shared" si="15"/>
        <v>726032.1100000001</v>
      </c>
      <c r="AM134" s="35">
        <f t="shared" si="16"/>
        <v>2180158.7400000002</v>
      </c>
      <c r="AN134" s="39">
        <f t="shared" si="17"/>
        <v>2199056.5300000003</v>
      </c>
      <c r="AO134" s="53">
        <f t="shared" si="18"/>
        <v>-18897.790000000037</v>
      </c>
    </row>
    <row r="135" spans="1:41" x14ac:dyDescent="0.2">
      <c r="A135" t="s">
        <v>1375</v>
      </c>
      <c r="B135" t="s">
        <v>1376</v>
      </c>
      <c r="C135">
        <v>2229</v>
      </c>
      <c r="D135" t="s">
        <v>1378</v>
      </c>
      <c r="E135" t="s">
        <v>1378</v>
      </c>
      <c r="F135" s="36">
        <v>258512.84</v>
      </c>
      <c r="G135" s="36">
        <v>0</v>
      </c>
      <c r="H135" s="36">
        <v>511277.13</v>
      </c>
      <c r="I135" s="280">
        <v>721203.37</v>
      </c>
      <c r="J135" s="280">
        <v>81164.7</v>
      </c>
      <c r="P135" s="59">
        <v>63238.96</v>
      </c>
      <c r="S135" s="280">
        <v>-3912405</v>
      </c>
      <c r="T135" s="280">
        <v>5637434.2300000004</v>
      </c>
      <c r="W135" s="33">
        <v>-16717.59</v>
      </c>
      <c r="X135" s="33">
        <v>56910</v>
      </c>
      <c r="Y135" s="33">
        <v>820.95</v>
      </c>
      <c r="AA135" s="33">
        <v>541800</v>
      </c>
      <c r="AC135" s="37">
        <v>618180</v>
      </c>
      <c r="AF135" s="37">
        <v>103622.73</v>
      </c>
      <c r="AG135" s="37">
        <v>77120.78</v>
      </c>
      <c r="AJ135" s="36">
        <f t="shared" si="13"/>
        <v>769789.97</v>
      </c>
      <c r="AK135" s="59">
        <f t="shared" si="14"/>
        <v>63238.96</v>
      </c>
      <c r="AL135" s="46">
        <f t="shared" si="15"/>
        <v>706551.01</v>
      </c>
      <c r="AM135" s="35">
        <f t="shared" si="16"/>
        <v>582813.36</v>
      </c>
      <c r="AN135" s="39">
        <f t="shared" si="17"/>
        <v>798923.51</v>
      </c>
      <c r="AO135" s="53">
        <f t="shared" si="18"/>
        <v>-216110.15000000002</v>
      </c>
    </row>
    <row r="136" spans="1:41" x14ac:dyDescent="0.2">
      <c r="A136" t="s">
        <v>1375</v>
      </c>
      <c r="B136" t="s">
        <v>1376</v>
      </c>
      <c r="C136">
        <v>3379</v>
      </c>
      <c r="D136" t="s">
        <v>1379</v>
      </c>
      <c r="E136" t="s">
        <v>1379</v>
      </c>
      <c r="F136" s="36">
        <v>111878.32</v>
      </c>
      <c r="G136" s="36">
        <v>0</v>
      </c>
      <c r="H136" s="36">
        <v>325074.15000000002</v>
      </c>
      <c r="I136" s="280">
        <v>-7</v>
      </c>
      <c r="J136" s="280">
        <v>77321</v>
      </c>
      <c r="P136" s="59">
        <v>50197.02</v>
      </c>
      <c r="S136" s="280">
        <v>-622341.89</v>
      </c>
      <c r="T136" s="280">
        <v>977547.45</v>
      </c>
      <c r="W136" s="33">
        <v>552719.1</v>
      </c>
      <c r="X136" s="33">
        <v>81625</v>
      </c>
      <c r="Y136" s="33">
        <v>616.26</v>
      </c>
      <c r="AB136" s="33">
        <v>130021</v>
      </c>
      <c r="AC136" s="37">
        <v>84187</v>
      </c>
      <c r="AE136" s="37">
        <v>2648</v>
      </c>
      <c r="AF136" s="37">
        <v>569267.47</v>
      </c>
      <c r="AG136" s="37">
        <v>15</v>
      </c>
      <c r="AJ136" s="36">
        <f t="shared" si="13"/>
        <v>436952.47000000003</v>
      </c>
      <c r="AK136" s="59">
        <f t="shared" si="14"/>
        <v>50197.02</v>
      </c>
      <c r="AL136" s="46">
        <f t="shared" si="15"/>
        <v>386755.45</v>
      </c>
      <c r="AM136" s="35">
        <f t="shared" si="16"/>
        <v>764981.36</v>
      </c>
      <c r="AN136" s="39">
        <f t="shared" si="17"/>
        <v>656117.47</v>
      </c>
      <c r="AO136" s="53">
        <f t="shared" si="18"/>
        <v>108863.89000000001</v>
      </c>
    </row>
    <row r="137" spans="1:41" x14ac:dyDescent="0.2">
      <c r="A137" t="s">
        <v>1375</v>
      </c>
      <c r="B137" t="s">
        <v>1376</v>
      </c>
      <c r="C137">
        <v>1124</v>
      </c>
      <c r="D137" t="s">
        <v>1380</v>
      </c>
      <c r="E137" t="s">
        <v>1380</v>
      </c>
      <c r="F137" s="36">
        <v>396972.68</v>
      </c>
      <c r="G137" s="36">
        <v>38365</v>
      </c>
      <c r="H137" s="36">
        <v>82429.88</v>
      </c>
      <c r="I137" s="280">
        <v>77360.08</v>
      </c>
      <c r="J137" s="280">
        <v>161006.9</v>
      </c>
      <c r="P137" s="59">
        <v>99984.18</v>
      </c>
      <c r="T137" s="280">
        <v>517301.14</v>
      </c>
      <c r="W137" s="33">
        <v>390298.83</v>
      </c>
      <c r="Y137" s="33">
        <v>618.21</v>
      </c>
      <c r="AA137" s="33">
        <v>914500</v>
      </c>
      <c r="AB137" s="33">
        <v>97000</v>
      </c>
      <c r="AC137" s="37">
        <v>1018684</v>
      </c>
      <c r="AE137" s="37">
        <v>11198</v>
      </c>
      <c r="AF137" s="37">
        <v>174777.92</v>
      </c>
      <c r="AG137" s="37">
        <v>58907.9</v>
      </c>
      <c r="AJ137" s="36">
        <f t="shared" si="13"/>
        <v>517767.56</v>
      </c>
      <c r="AK137" s="59">
        <f t="shared" si="14"/>
        <v>99984.18</v>
      </c>
      <c r="AL137" s="46">
        <f t="shared" si="15"/>
        <v>417783.38</v>
      </c>
      <c r="AM137" s="35">
        <f t="shared" si="16"/>
        <v>1402417.04</v>
      </c>
      <c r="AN137" s="39">
        <f t="shared" si="17"/>
        <v>1263567.8199999998</v>
      </c>
      <c r="AO137" s="53">
        <f t="shared" si="18"/>
        <v>138849.2200000002</v>
      </c>
    </row>
    <row r="138" spans="1:41" x14ac:dyDescent="0.2">
      <c r="A138" t="s">
        <v>1375</v>
      </c>
      <c r="B138" t="s">
        <v>1376</v>
      </c>
      <c r="C138">
        <v>2111</v>
      </c>
      <c r="D138" t="s">
        <v>1381</v>
      </c>
      <c r="E138" t="s">
        <v>1381</v>
      </c>
      <c r="F138" s="36">
        <v>215388.47</v>
      </c>
      <c r="G138" s="36">
        <v>0</v>
      </c>
      <c r="H138" s="36">
        <v>312048.21999999997</v>
      </c>
      <c r="I138" s="280">
        <v>196696.19</v>
      </c>
      <c r="J138" s="280">
        <v>87469.29</v>
      </c>
      <c r="P138" s="59">
        <v>32400</v>
      </c>
      <c r="R138" s="280">
        <v>251101.06</v>
      </c>
      <c r="S138" s="280">
        <v>-1394828.29</v>
      </c>
      <c r="T138" s="280">
        <v>1781769.65</v>
      </c>
      <c r="W138" s="33">
        <v>657317.29</v>
      </c>
      <c r="X138" s="33">
        <v>177560</v>
      </c>
      <c r="Y138" s="33">
        <v>638.33000000000004</v>
      </c>
      <c r="AA138" s="33">
        <v>879700</v>
      </c>
      <c r="AB138" s="33">
        <v>111</v>
      </c>
      <c r="AC138" s="37">
        <v>1038321</v>
      </c>
      <c r="AF138" s="37">
        <v>421511.56</v>
      </c>
      <c r="AG138" s="37">
        <v>114334.31</v>
      </c>
      <c r="AJ138" s="36">
        <f t="shared" si="13"/>
        <v>527436.68999999994</v>
      </c>
      <c r="AK138" s="59">
        <f t="shared" si="14"/>
        <v>32400</v>
      </c>
      <c r="AL138" s="46">
        <f t="shared" si="15"/>
        <v>495036.68999999994</v>
      </c>
      <c r="AM138" s="35">
        <f t="shared" si="16"/>
        <v>1715326.62</v>
      </c>
      <c r="AN138" s="39">
        <f t="shared" si="17"/>
        <v>1574166.87</v>
      </c>
      <c r="AO138" s="53">
        <f t="shared" si="18"/>
        <v>141159.75</v>
      </c>
    </row>
    <row r="139" spans="1:41" x14ac:dyDescent="0.2">
      <c r="A139" t="s">
        <v>1375</v>
      </c>
      <c r="B139" t="s">
        <v>1376</v>
      </c>
      <c r="C139">
        <v>5066</v>
      </c>
      <c r="D139" t="s">
        <v>1382</v>
      </c>
      <c r="E139" t="s">
        <v>1382</v>
      </c>
      <c r="F139" s="36">
        <v>145641.16</v>
      </c>
      <c r="G139" s="36">
        <v>0</v>
      </c>
      <c r="H139" s="36">
        <v>315321.14</v>
      </c>
      <c r="I139" s="280">
        <v>252930.45</v>
      </c>
      <c r="J139" s="280">
        <v>-5369.73</v>
      </c>
      <c r="N139" s="59">
        <v>6000</v>
      </c>
      <c r="P139" s="59">
        <v>60169.9</v>
      </c>
      <c r="S139" s="280">
        <v>327439.27</v>
      </c>
      <c r="T139" s="280">
        <v>343312.84</v>
      </c>
      <c r="W139" s="33">
        <v>958344.51</v>
      </c>
      <c r="X139" s="33">
        <v>206766</v>
      </c>
      <c r="Y139" s="33">
        <v>922</v>
      </c>
      <c r="AA139" s="33">
        <v>890320</v>
      </c>
      <c r="AB139" s="33">
        <v>269368</v>
      </c>
      <c r="AC139" s="37">
        <v>1342128</v>
      </c>
      <c r="AE139" s="37">
        <v>7539</v>
      </c>
      <c r="AF139" s="37">
        <v>741507.58</v>
      </c>
      <c r="AG139" s="37">
        <v>262944.92</v>
      </c>
      <c r="AJ139" s="36">
        <f t="shared" si="13"/>
        <v>460962.30000000005</v>
      </c>
      <c r="AK139" s="59">
        <f t="shared" si="14"/>
        <v>66169.899999999994</v>
      </c>
      <c r="AL139" s="46">
        <f t="shared" si="15"/>
        <v>394792.4</v>
      </c>
      <c r="AM139" s="35">
        <f t="shared" si="16"/>
        <v>2325720.5099999998</v>
      </c>
      <c r="AN139" s="39">
        <f t="shared" si="17"/>
        <v>2354119.5</v>
      </c>
      <c r="AO139" s="53">
        <f t="shared" si="18"/>
        <v>-28398.990000000224</v>
      </c>
    </row>
    <row r="140" spans="1:41" x14ac:dyDescent="0.2">
      <c r="A140" t="s">
        <v>1375</v>
      </c>
      <c r="B140" t="s">
        <v>1376</v>
      </c>
      <c r="C140">
        <v>4222</v>
      </c>
      <c r="D140" t="s">
        <v>1383</v>
      </c>
      <c r="E140" t="s">
        <v>1383</v>
      </c>
      <c r="F140" s="36">
        <v>147515.29999999999</v>
      </c>
      <c r="G140" s="36">
        <v>0</v>
      </c>
      <c r="H140" s="36">
        <v>431018.89</v>
      </c>
      <c r="I140" s="280">
        <v>619532.32999999996</v>
      </c>
      <c r="J140" s="280">
        <v>445055.31</v>
      </c>
      <c r="P140" s="59">
        <v>331471</v>
      </c>
      <c r="S140" s="280">
        <v>-749387.15</v>
      </c>
      <c r="T140" s="280">
        <v>1856322.45</v>
      </c>
      <c r="W140" s="33">
        <v>737468.56</v>
      </c>
      <c r="X140" s="33">
        <v>40880</v>
      </c>
      <c r="Y140" s="33">
        <v>577.03</v>
      </c>
      <c r="AA140" s="33">
        <v>1018300</v>
      </c>
      <c r="AC140" s="37">
        <v>1182710</v>
      </c>
      <c r="AE140" s="37">
        <v>30000</v>
      </c>
      <c r="AF140" s="37">
        <v>326871.86</v>
      </c>
      <c r="AG140" s="37">
        <v>52928.2</v>
      </c>
      <c r="AJ140" s="36">
        <f t="shared" si="13"/>
        <v>578534.18999999994</v>
      </c>
      <c r="AK140" s="59">
        <f t="shared" si="14"/>
        <v>331471</v>
      </c>
      <c r="AL140" s="46">
        <f t="shared" si="15"/>
        <v>247063.18999999994</v>
      </c>
      <c r="AM140" s="35">
        <f t="shared" si="16"/>
        <v>1797225.59</v>
      </c>
      <c r="AN140" s="39">
        <f t="shared" si="17"/>
        <v>1592510.0599999998</v>
      </c>
      <c r="AO140" s="53">
        <f t="shared" si="18"/>
        <v>204715.53000000026</v>
      </c>
    </row>
    <row r="141" spans="1:41" x14ac:dyDescent="0.2">
      <c r="A141" t="s">
        <v>1375</v>
      </c>
      <c r="B141" t="s">
        <v>1376</v>
      </c>
      <c r="C141">
        <v>4394</v>
      </c>
      <c r="D141" t="s">
        <v>1384</v>
      </c>
      <c r="E141" t="s">
        <v>1384</v>
      </c>
      <c r="F141" s="36">
        <v>448681.81</v>
      </c>
      <c r="G141" s="36">
        <v>0</v>
      </c>
      <c r="H141" s="36">
        <v>611961.43000000005</v>
      </c>
      <c r="I141" s="280">
        <v>42857.91</v>
      </c>
      <c r="J141" s="280">
        <v>136902.39000000001</v>
      </c>
      <c r="O141" s="59">
        <v>174000</v>
      </c>
      <c r="P141" s="59">
        <v>41400</v>
      </c>
      <c r="S141" s="280">
        <v>-1402327.16</v>
      </c>
      <c r="T141" s="280">
        <v>2560000</v>
      </c>
      <c r="W141" s="33">
        <v>641641.80000000005</v>
      </c>
      <c r="Y141" s="33">
        <v>1002.12</v>
      </c>
      <c r="AA141" s="33">
        <v>986300</v>
      </c>
      <c r="AC141" s="37">
        <v>1167928</v>
      </c>
      <c r="AD141" s="37">
        <v>40960</v>
      </c>
      <c r="AE141" s="37">
        <v>32028</v>
      </c>
      <c r="AF141" s="37">
        <v>438600.85</v>
      </c>
      <c r="AG141" s="37">
        <v>82096.37</v>
      </c>
      <c r="AJ141" s="36">
        <f t="shared" si="13"/>
        <v>1060643.24</v>
      </c>
      <c r="AK141" s="59">
        <f t="shared" si="14"/>
        <v>215400</v>
      </c>
      <c r="AL141" s="46">
        <f t="shared" si="15"/>
        <v>845243.24</v>
      </c>
      <c r="AM141" s="35">
        <f t="shared" si="16"/>
        <v>1628943.92</v>
      </c>
      <c r="AN141" s="39">
        <f t="shared" si="17"/>
        <v>1761613.2200000002</v>
      </c>
      <c r="AO141" s="53">
        <f t="shared" si="18"/>
        <v>-132669.30000000028</v>
      </c>
    </row>
    <row r="142" spans="1:41" x14ac:dyDescent="0.2">
      <c r="A142" t="s">
        <v>1375</v>
      </c>
      <c r="B142" t="s">
        <v>1376</v>
      </c>
      <c r="C142">
        <v>2566</v>
      </c>
      <c r="D142" t="s">
        <v>1385</v>
      </c>
      <c r="E142" t="s">
        <v>1385</v>
      </c>
      <c r="F142" s="36">
        <v>536208.69999999995</v>
      </c>
      <c r="G142" s="36">
        <v>0</v>
      </c>
      <c r="H142" s="36">
        <v>295494.44</v>
      </c>
      <c r="I142" s="280">
        <v>3999798.95</v>
      </c>
      <c r="J142" s="280">
        <v>170989.37</v>
      </c>
      <c r="P142" s="59">
        <v>84444</v>
      </c>
      <c r="S142" s="280">
        <v>3675481.56</v>
      </c>
      <c r="T142" s="280">
        <v>1111375.42</v>
      </c>
      <c r="W142" s="33">
        <v>446659.6</v>
      </c>
      <c r="Y142" s="33">
        <v>966.97</v>
      </c>
      <c r="AA142" s="33">
        <v>1431910</v>
      </c>
      <c r="AB142" s="33">
        <v>234200</v>
      </c>
      <c r="AC142" s="37">
        <v>1323150</v>
      </c>
      <c r="AE142" s="37">
        <v>41188</v>
      </c>
      <c r="AF142" s="37">
        <v>514041.46</v>
      </c>
      <c r="AG142" s="37">
        <v>104166.63</v>
      </c>
      <c r="AJ142" s="36">
        <f t="shared" si="13"/>
        <v>831703.1399999999</v>
      </c>
      <c r="AK142" s="59">
        <f t="shared" si="14"/>
        <v>84444</v>
      </c>
      <c r="AL142" s="46">
        <f t="shared" si="15"/>
        <v>747259.1399999999</v>
      </c>
      <c r="AM142" s="35">
        <f t="shared" si="16"/>
        <v>2113736.5699999998</v>
      </c>
      <c r="AN142" s="39">
        <f t="shared" si="17"/>
        <v>1982546.0899999999</v>
      </c>
      <c r="AO142" s="53">
        <f t="shared" si="18"/>
        <v>131190.47999999998</v>
      </c>
    </row>
    <row r="143" spans="1:41" x14ac:dyDescent="0.2">
      <c r="A143" t="s">
        <v>1375</v>
      </c>
      <c r="B143" t="s">
        <v>1376</v>
      </c>
      <c r="C143">
        <v>3150</v>
      </c>
      <c r="D143" t="s">
        <v>1386</v>
      </c>
      <c r="E143" t="s">
        <v>1386</v>
      </c>
      <c r="F143" s="36">
        <v>448268.71</v>
      </c>
      <c r="G143" s="36">
        <v>81660.25</v>
      </c>
      <c r="H143" s="36">
        <v>412436.33</v>
      </c>
      <c r="I143" s="280">
        <v>1958415.14</v>
      </c>
      <c r="J143" s="280">
        <v>189679.85</v>
      </c>
      <c r="L143" s="280">
        <v>72000</v>
      </c>
      <c r="P143" s="59">
        <v>149604.07999999999</v>
      </c>
      <c r="S143" s="280">
        <v>-530692.22</v>
      </c>
      <c r="T143" s="280">
        <v>3576322.35</v>
      </c>
      <c r="W143" s="33">
        <v>781952.1</v>
      </c>
      <c r="X143" s="33">
        <v>233000</v>
      </c>
      <c r="Y143" s="33">
        <v>975.93</v>
      </c>
      <c r="AA143" s="33">
        <v>1180669</v>
      </c>
      <c r="AB143" s="33">
        <v>28125</v>
      </c>
      <c r="AC143" s="37">
        <v>1303397</v>
      </c>
      <c r="AD143" s="37">
        <v>31416</v>
      </c>
      <c r="AE143" s="37">
        <v>32303</v>
      </c>
      <c r="AF143" s="37">
        <v>655550.37</v>
      </c>
      <c r="AG143" s="37">
        <v>234829.59</v>
      </c>
      <c r="AJ143" s="36">
        <f t="shared" si="13"/>
        <v>942365.29</v>
      </c>
      <c r="AK143" s="59">
        <f t="shared" si="14"/>
        <v>149604.07999999999</v>
      </c>
      <c r="AL143" s="46">
        <f t="shared" si="15"/>
        <v>792761.21000000008</v>
      </c>
      <c r="AM143" s="35">
        <f t="shared" si="16"/>
        <v>2224722.0300000003</v>
      </c>
      <c r="AN143" s="39">
        <f t="shared" si="17"/>
        <v>2257495.96</v>
      </c>
      <c r="AO143" s="53">
        <f t="shared" si="18"/>
        <v>-32773.929999999702</v>
      </c>
    </row>
    <row r="144" spans="1:41" x14ac:dyDescent="0.2">
      <c r="A144" t="s">
        <v>1375</v>
      </c>
      <c r="B144" t="s">
        <v>1376</v>
      </c>
      <c r="C144">
        <v>3472</v>
      </c>
      <c r="D144" t="s">
        <v>1387</v>
      </c>
      <c r="E144" t="s">
        <v>1387</v>
      </c>
      <c r="F144" s="36">
        <v>184564.16</v>
      </c>
      <c r="G144" s="36">
        <v>30000</v>
      </c>
      <c r="H144" s="36">
        <v>510509.33</v>
      </c>
      <c r="I144" s="280">
        <v>830004.76</v>
      </c>
      <c r="J144" s="280">
        <v>334870.12</v>
      </c>
      <c r="P144" s="59">
        <v>148447.07999999999</v>
      </c>
      <c r="S144" s="280">
        <v>-496669.96</v>
      </c>
      <c r="T144" s="280">
        <v>2266688.34</v>
      </c>
      <c r="W144" s="33">
        <v>616477.79</v>
      </c>
      <c r="Y144" s="33">
        <v>516.83000000000004</v>
      </c>
      <c r="AA144" s="33">
        <v>722330</v>
      </c>
      <c r="AB144" s="33">
        <v>67766.899999999994</v>
      </c>
      <c r="AC144" s="37">
        <v>811801</v>
      </c>
      <c r="AE144" s="37">
        <v>18378</v>
      </c>
      <c r="AF144" s="37">
        <v>391314.02</v>
      </c>
      <c r="AG144" s="37">
        <v>214115.59</v>
      </c>
      <c r="AJ144" s="36">
        <f t="shared" si="13"/>
        <v>725073.49</v>
      </c>
      <c r="AK144" s="59">
        <f t="shared" si="14"/>
        <v>148447.07999999999</v>
      </c>
      <c r="AL144" s="46">
        <f t="shared" si="15"/>
        <v>576626.41</v>
      </c>
      <c r="AM144" s="35">
        <f t="shared" si="16"/>
        <v>1407091.52</v>
      </c>
      <c r="AN144" s="39">
        <f t="shared" si="17"/>
        <v>1435608.61</v>
      </c>
      <c r="AO144" s="53">
        <f t="shared" si="18"/>
        <v>-28517.090000000084</v>
      </c>
    </row>
    <row r="145" spans="1:41" x14ac:dyDescent="0.2">
      <c r="A145" t="s">
        <v>1375</v>
      </c>
      <c r="B145" t="s">
        <v>1376</v>
      </c>
      <c r="C145">
        <v>3396</v>
      </c>
      <c r="D145" t="s">
        <v>1388</v>
      </c>
      <c r="E145" t="s">
        <v>1388</v>
      </c>
      <c r="F145" s="36">
        <v>466474.27</v>
      </c>
      <c r="G145" s="36">
        <v>30000</v>
      </c>
      <c r="H145" s="36">
        <v>388636.2</v>
      </c>
      <c r="I145" s="280">
        <v>1497887.22</v>
      </c>
      <c r="J145" s="280">
        <v>232481.72</v>
      </c>
      <c r="P145" s="59">
        <v>140136</v>
      </c>
      <c r="S145" s="280">
        <v>-1128052.01</v>
      </c>
      <c r="T145" s="280">
        <v>3463662.27</v>
      </c>
      <c r="W145" s="33">
        <v>478502.6</v>
      </c>
      <c r="X145" s="33">
        <v>58570</v>
      </c>
      <c r="Y145" s="33">
        <v>255.56</v>
      </c>
      <c r="AA145" s="33">
        <v>1055980</v>
      </c>
      <c r="AB145" s="33">
        <v>34000</v>
      </c>
      <c r="AC145" s="37">
        <v>1159928</v>
      </c>
      <c r="AE145" s="37">
        <v>5006</v>
      </c>
      <c r="AF145" s="37">
        <v>218082.31</v>
      </c>
      <c r="AG145" s="37">
        <v>104558.7</v>
      </c>
      <c r="AJ145" s="36">
        <f t="shared" si="13"/>
        <v>885110.47</v>
      </c>
      <c r="AK145" s="59">
        <f t="shared" si="14"/>
        <v>140136</v>
      </c>
      <c r="AL145" s="46">
        <f t="shared" si="15"/>
        <v>744974.47</v>
      </c>
      <c r="AM145" s="35">
        <f t="shared" si="16"/>
        <v>1627308.1600000001</v>
      </c>
      <c r="AN145" s="39">
        <f t="shared" si="17"/>
        <v>1487575.01</v>
      </c>
      <c r="AO145" s="53">
        <f t="shared" si="18"/>
        <v>139733.15000000014</v>
      </c>
    </row>
    <row r="146" spans="1:41" x14ac:dyDescent="0.2">
      <c r="A146" t="s">
        <v>1390</v>
      </c>
      <c r="B146" t="s">
        <v>1391</v>
      </c>
      <c r="C146">
        <v>2291</v>
      </c>
      <c r="D146" t="s">
        <v>1393</v>
      </c>
      <c r="E146" t="s">
        <v>1393</v>
      </c>
      <c r="F146" s="36">
        <v>78678.210000000006</v>
      </c>
      <c r="G146" s="36">
        <v>12000</v>
      </c>
      <c r="H146" s="36">
        <v>501520.68</v>
      </c>
      <c r="I146" s="280">
        <v>785346.64</v>
      </c>
      <c r="J146" s="280">
        <v>89592.9</v>
      </c>
      <c r="P146" s="59">
        <v>242807.85</v>
      </c>
      <c r="S146" s="280">
        <v>-493470.16</v>
      </c>
      <c r="T146" s="280">
        <v>1849445.73</v>
      </c>
      <c r="W146" s="33">
        <v>563718.12</v>
      </c>
      <c r="X146" s="33">
        <v>97150</v>
      </c>
      <c r="Y146" s="33">
        <v>164.5</v>
      </c>
      <c r="AA146" s="33">
        <v>624800</v>
      </c>
      <c r="AC146" s="37">
        <v>721392</v>
      </c>
      <c r="AE146" s="37">
        <v>17460</v>
      </c>
      <c r="AF146" s="37">
        <v>535033.1</v>
      </c>
      <c r="AG146" s="37">
        <v>143592.51</v>
      </c>
      <c r="AJ146" s="36">
        <f t="shared" si="13"/>
        <v>592198.89</v>
      </c>
      <c r="AK146" s="59">
        <f t="shared" si="14"/>
        <v>242807.85</v>
      </c>
      <c r="AL146" s="46">
        <f t="shared" si="15"/>
        <v>349391.04000000004</v>
      </c>
      <c r="AM146" s="35">
        <f t="shared" si="16"/>
        <v>1285832.6200000001</v>
      </c>
      <c r="AN146" s="39">
        <f t="shared" si="17"/>
        <v>1417477.61</v>
      </c>
      <c r="AO146" s="53">
        <f t="shared" si="18"/>
        <v>-131644.99</v>
      </c>
    </row>
    <row r="147" spans="1:41" x14ac:dyDescent="0.2">
      <c r="A147" t="s">
        <v>1390</v>
      </c>
      <c r="B147" t="s">
        <v>1391</v>
      </c>
      <c r="C147">
        <v>3595</v>
      </c>
      <c r="D147" t="s">
        <v>1394</v>
      </c>
      <c r="E147" t="s">
        <v>1394</v>
      </c>
      <c r="F147" s="36">
        <v>495812.52</v>
      </c>
      <c r="G147" s="36">
        <v>0</v>
      </c>
      <c r="H147" s="36">
        <v>480285.97</v>
      </c>
      <c r="I147" s="280">
        <v>234661.06</v>
      </c>
      <c r="J147" s="280">
        <v>302271.55</v>
      </c>
      <c r="P147" s="59">
        <v>69771</v>
      </c>
      <c r="S147" s="280">
        <v>-1311872.01</v>
      </c>
      <c r="T147" s="280">
        <v>2606531.4300000002</v>
      </c>
      <c r="W147" s="33">
        <v>916929.87</v>
      </c>
      <c r="X147" s="33">
        <v>180000</v>
      </c>
      <c r="Y147" s="33">
        <v>58780.26</v>
      </c>
      <c r="AA147" s="33">
        <v>1223590</v>
      </c>
      <c r="AC147" s="37">
        <v>1321002</v>
      </c>
      <c r="AD147" s="37">
        <v>71395</v>
      </c>
      <c r="AF147" s="37">
        <v>753206.53</v>
      </c>
      <c r="AG147" s="37">
        <v>85095.92</v>
      </c>
      <c r="AJ147" s="36">
        <f t="shared" si="13"/>
        <v>976098.49</v>
      </c>
      <c r="AK147" s="59">
        <f t="shared" si="14"/>
        <v>69771</v>
      </c>
      <c r="AL147" s="46">
        <f t="shared" si="15"/>
        <v>906327.49</v>
      </c>
      <c r="AM147" s="35">
        <f t="shared" si="16"/>
        <v>2379300.13</v>
      </c>
      <c r="AN147" s="39">
        <f t="shared" si="17"/>
        <v>2230699.4500000002</v>
      </c>
      <c r="AO147" s="53">
        <f t="shared" si="18"/>
        <v>148600.6799999997</v>
      </c>
    </row>
    <row r="148" spans="1:41" x14ac:dyDescent="0.2">
      <c r="A148" t="s">
        <v>1390</v>
      </c>
      <c r="B148" t="s">
        <v>1391</v>
      </c>
      <c r="C148">
        <v>5030</v>
      </c>
      <c r="D148" t="s">
        <v>1395</v>
      </c>
      <c r="E148" t="s">
        <v>1395</v>
      </c>
      <c r="F148" s="36">
        <v>146793.56</v>
      </c>
      <c r="G148" s="36">
        <v>64300</v>
      </c>
      <c r="H148" s="36">
        <v>109454.03</v>
      </c>
      <c r="I148" s="280">
        <v>-379.23</v>
      </c>
      <c r="J148" s="280">
        <v>-108975.36</v>
      </c>
      <c r="P148" s="59">
        <v>95768.46</v>
      </c>
      <c r="S148" s="280">
        <v>-1014391.38</v>
      </c>
      <c r="T148" s="280">
        <v>1289115.33</v>
      </c>
      <c r="W148" s="33">
        <v>697856.58</v>
      </c>
      <c r="X148" s="33">
        <v>114000</v>
      </c>
      <c r="Y148" s="33">
        <v>1269.8399999999999</v>
      </c>
      <c r="AA148" s="33">
        <v>1062300</v>
      </c>
      <c r="AC148" s="37">
        <v>1154986</v>
      </c>
      <c r="AD148" s="37">
        <v>39761</v>
      </c>
      <c r="AF148" s="37">
        <v>639448.82999999996</v>
      </c>
      <c r="AG148" s="37">
        <v>200530</v>
      </c>
      <c r="AJ148" s="36">
        <f t="shared" si="13"/>
        <v>320547.58999999997</v>
      </c>
      <c r="AK148" s="59">
        <f t="shared" si="14"/>
        <v>95768.46</v>
      </c>
      <c r="AL148" s="46">
        <f t="shared" si="15"/>
        <v>224779.12999999995</v>
      </c>
      <c r="AM148" s="35">
        <f t="shared" si="16"/>
        <v>1875426.42</v>
      </c>
      <c r="AN148" s="39">
        <f t="shared" si="17"/>
        <v>2034725.83</v>
      </c>
      <c r="AO148" s="53">
        <f t="shared" si="18"/>
        <v>-159299.41000000015</v>
      </c>
    </row>
    <row r="149" spans="1:41" x14ac:dyDescent="0.2">
      <c r="A149" t="s">
        <v>1390</v>
      </c>
      <c r="B149" t="s">
        <v>1391</v>
      </c>
      <c r="C149">
        <v>1995</v>
      </c>
      <c r="D149" t="s">
        <v>1397</v>
      </c>
      <c r="E149" t="s">
        <v>1397</v>
      </c>
      <c r="F149" s="36">
        <v>117436.97</v>
      </c>
      <c r="G149" s="36">
        <v>0</v>
      </c>
      <c r="H149" s="36">
        <v>243675.49</v>
      </c>
      <c r="I149" s="280">
        <v>2083962.09</v>
      </c>
      <c r="J149" s="280">
        <v>1059399.48</v>
      </c>
      <c r="P149" s="59">
        <v>837.53</v>
      </c>
      <c r="S149" s="280">
        <v>1455001.32</v>
      </c>
      <c r="T149" s="280">
        <v>2316929.4300000002</v>
      </c>
      <c r="W149" s="33">
        <v>643082.81999999995</v>
      </c>
      <c r="X149" s="33">
        <v>74000</v>
      </c>
      <c r="Y149" s="33">
        <v>970.18</v>
      </c>
      <c r="AA149" s="33">
        <v>673340</v>
      </c>
      <c r="AC149" s="37">
        <v>793764</v>
      </c>
      <c r="AD149" s="37">
        <v>14201</v>
      </c>
      <c r="AF149" s="37">
        <v>608344.47</v>
      </c>
      <c r="AG149" s="37">
        <v>243377.78</v>
      </c>
      <c r="AJ149" s="36">
        <f t="shared" si="13"/>
        <v>361112.45999999996</v>
      </c>
      <c r="AK149" s="59">
        <f t="shared" si="14"/>
        <v>837.53</v>
      </c>
      <c r="AL149" s="46">
        <f t="shared" si="15"/>
        <v>360274.92999999993</v>
      </c>
      <c r="AM149" s="35">
        <f t="shared" si="16"/>
        <v>1391393</v>
      </c>
      <c r="AN149" s="39">
        <f t="shared" si="17"/>
        <v>1659687.25</v>
      </c>
      <c r="AO149" s="53">
        <f t="shared" si="18"/>
        <v>-268294.25</v>
      </c>
    </row>
    <row r="150" spans="1:41" x14ac:dyDescent="0.2">
      <c r="A150" t="s">
        <v>1390</v>
      </c>
      <c r="B150" t="s">
        <v>1391</v>
      </c>
      <c r="C150">
        <v>1972</v>
      </c>
      <c r="D150" t="s">
        <v>1399</v>
      </c>
      <c r="E150" t="s">
        <v>1399</v>
      </c>
      <c r="F150" s="36">
        <v>157554.66</v>
      </c>
      <c r="G150" s="36">
        <v>0</v>
      </c>
      <c r="H150" s="36">
        <v>573809.72</v>
      </c>
      <c r="I150" s="280">
        <v>626301.55000000005</v>
      </c>
      <c r="J150" s="280">
        <v>192231.88</v>
      </c>
      <c r="N150" s="59">
        <v>30000</v>
      </c>
      <c r="P150" s="59">
        <v>462.86</v>
      </c>
      <c r="S150" s="280">
        <v>-950193.67</v>
      </c>
      <c r="T150" s="280">
        <v>2601070</v>
      </c>
      <c r="W150" s="33">
        <v>692103.12</v>
      </c>
      <c r="X150" s="33">
        <v>153200</v>
      </c>
      <c r="Y150" s="33">
        <v>432.45</v>
      </c>
      <c r="AA150" s="33">
        <v>529400</v>
      </c>
      <c r="AC150" s="37">
        <v>628683</v>
      </c>
      <c r="AD150" s="37">
        <v>23176</v>
      </c>
      <c r="AF150" s="37">
        <v>731207.75</v>
      </c>
      <c r="AG150" s="37">
        <v>123510.2</v>
      </c>
      <c r="AJ150" s="36">
        <f t="shared" si="13"/>
        <v>731364.38</v>
      </c>
      <c r="AK150" s="59">
        <f t="shared" si="14"/>
        <v>30462.86</v>
      </c>
      <c r="AL150" s="46">
        <f t="shared" si="15"/>
        <v>700901.52</v>
      </c>
      <c r="AM150" s="35">
        <f t="shared" si="16"/>
        <v>1375135.5699999998</v>
      </c>
      <c r="AN150" s="39">
        <f t="shared" si="17"/>
        <v>1506576.95</v>
      </c>
      <c r="AO150" s="53">
        <f t="shared" si="18"/>
        <v>-131441.38000000012</v>
      </c>
    </row>
    <row r="151" spans="1:41" x14ac:dyDescent="0.2">
      <c r="A151" t="s">
        <v>1398</v>
      </c>
      <c r="B151" t="s">
        <v>1401</v>
      </c>
      <c r="C151">
        <v>2413</v>
      </c>
      <c r="D151" t="s">
        <v>1403</v>
      </c>
      <c r="E151" t="s">
        <v>1442</v>
      </c>
      <c r="F151" s="36">
        <v>43552.04</v>
      </c>
      <c r="G151" s="36">
        <v>2500</v>
      </c>
      <c r="H151" s="36">
        <v>90459.31</v>
      </c>
      <c r="I151" s="280">
        <v>491306.02</v>
      </c>
      <c r="J151" s="280">
        <v>87936.06</v>
      </c>
      <c r="P151" s="59">
        <v>1510</v>
      </c>
      <c r="T151" s="280">
        <v>840146.04</v>
      </c>
      <c r="W151" s="33">
        <v>679828.96</v>
      </c>
      <c r="X151" s="33">
        <v>134498</v>
      </c>
      <c r="Y151" s="33">
        <v>21</v>
      </c>
      <c r="AA151" s="33">
        <v>1033840</v>
      </c>
      <c r="AB151" s="33">
        <v>10000</v>
      </c>
      <c r="AC151" s="37">
        <v>1383635</v>
      </c>
      <c r="AE151" s="37">
        <v>25836</v>
      </c>
      <c r="AF151" s="37">
        <v>329144.94</v>
      </c>
      <c r="AG151" s="37">
        <v>195474.63</v>
      </c>
      <c r="AI151" s="37">
        <v>50000</v>
      </c>
      <c r="AJ151" s="36">
        <f t="shared" si="13"/>
        <v>136511.35</v>
      </c>
      <c r="AK151" s="59">
        <f t="shared" si="14"/>
        <v>1510</v>
      </c>
      <c r="AL151" s="46">
        <f t="shared" si="15"/>
        <v>135001.35</v>
      </c>
      <c r="AM151" s="35">
        <f t="shared" si="16"/>
        <v>1858187.96</v>
      </c>
      <c r="AN151" s="39">
        <f t="shared" si="17"/>
        <v>1984090.5699999998</v>
      </c>
      <c r="AO151" s="53">
        <f t="shared" si="18"/>
        <v>-125902.60999999987</v>
      </c>
    </row>
    <row r="152" spans="1:41" x14ac:dyDescent="0.2">
      <c r="A152" t="s">
        <v>1398</v>
      </c>
      <c r="B152" t="s">
        <v>1401</v>
      </c>
      <c r="C152">
        <v>766</v>
      </c>
      <c r="D152" t="s">
        <v>1404</v>
      </c>
      <c r="E152" t="s">
        <v>1443</v>
      </c>
      <c r="F152" s="36">
        <v>99853.5</v>
      </c>
      <c r="G152" s="36">
        <v>31640</v>
      </c>
      <c r="H152" s="36">
        <v>38098</v>
      </c>
      <c r="I152" s="280">
        <v>576402.1</v>
      </c>
      <c r="J152" s="280">
        <v>168442.43</v>
      </c>
      <c r="P152" s="59">
        <v>-322</v>
      </c>
      <c r="T152" s="280">
        <v>1115345.6000000001</v>
      </c>
      <c r="W152" s="33">
        <v>475493.22</v>
      </c>
      <c r="AA152" s="33">
        <v>595100</v>
      </c>
      <c r="AB152" s="33">
        <v>72840</v>
      </c>
      <c r="AC152" s="37">
        <v>732566</v>
      </c>
      <c r="AE152" s="37">
        <v>63294</v>
      </c>
      <c r="AF152" s="37">
        <v>393418.81</v>
      </c>
      <c r="AG152" s="37">
        <v>154741.98000000001</v>
      </c>
      <c r="AJ152" s="36">
        <f t="shared" si="13"/>
        <v>169591.5</v>
      </c>
      <c r="AK152" s="59">
        <f t="shared" si="14"/>
        <v>-322</v>
      </c>
      <c r="AL152" s="46">
        <f t="shared" si="15"/>
        <v>169913.5</v>
      </c>
      <c r="AM152" s="35">
        <f t="shared" si="16"/>
        <v>1143433.22</v>
      </c>
      <c r="AN152" s="39">
        <f t="shared" si="17"/>
        <v>1344020.79</v>
      </c>
      <c r="AO152" s="53">
        <f t="shared" si="18"/>
        <v>-200587.57000000007</v>
      </c>
    </row>
    <row r="153" spans="1:41" x14ac:dyDescent="0.2">
      <c r="A153" t="s">
        <v>1398</v>
      </c>
      <c r="B153" t="s">
        <v>1401</v>
      </c>
      <c r="C153">
        <v>3544</v>
      </c>
      <c r="D153" t="s">
        <v>1405</v>
      </c>
      <c r="E153" t="s">
        <v>1444</v>
      </c>
      <c r="F153" s="36">
        <v>49431.51</v>
      </c>
      <c r="G153" s="36">
        <v>0</v>
      </c>
      <c r="H153" s="36">
        <v>161579.89000000001</v>
      </c>
      <c r="I153" s="280">
        <v>619686.23</v>
      </c>
      <c r="J153" s="280">
        <v>160262.72</v>
      </c>
      <c r="O153" s="59">
        <v>45300</v>
      </c>
      <c r="P153" s="59">
        <v>0</v>
      </c>
      <c r="T153" s="280">
        <v>1161019.07</v>
      </c>
      <c r="W153" s="33">
        <v>932334.23</v>
      </c>
      <c r="Y153" s="33">
        <v>280.67</v>
      </c>
      <c r="AA153" s="33">
        <v>922370</v>
      </c>
      <c r="AB153" s="33">
        <v>50006</v>
      </c>
      <c r="AC153" s="37">
        <v>1348312</v>
      </c>
      <c r="AE153" s="37">
        <v>68820</v>
      </c>
      <c r="AF153" s="37">
        <v>495754.29</v>
      </c>
      <c r="AG153" s="37">
        <v>207463.33</v>
      </c>
      <c r="AJ153" s="36">
        <f t="shared" si="13"/>
        <v>211011.40000000002</v>
      </c>
      <c r="AK153" s="59">
        <f t="shared" si="14"/>
        <v>45300</v>
      </c>
      <c r="AL153" s="46">
        <f t="shared" si="15"/>
        <v>165711.40000000002</v>
      </c>
      <c r="AM153" s="35">
        <f t="shared" si="16"/>
        <v>1904990.9</v>
      </c>
      <c r="AN153" s="39">
        <f t="shared" si="17"/>
        <v>2120349.62</v>
      </c>
      <c r="AO153" s="53">
        <f t="shared" si="18"/>
        <v>-215358.7200000002</v>
      </c>
    </row>
    <row r="154" spans="1:41" x14ac:dyDescent="0.2">
      <c r="A154" t="s">
        <v>1398</v>
      </c>
      <c r="B154" t="s">
        <v>1401</v>
      </c>
      <c r="C154">
        <v>1646</v>
      </c>
      <c r="D154" t="s">
        <v>1406</v>
      </c>
      <c r="E154" t="s">
        <v>1445</v>
      </c>
      <c r="F154" s="36">
        <v>2110.79</v>
      </c>
      <c r="G154" s="36">
        <v>18594.54</v>
      </c>
      <c r="H154" s="36">
        <v>19830.59</v>
      </c>
      <c r="I154" s="280">
        <v>2732102.25</v>
      </c>
      <c r="J154" s="280">
        <v>5204.9399999999996</v>
      </c>
      <c r="O154" s="59">
        <v>44550</v>
      </c>
      <c r="S154" s="280">
        <v>-28153.69</v>
      </c>
      <c r="T154" s="280">
        <v>2993235.29</v>
      </c>
      <c r="W154" s="33">
        <v>469455.19</v>
      </c>
      <c r="Y154" s="33">
        <v>170.59</v>
      </c>
      <c r="AA154" s="33">
        <v>1246300</v>
      </c>
      <c r="AB154" s="33">
        <v>11385</v>
      </c>
      <c r="AC154" s="37">
        <v>1340200</v>
      </c>
      <c r="AE154" s="37">
        <v>54330</v>
      </c>
      <c r="AF154" s="37">
        <v>359521.73</v>
      </c>
      <c r="AG154" s="37">
        <v>205047.54</v>
      </c>
      <c r="AJ154" s="36">
        <f t="shared" si="13"/>
        <v>40535.919999999998</v>
      </c>
      <c r="AK154" s="59">
        <f t="shared" si="14"/>
        <v>44550</v>
      </c>
      <c r="AL154" s="46">
        <f t="shared" si="15"/>
        <v>-4014.0800000000017</v>
      </c>
      <c r="AM154" s="35">
        <f t="shared" si="16"/>
        <v>1727310.78</v>
      </c>
      <c r="AN154" s="39">
        <f t="shared" si="17"/>
        <v>1959099.27</v>
      </c>
      <c r="AO154" s="53">
        <f t="shared" si="18"/>
        <v>-231788.49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M36"/>
  <sheetViews>
    <sheetView zoomScaleNormal="100" workbookViewId="0">
      <selection activeCell="F8" sqref="F8"/>
    </sheetView>
  </sheetViews>
  <sheetFormatPr defaultRowHeight="13.5" x14ac:dyDescent="0.25"/>
  <cols>
    <col min="1" max="1" width="7.125" style="67" customWidth="1"/>
    <col min="2" max="2" width="12.75" style="67" customWidth="1"/>
    <col min="3" max="3" width="12.875" style="67" customWidth="1"/>
    <col min="4" max="7" width="10.375" style="67" customWidth="1"/>
    <col min="8" max="8" width="88.625" style="67" customWidth="1"/>
    <col min="9" max="256" width="9.125" style="67"/>
    <col min="257" max="257" width="7.125" style="67" customWidth="1"/>
    <col min="258" max="258" width="12.75" style="67" customWidth="1"/>
    <col min="259" max="259" width="12.875" style="67" customWidth="1"/>
    <col min="260" max="263" width="10.375" style="67" customWidth="1"/>
    <col min="264" max="264" width="65.25" style="67" customWidth="1"/>
    <col min="265" max="512" width="9.125" style="67"/>
    <col min="513" max="513" width="7.125" style="67" customWidth="1"/>
    <col min="514" max="514" width="12.75" style="67" customWidth="1"/>
    <col min="515" max="515" width="12.875" style="67" customWidth="1"/>
    <col min="516" max="519" width="10.375" style="67" customWidth="1"/>
    <col min="520" max="520" width="65.25" style="67" customWidth="1"/>
    <col min="521" max="768" width="9.125" style="67"/>
    <col min="769" max="769" width="7.125" style="67" customWidth="1"/>
    <col min="770" max="770" width="12.75" style="67" customWidth="1"/>
    <col min="771" max="771" width="12.875" style="67" customWidth="1"/>
    <col min="772" max="775" width="10.375" style="67" customWidth="1"/>
    <col min="776" max="776" width="65.25" style="67" customWidth="1"/>
    <col min="777" max="1024" width="9.125" style="67"/>
    <col min="1025" max="1025" width="7.125" style="67" customWidth="1"/>
    <col min="1026" max="1026" width="12.75" style="67" customWidth="1"/>
    <col min="1027" max="1027" width="12.875" style="67" customWidth="1"/>
    <col min="1028" max="1031" width="10.375" style="67" customWidth="1"/>
    <col min="1032" max="1032" width="65.25" style="67" customWidth="1"/>
    <col min="1033" max="1280" width="9.125" style="67"/>
    <col min="1281" max="1281" width="7.125" style="67" customWidth="1"/>
    <col min="1282" max="1282" width="12.75" style="67" customWidth="1"/>
    <col min="1283" max="1283" width="12.875" style="67" customWidth="1"/>
    <col min="1284" max="1287" width="10.375" style="67" customWidth="1"/>
    <col min="1288" max="1288" width="65.25" style="67" customWidth="1"/>
    <col min="1289" max="1536" width="9.125" style="67"/>
    <col min="1537" max="1537" width="7.125" style="67" customWidth="1"/>
    <col min="1538" max="1538" width="12.75" style="67" customWidth="1"/>
    <col min="1539" max="1539" width="12.875" style="67" customWidth="1"/>
    <col min="1540" max="1543" width="10.375" style="67" customWidth="1"/>
    <col min="1544" max="1544" width="65.25" style="67" customWidth="1"/>
    <col min="1545" max="1792" width="9.125" style="67"/>
    <col min="1793" max="1793" width="7.125" style="67" customWidth="1"/>
    <col min="1794" max="1794" width="12.75" style="67" customWidth="1"/>
    <col min="1795" max="1795" width="12.875" style="67" customWidth="1"/>
    <col min="1796" max="1799" width="10.375" style="67" customWidth="1"/>
    <col min="1800" max="1800" width="65.25" style="67" customWidth="1"/>
    <col min="1801" max="2048" width="9.125" style="67"/>
    <col min="2049" max="2049" width="7.125" style="67" customWidth="1"/>
    <col min="2050" max="2050" width="12.75" style="67" customWidth="1"/>
    <col min="2051" max="2051" width="12.875" style="67" customWidth="1"/>
    <col min="2052" max="2055" width="10.375" style="67" customWidth="1"/>
    <col min="2056" max="2056" width="65.25" style="67" customWidth="1"/>
    <col min="2057" max="2304" width="9.125" style="67"/>
    <col min="2305" max="2305" width="7.125" style="67" customWidth="1"/>
    <col min="2306" max="2306" width="12.75" style="67" customWidth="1"/>
    <col min="2307" max="2307" width="12.875" style="67" customWidth="1"/>
    <col min="2308" max="2311" width="10.375" style="67" customWidth="1"/>
    <col min="2312" max="2312" width="65.25" style="67" customWidth="1"/>
    <col min="2313" max="2560" width="9.125" style="67"/>
    <col min="2561" max="2561" width="7.125" style="67" customWidth="1"/>
    <col min="2562" max="2562" width="12.75" style="67" customWidth="1"/>
    <col min="2563" max="2563" width="12.875" style="67" customWidth="1"/>
    <col min="2564" max="2567" width="10.375" style="67" customWidth="1"/>
    <col min="2568" max="2568" width="65.25" style="67" customWidth="1"/>
    <col min="2569" max="2816" width="9.125" style="67"/>
    <col min="2817" max="2817" width="7.125" style="67" customWidth="1"/>
    <col min="2818" max="2818" width="12.75" style="67" customWidth="1"/>
    <col min="2819" max="2819" width="12.875" style="67" customWidth="1"/>
    <col min="2820" max="2823" width="10.375" style="67" customWidth="1"/>
    <col min="2824" max="2824" width="65.25" style="67" customWidth="1"/>
    <col min="2825" max="3072" width="9.125" style="67"/>
    <col min="3073" max="3073" width="7.125" style="67" customWidth="1"/>
    <col min="3074" max="3074" width="12.75" style="67" customWidth="1"/>
    <col min="3075" max="3075" width="12.875" style="67" customWidth="1"/>
    <col min="3076" max="3079" width="10.375" style="67" customWidth="1"/>
    <col min="3080" max="3080" width="65.25" style="67" customWidth="1"/>
    <col min="3081" max="3328" width="9.125" style="67"/>
    <col min="3329" max="3329" width="7.125" style="67" customWidth="1"/>
    <col min="3330" max="3330" width="12.75" style="67" customWidth="1"/>
    <col min="3331" max="3331" width="12.875" style="67" customWidth="1"/>
    <col min="3332" max="3335" width="10.375" style="67" customWidth="1"/>
    <col min="3336" max="3336" width="65.25" style="67" customWidth="1"/>
    <col min="3337" max="3584" width="9.125" style="67"/>
    <col min="3585" max="3585" width="7.125" style="67" customWidth="1"/>
    <col min="3586" max="3586" width="12.75" style="67" customWidth="1"/>
    <col min="3587" max="3587" width="12.875" style="67" customWidth="1"/>
    <col min="3588" max="3591" width="10.375" style="67" customWidth="1"/>
    <col min="3592" max="3592" width="65.25" style="67" customWidth="1"/>
    <col min="3593" max="3840" width="9.125" style="67"/>
    <col min="3841" max="3841" width="7.125" style="67" customWidth="1"/>
    <col min="3842" max="3842" width="12.75" style="67" customWidth="1"/>
    <col min="3843" max="3843" width="12.875" style="67" customWidth="1"/>
    <col min="3844" max="3847" width="10.375" style="67" customWidth="1"/>
    <col min="3848" max="3848" width="65.25" style="67" customWidth="1"/>
    <col min="3849" max="4096" width="9.125" style="67"/>
    <col min="4097" max="4097" width="7.125" style="67" customWidth="1"/>
    <col min="4098" max="4098" width="12.75" style="67" customWidth="1"/>
    <col min="4099" max="4099" width="12.875" style="67" customWidth="1"/>
    <col min="4100" max="4103" width="10.375" style="67" customWidth="1"/>
    <col min="4104" max="4104" width="65.25" style="67" customWidth="1"/>
    <col min="4105" max="4352" width="9.125" style="67"/>
    <col min="4353" max="4353" width="7.125" style="67" customWidth="1"/>
    <col min="4354" max="4354" width="12.75" style="67" customWidth="1"/>
    <col min="4355" max="4355" width="12.875" style="67" customWidth="1"/>
    <col min="4356" max="4359" width="10.375" style="67" customWidth="1"/>
    <col min="4360" max="4360" width="65.25" style="67" customWidth="1"/>
    <col min="4361" max="4608" width="9.125" style="67"/>
    <col min="4609" max="4609" width="7.125" style="67" customWidth="1"/>
    <col min="4610" max="4610" width="12.75" style="67" customWidth="1"/>
    <col min="4611" max="4611" width="12.875" style="67" customWidth="1"/>
    <col min="4612" max="4615" width="10.375" style="67" customWidth="1"/>
    <col min="4616" max="4616" width="65.25" style="67" customWidth="1"/>
    <col min="4617" max="4864" width="9.125" style="67"/>
    <col min="4865" max="4865" width="7.125" style="67" customWidth="1"/>
    <col min="4866" max="4866" width="12.75" style="67" customWidth="1"/>
    <col min="4867" max="4867" width="12.875" style="67" customWidth="1"/>
    <col min="4868" max="4871" width="10.375" style="67" customWidth="1"/>
    <col min="4872" max="4872" width="65.25" style="67" customWidth="1"/>
    <col min="4873" max="5120" width="9.125" style="67"/>
    <col min="5121" max="5121" width="7.125" style="67" customWidth="1"/>
    <col min="5122" max="5122" width="12.75" style="67" customWidth="1"/>
    <col min="5123" max="5123" width="12.875" style="67" customWidth="1"/>
    <col min="5124" max="5127" width="10.375" style="67" customWidth="1"/>
    <col min="5128" max="5128" width="65.25" style="67" customWidth="1"/>
    <col min="5129" max="5376" width="9.125" style="67"/>
    <col min="5377" max="5377" width="7.125" style="67" customWidth="1"/>
    <col min="5378" max="5378" width="12.75" style="67" customWidth="1"/>
    <col min="5379" max="5379" width="12.875" style="67" customWidth="1"/>
    <col min="5380" max="5383" width="10.375" style="67" customWidth="1"/>
    <col min="5384" max="5384" width="65.25" style="67" customWidth="1"/>
    <col min="5385" max="5632" width="9.125" style="67"/>
    <col min="5633" max="5633" width="7.125" style="67" customWidth="1"/>
    <col min="5634" max="5634" width="12.75" style="67" customWidth="1"/>
    <col min="5635" max="5635" width="12.875" style="67" customWidth="1"/>
    <col min="5636" max="5639" width="10.375" style="67" customWidth="1"/>
    <col min="5640" max="5640" width="65.25" style="67" customWidth="1"/>
    <col min="5641" max="5888" width="9.125" style="67"/>
    <col min="5889" max="5889" width="7.125" style="67" customWidth="1"/>
    <col min="5890" max="5890" width="12.75" style="67" customWidth="1"/>
    <col min="5891" max="5891" width="12.875" style="67" customWidth="1"/>
    <col min="5892" max="5895" width="10.375" style="67" customWidth="1"/>
    <col min="5896" max="5896" width="65.25" style="67" customWidth="1"/>
    <col min="5897" max="6144" width="9.125" style="67"/>
    <col min="6145" max="6145" width="7.125" style="67" customWidth="1"/>
    <col min="6146" max="6146" width="12.75" style="67" customWidth="1"/>
    <col min="6147" max="6147" width="12.875" style="67" customWidth="1"/>
    <col min="6148" max="6151" width="10.375" style="67" customWidth="1"/>
    <col min="6152" max="6152" width="65.25" style="67" customWidth="1"/>
    <col min="6153" max="6400" width="9.125" style="67"/>
    <col min="6401" max="6401" width="7.125" style="67" customWidth="1"/>
    <col min="6402" max="6402" width="12.75" style="67" customWidth="1"/>
    <col min="6403" max="6403" width="12.875" style="67" customWidth="1"/>
    <col min="6404" max="6407" width="10.375" style="67" customWidth="1"/>
    <col min="6408" max="6408" width="65.25" style="67" customWidth="1"/>
    <col min="6409" max="6656" width="9.125" style="67"/>
    <col min="6657" max="6657" width="7.125" style="67" customWidth="1"/>
    <col min="6658" max="6658" width="12.75" style="67" customWidth="1"/>
    <col min="6659" max="6659" width="12.875" style="67" customWidth="1"/>
    <col min="6660" max="6663" width="10.375" style="67" customWidth="1"/>
    <col min="6664" max="6664" width="65.25" style="67" customWidth="1"/>
    <col min="6665" max="6912" width="9.125" style="67"/>
    <col min="6913" max="6913" width="7.125" style="67" customWidth="1"/>
    <col min="6914" max="6914" width="12.75" style="67" customWidth="1"/>
    <col min="6915" max="6915" width="12.875" style="67" customWidth="1"/>
    <col min="6916" max="6919" width="10.375" style="67" customWidth="1"/>
    <col min="6920" max="6920" width="65.25" style="67" customWidth="1"/>
    <col min="6921" max="7168" width="9.125" style="67"/>
    <col min="7169" max="7169" width="7.125" style="67" customWidth="1"/>
    <col min="7170" max="7170" width="12.75" style="67" customWidth="1"/>
    <col min="7171" max="7171" width="12.875" style="67" customWidth="1"/>
    <col min="7172" max="7175" width="10.375" style="67" customWidth="1"/>
    <col min="7176" max="7176" width="65.25" style="67" customWidth="1"/>
    <col min="7177" max="7424" width="9.125" style="67"/>
    <col min="7425" max="7425" width="7.125" style="67" customWidth="1"/>
    <col min="7426" max="7426" width="12.75" style="67" customWidth="1"/>
    <col min="7427" max="7427" width="12.875" style="67" customWidth="1"/>
    <col min="7428" max="7431" width="10.375" style="67" customWidth="1"/>
    <col min="7432" max="7432" width="65.25" style="67" customWidth="1"/>
    <col min="7433" max="7680" width="9.125" style="67"/>
    <col min="7681" max="7681" width="7.125" style="67" customWidth="1"/>
    <col min="7682" max="7682" width="12.75" style="67" customWidth="1"/>
    <col min="7683" max="7683" width="12.875" style="67" customWidth="1"/>
    <col min="7684" max="7687" width="10.375" style="67" customWidth="1"/>
    <col min="7688" max="7688" width="65.25" style="67" customWidth="1"/>
    <col min="7689" max="7936" width="9.125" style="67"/>
    <col min="7937" max="7937" width="7.125" style="67" customWidth="1"/>
    <col min="7938" max="7938" width="12.75" style="67" customWidth="1"/>
    <col min="7939" max="7939" width="12.875" style="67" customWidth="1"/>
    <col min="7940" max="7943" width="10.375" style="67" customWidth="1"/>
    <col min="7944" max="7944" width="65.25" style="67" customWidth="1"/>
    <col min="7945" max="8192" width="9.125" style="67"/>
    <col min="8193" max="8193" width="7.125" style="67" customWidth="1"/>
    <col min="8194" max="8194" width="12.75" style="67" customWidth="1"/>
    <col min="8195" max="8195" width="12.875" style="67" customWidth="1"/>
    <col min="8196" max="8199" width="10.375" style="67" customWidth="1"/>
    <col min="8200" max="8200" width="65.25" style="67" customWidth="1"/>
    <col min="8201" max="8448" width="9.125" style="67"/>
    <col min="8449" max="8449" width="7.125" style="67" customWidth="1"/>
    <col min="8450" max="8450" width="12.75" style="67" customWidth="1"/>
    <col min="8451" max="8451" width="12.875" style="67" customWidth="1"/>
    <col min="8452" max="8455" width="10.375" style="67" customWidth="1"/>
    <col min="8456" max="8456" width="65.25" style="67" customWidth="1"/>
    <col min="8457" max="8704" width="9.125" style="67"/>
    <col min="8705" max="8705" width="7.125" style="67" customWidth="1"/>
    <col min="8706" max="8706" width="12.75" style="67" customWidth="1"/>
    <col min="8707" max="8707" width="12.875" style="67" customWidth="1"/>
    <col min="8708" max="8711" width="10.375" style="67" customWidth="1"/>
    <col min="8712" max="8712" width="65.25" style="67" customWidth="1"/>
    <col min="8713" max="8960" width="9.125" style="67"/>
    <col min="8961" max="8961" width="7.125" style="67" customWidth="1"/>
    <col min="8962" max="8962" width="12.75" style="67" customWidth="1"/>
    <col min="8963" max="8963" width="12.875" style="67" customWidth="1"/>
    <col min="8964" max="8967" width="10.375" style="67" customWidth="1"/>
    <col min="8968" max="8968" width="65.25" style="67" customWidth="1"/>
    <col min="8969" max="9216" width="9.125" style="67"/>
    <col min="9217" max="9217" width="7.125" style="67" customWidth="1"/>
    <col min="9218" max="9218" width="12.75" style="67" customWidth="1"/>
    <col min="9219" max="9219" width="12.875" style="67" customWidth="1"/>
    <col min="9220" max="9223" width="10.375" style="67" customWidth="1"/>
    <col min="9224" max="9224" width="65.25" style="67" customWidth="1"/>
    <col min="9225" max="9472" width="9.125" style="67"/>
    <col min="9473" max="9473" width="7.125" style="67" customWidth="1"/>
    <col min="9474" max="9474" width="12.75" style="67" customWidth="1"/>
    <col min="9475" max="9475" width="12.875" style="67" customWidth="1"/>
    <col min="9476" max="9479" width="10.375" style="67" customWidth="1"/>
    <col min="9480" max="9480" width="65.25" style="67" customWidth="1"/>
    <col min="9481" max="9728" width="9.125" style="67"/>
    <col min="9729" max="9729" width="7.125" style="67" customWidth="1"/>
    <col min="9730" max="9730" width="12.75" style="67" customWidth="1"/>
    <col min="9731" max="9731" width="12.875" style="67" customWidth="1"/>
    <col min="9732" max="9735" width="10.375" style="67" customWidth="1"/>
    <col min="9736" max="9736" width="65.25" style="67" customWidth="1"/>
    <col min="9737" max="9984" width="9.125" style="67"/>
    <col min="9985" max="9985" width="7.125" style="67" customWidth="1"/>
    <col min="9986" max="9986" width="12.75" style="67" customWidth="1"/>
    <col min="9987" max="9987" width="12.875" style="67" customWidth="1"/>
    <col min="9988" max="9991" width="10.375" style="67" customWidth="1"/>
    <col min="9992" max="9992" width="65.25" style="67" customWidth="1"/>
    <col min="9993" max="10240" width="9.125" style="67"/>
    <col min="10241" max="10241" width="7.125" style="67" customWidth="1"/>
    <col min="10242" max="10242" width="12.75" style="67" customWidth="1"/>
    <col min="10243" max="10243" width="12.875" style="67" customWidth="1"/>
    <col min="10244" max="10247" width="10.375" style="67" customWidth="1"/>
    <col min="10248" max="10248" width="65.25" style="67" customWidth="1"/>
    <col min="10249" max="10496" width="9.125" style="67"/>
    <col min="10497" max="10497" width="7.125" style="67" customWidth="1"/>
    <col min="10498" max="10498" width="12.75" style="67" customWidth="1"/>
    <col min="10499" max="10499" width="12.875" style="67" customWidth="1"/>
    <col min="10500" max="10503" width="10.375" style="67" customWidth="1"/>
    <col min="10504" max="10504" width="65.25" style="67" customWidth="1"/>
    <col min="10505" max="10752" width="9.125" style="67"/>
    <col min="10753" max="10753" width="7.125" style="67" customWidth="1"/>
    <col min="10754" max="10754" width="12.75" style="67" customWidth="1"/>
    <col min="10755" max="10755" width="12.875" style="67" customWidth="1"/>
    <col min="10756" max="10759" width="10.375" style="67" customWidth="1"/>
    <col min="10760" max="10760" width="65.25" style="67" customWidth="1"/>
    <col min="10761" max="11008" width="9.125" style="67"/>
    <col min="11009" max="11009" width="7.125" style="67" customWidth="1"/>
    <col min="11010" max="11010" width="12.75" style="67" customWidth="1"/>
    <col min="11011" max="11011" width="12.875" style="67" customWidth="1"/>
    <col min="11012" max="11015" width="10.375" style="67" customWidth="1"/>
    <col min="11016" max="11016" width="65.25" style="67" customWidth="1"/>
    <col min="11017" max="11264" width="9.125" style="67"/>
    <col min="11265" max="11265" width="7.125" style="67" customWidth="1"/>
    <col min="11266" max="11266" width="12.75" style="67" customWidth="1"/>
    <col min="11267" max="11267" width="12.875" style="67" customWidth="1"/>
    <col min="11268" max="11271" width="10.375" style="67" customWidth="1"/>
    <col min="11272" max="11272" width="65.25" style="67" customWidth="1"/>
    <col min="11273" max="11520" width="9.125" style="67"/>
    <col min="11521" max="11521" width="7.125" style="67" customWidth="1"/>
    <col min="11522" max="11522" width="12.75" style="67" customWidth="1"/>
    <col min="11523" max="11523" width="12.875" style="67" customWidth="1"/>
    <col min="11524" max="11527" width="10.375" style="67" customWidth="1"/>
    <col min="11528" max="11528" width="65.25" style="67" customWidth="1"/>
    <col min="11529" max="11776" width="9.125" style="67"/>
    <col min="11777" max="11777" width="7.125" style="67" customWidth="1"/>
    <col min="11778" max="11778" width="12.75" style="67" customWidth="1"/>
    <col min="11779" max="11779" width="12.875" style="67" customWidth="1"/>
    <col min="11780" max="11783" width="10.375" style="67" customWidth="1"/>
    <col min="11784" max="11784" width="65.25" style="67" customWidth="1"/>
    <col min="11785" max="12032" width="9.125" style="67"/>
    <col min="12033" max="12033" width="7.125" style="67" customWidth="1"/>
    <col min="12034" max="12034" width="12.75" style="67" customWidth="1"/>
    <col min="12035" max="12035" width="12.875" style="67" customWidth="1"/>
    <col min="12036" max="12039" width="10.375" style="67" customWidth="1"/>
    <col min="12040" max="12040" width="65.25" style="67" customWidth="1"/>
    <col min="12041" max="12288" width="9.125" style="67"/>
    <col min="12289" max="12289" width="7.125" style="67" customWidth="1"/>
    <col min="12290" max="12290" width="12.75" style="67" customWidth="1"/>
    <col min="12291" max="12291" width="12.875" style="67" customWidth="1"/>
    <col min="12292" max="12295" width="10.375" style="67" customWidth="1"/>
    <col min="12296" max="12296" width="65.25" style="67" customWidth="1"/>
    <col min="12297" max="12544" width="9.125" style="67"/>
    <col min="12545" max="12545" width="7.125" style="67" customWidth="1"/>
    <col min="12546" max="12546" width="12.75" style="67" customWidth="1"/>
    <col min="12547" max="12547" width="12.875" style="67" customWidth="1"/>
    <col min="12548" max="12551" width="10.375" style="67" customWidth="1"/>
    <col min="12552" max="12552" width="65.25" style="67" customWidth="1"/>
    <col min="12553" max="12800" width="9.125" style="67"/>
    <col min="12801" max="12801" width="7.125" style="67" customWidth="1"/>
    <col min="12802" max="12802" width="12.75" style="67" customWidth="1"/>
    <col min="12803" max="12803" width="12.875" style="67" customWidth="1"/>
    <col min="12804" max="12807" width="10.375" style="67" customWidth="1"/>
    <col min="12808" max="12808" width="65.25" style="67" customWidth="1"/>
    <col min="12809" max="13056" width="9.125" style="67"/>
    <col min="13057" max="13057" width="7.125" style="67" customWidth="1"/>
    <col min="13058" max="13058" width="12.75" style="67" customWidth="1"/>
    <col min="13059" max="13059" width="12.875" style="67" customWidth="1"/>
    <col min="13060" max="13063" width="10.375" style="67" customWidth="1"/>
    <col min="13064" max="13064" width="65.25" style="67" customWidth="1"/>
    <col min="13065" max="13312" width="9.125" style="67"/>
    <col min="13313" max="13313" width="7.125" style="67" customWidth="1"/>
    <col min="13314" max="13314" width="12.75" style="67" customWidth="1"/>
    <col min="13315" max="13315" width="12.875" style="67" customWidth="1"/>
    <col min="13316" max="13319" width="10.375" style="67" customWidth="1"/>
    <col min="13320" max="13320" width="65.25" style="67" customWidth="1"/>
    <col min="13321" max="13568" width="9.125" style="67"/>
    <col min="13569" max="13569" width="7.125" style="67" customWidth="1"/>
    <col min="13570" max="13570" width="12.75" style="67" customWidth="1"/>
    <col min="13571" max="13571" width="12.875" style="67" customWidth="1"/>
    <col min="13572" max="13575" width="10.375" style="67" customWidth="1"/>
    <col min="13576" max="13576" width="65.25" style="67" customWidth="1"/>
    <col min="13577" max="13824" width="9.125" style="67"/>
    <col min="13825" max="13825" width="7.125" style="67" customWidth="1"/>
    <col min="13826" max="13826" width="12.75" style="67" customWidth="1"/>
    <col min="13827" max="13827" width="12.875" style="67" customWidth="1"/>
    <col min="13828" max="13831" width="10.375" style="67" customWidth="1"/>
    <col min="13832" max="13832" width="65.25" style="67" customWidth="1"/>
    <col min="13833" max="14080" width="9.125" style="67"/>
    <col min="14081" max="14081" width="7.125" style="67" customWidth="1"/>
    <col min="14082" max="14082" width="12.75" style="67" customWidth="1"/>
    <col min="14083" max="14083" width="12.875" style="67" customWidth="1"/>
    <col min="14084" max="14087" width="10.375" style="67" customWidth="1"/>
    <col min="14088" max="14088" width="65.25" style="67" customWidth="1"/>
    <col min="14089" max="14336" width="9.125" style="67"/>
    <col min="14337" max="14337" width="7.125" style="67" customWidth="1"/>
    <col min="14338" max="14338" width="12.75" style="67" customWidth="1"/>
    <col min="14339" max="14339" width="12.875" style="67" customWidth="1"/>
    <col min="14340" max="14343" width="10.375" style="67" customWidth="1"/>
    <col min="14344" max="14344" width="65.25" style="67" customWidth="1"/>
    <col min="14345" max="14592" width="9.125" style="67"/>
    <col min="14593" max="14593" width="7.125" style="67" customWidth="1"/>
    <col min="14594" max="14594" width="12.75" style="67" customWidth="1"/>
    <col min="14595" max="14595" width="12.875" style="67" customWidth="1"/>
    <col min="14596" max="14599" width="10.375" style="67" customWidth="1"/>
    <col min="14600" max="14600" width="65.25" style="67" customWidth="1"/>
    <col min="14601" max="14848" width="9.125" style="67"/>
    <col min="14849" max="14849" width="7.125" style="67" customWidth="1"/>
    <col min="14850" max="14850" width="12.75" style="67" customWidth="1"/>
    <col min="14851" max="14851" width="12.875" style="67" customWidth="1"/>
    <col min="14852" max="14855" width="10.375" style="67" customWidth="1"/>
    <col min="14856" max="14856" width="65.25" style="67" customWidth="1"/>
    <col min="14857" max="15104" width="9.125" style="67"/>
    <col min="15105" max="15105" width="7.125" style="67" customWidth="1"/>
    <col min="15106" max="15106" width="12.75" style="67" customWidth="1"/>
    <col min="15107" max="15107" width="12.875" style="67" customWidth="1"/>
    <col min="15108" max="15111" width="10.375" style="67" customWidth="1"/>
    <col min="15112" max="15112" width="65.25" style="67" customWidth="1"/>
    <col min="15113" max="15360" width="9.125" style="67"/>
    <col min="15361" max="15361" width="7.125" style="67" customWidth="1"/>
    <col min="15362" max="15362" width="12.75" style="67" customWidth="1"/>
    <col min="15363" max="15363" width="12.875" style="67" customWidth="1"/>
    <col min="15364" max="15367" width="10.375" style="67" customWidth="1"/>
    <col min="15368" max="15368" width="65.25" style="67" customWidth="1"/>
    <col min="15369" max="15616" width="9.125" style="67"/>
    <col min="15617" max="15617" width="7.125" style="67" customWidth="1"/>
    <col min="15618" max="15618" width="12.75" style="67" customWidth="1"/>
    <col min="15619" max="15619" width="12.875" style="67" customWidth="1"/>
    <col min="15620" max="15623" width="10.375" style="67" customWidth="1"/>
    <col min="15624" max="15624" width="65.25" style="67" customWidth="1"/>
    <col min="15625" max="15872" width="9.125" style="67"/>
    <col min="15873" max="15873" width="7.125" style="67" customWidth="1"/>
    <col min="15874" max="15874" width="12.75" style="67" customWidth="1"/>
    <col min="15875" max="15875" width="12.875" style="67" customWidth="1"/>
    <col min="15876" max="15879" width="10.375" style="67" customWidth="1"/>
    <col min="15880" max="15880" width="65.25" style="67" customWidth="1"/>
    <col min="15881" max="16128" width="9.125" style="67"/>
    <col min="16129" max="16129" width="7.125" style="67" customWidth="1"/>
    <col min="16130" max="16130" width="12.75" style="67" customWidth="1"/>
    <col min="16131" max="16131" width="12.875" style="67" customWidth="1"/>
    <col min="16132" max="16135" width="10.375" style="67" customWidth="1"/>
    <col min="16136" max="16136" width="65.25" style="67" customWidth="1"/>
    <col min="16137" max="16384" width="9.125" style="67"/>
  </cols>
  <sheetData>
    <row r="1" spans="1:13" ht="18.75" x14ac:dyDescent="0.3">
      <c r="A1" s="2"/>
      <c r="B1" s="2"/>
      <c r="C1" s="2"/>
      <c r="D1" s="2"/>
      <c r="E1" s="2"/>
      <c r="F1" s="2"/>
      <c r="G1" s="2"/>
      <c r="H1" s="3" t="s">
        <v>354</v>
      </c>
    </row>
    <row r="2" spans="1:13" ht="18.75" x14ac:dyDescent="0.3">
      <c r="A2" s="292" t="s">
        <v>355</v>
      </c>
      <c r="B2" s="292"/>
      <c r="C2" s="292"/>
      <c r="D2" s="292"/>
      <c r="E2" s="292"/>
      <c r="F2" s="292"/>
      <c r="G2" s="292"/>
      <c r="H2" s="292"/>
    </row>
    <row r="3" spans="1:13" ht="18.75" x14ac:dyDescent="0.3">
      <c r="A3" s="293" t="s">
        <v>1694</v>
      </c>
      <c r="B3" s="293"/>
      <c r="C3" s="293"/>
      <c r="D3" s="293"/>
      <c r="E3" s="293"/>
      <c r="F3" s="293"/>
      <c r="G3" s="293"/>
      <c r="H3" s="293"/>
    </row>
    <row r="4" spans="1:13" s="68" customFormat="1" ht="18.75" x14ac:dyDescent="0.25">
      <c r="A4" s="294" t="s">
        <v>356</v>
      </c>
      <c r="B4" s="294" t="s">
        <v>346</v>
      </c>
      <c r="C4" s="4" t="s">
        <v>357</v>
      </c>
      <c r="D4" s="5" t="s">
        <v>358</v>
      </c>
      <c r="E4" s="296" t="s">
        <v>359</v>
      </c>
      <c r="F4" s="6" t="s">
        <v>360</v>
      </c>
      <c r="G4" s="298" t="s">
        <v>359</v>
      </c>
      <c r="H4" s="294" t="s">
        <v>361</v>
      </c>
    </row>
    <row r="5" spans="1:13" s="68" customFormat="1" ht="18.75" x14ac:dyDescent="0.25">
      <c r="A5" s="295"/>
      <c r="B5" s="295"/>
      <c r="C5" s="4" t="s">
        <v>362</v>
      </c>
      <c r="D5" s="7" t="s">
        <v>362</v>
      </c>
      <c r="E5" s="297"/>
      <c r="F5" s="6" t="s">
        <v>362</v>
      </c>
      <c r="G5" s="299"/>
      <c r="H5" s="295"/>
    </row>
    <row r="6" spans="1:13" ht="18.75" x14ac:dyDescent="0.3">
      <c r="A6" s="66">
        <v>1</v>
      </c>
      <c r="B6" s="8" t="s">
        <v>348</v>
      </c>
      <c r="C6" s="9">
        <v>61</v>
      </c>
      <c r="D6" s="10">
        <v>60</v>
      </c>
      <c r="E6" s="11">
        <f t="shared" ref="E6:E13" si="0">D6/C6*100</f>
        <v>98.360655737704917</v>
      </c>
      <c r="F6" s="12">
        <v>1</v>
      </c>
      <c r="G6" s="13">
        <f t="shared" ref="G6:G13" si="1">F6/C6*100</f>
        <v>1.639344262295082</v>
      </c>
      <c r="H6" s="8" t="s">
        <v>1698</v>
      </c>
    </row>
    <row r="7" spans="1:13" ht="18.75" x14ac:dyDescent="0.3">
      <c r="A7" s="66">
        <v>2</v>
      </c>
      <c r="B7" s="8" t="s">
        <v>352</v>
      </c>
      <c r="C7" s="9">
        <v>83</v>
      </c>
      <c r="D7" s="10">
        <v>83</v>
      </c>
      <c r="E7" s="11">
        <f t="shared" si="0"/>
        <v>100</v>
      </c>
      <c r="F7" s="12">
        <f t="shared" ref="F7:F12" si="2">C7-D7</f>
        <v>0</v>
      </c>
      <c r="G7" s="13">
        <f t="shared" si="1"/>
        <v>0</v>
      </c>
      <c r="H7" s="8"/>
    </row>
    <row r="8" spans="1:13" ht="18.75" x14ac:dyDescent="0.3">
      <c r="A8" s="66">
        <v>3</v>
      </c>
      <c r="B8" s="8" t="s">
        <v>353</v>
      </c>
      <c r="C8" s="9">
        <v>210</v>
      </c>
      <c r="D8" s="10">
        <v>210</v>
      </c>
      <c r="E8" s="11">
        <f t="shared" si="0"/>
        <v>100</v>
      </c>
      <c r="F8" s="12">
        <v>0</v>
      </c>
      <c r="G8" s="13">
        <f t="shared" si="1"/>
        <v>0</v>
      </c>
      <c r="H8" s="8"/>
      <c r="M8" s="69" t="s">
        <v>956</v>
      </c>
    </row>
    <row r="9" spans="1:13" ht="18.75" x14ac:dyDescent="0.3">
      <c r="A9" s="66">
        <v>4</v>
      </c>
      <c r="B9" s="8" t="s">
        <v>349</v>
      </c>
      <c r="C9" s="9">
        <v>127</v>
      </c>
      <c r="D9" s="10">
        <v>127</v>
      </c>
      <c r="E9" s="11">
        <f t="shared" si="0"/>
        <v>100</v>
      </c>
      <c r="F9" s="12">
        <f t="shared" si="2"/>
        <v>0</v>
      </c>
      <c r="G9" s="13">
        <f t="shared" si="1"/>
        <v>0</v>
      </c>
      <c r="H9" s="8"/>
      <c r="M9" s="69" t="s">
        <v>957</v>
      </c>
    </row>
    <row r="10" spans="1:13" ht="18.75" x14ac:dyDescent="0.3">
      <c r="A10" s="66">
        <v>5</v>
      </c>
      <c r="B10" s="8" t="s">
        <v>351</v>
      </c>
      <c r="C10" s="9">
        <v>74</v>
      </c>
      <c r="D10" s="10">
        <v>74</v>
      </c>
      <c r="E10" s="11">
        <f t="shared" si="0"/>
        <v>100</v>
      </c>
      <c r="F10" s="12">
        <f t="shared" si="2"/>
        <v>0</v>
      </c>
      <c r="G10" s="13">
        <f t="shared" si="1"/>
        <v>0</v>
      </c>
      <c r="H10" s="8"/>
      <c r="M10" s="69" t="s">
        <v>958</v>
      </c>
    </row>
    <row r="11" spans="1:13" ht="18.75" x14ac:dyDescent="0.3">
      <c r="A11" s="66">
        <v>6</v>
      </c>
      <c r="B11" s="8" t="s">
        <v>350</v>
      </c>
      <c r="C11" s="9">
        <v>168</v>
      </c>
      <c r="D11" s="10">
        <v>168</v>
      </c>
      <c r="E11" s="11">
        <f t="shared" si="0"/>
        <v>100</v>
      </c>
      <c r="F11" s="12">
        <v>0</v>
      </c>
      <c r="G11" s="13">
        <f t="shared" si="1"/>
        <v>0</v>
      </c>
      <c r="H11" s="8"/>
      <c r="M11" s="69" t="s">
        <v>959</v>
      </c>
    </row>
    <row r="12" spans="1:13" ht="18.75" x14ac:dyDescent="0.3">
      <c r="A12" s="66">
        <v>7</v>
      </c>
      <c r="B12" s="8" t="s">
        <v>347</v>
      </c>
      <c r="C12" s="9">
        <v>151</v>
      </c>
      <c r="D12" s="10">
        <v>151</v>
      </c>
      <c r="E12" s="11">
        <f t="shared" si="0"/>
        <v>100</v>
      </c>
      <c r="F12" s="12">
        <f t="shared" si="2"/>
        <v>0</v>
      </c>
      <c r="G12" s="14">
        <f t="shared" si="1"/>
        <v>0</v>
      </c>
      <c r="H12" s="8"/>
      <c r="M12" s="69" t="s">
        <v>960</v>
      </c>
    </row>
    <row r="13" spans="1:13" ht="19.5" thickBot="1" x14ac:dyDescent="0.35">
      <c r="A13" s="290" t="s">
        <v>363</v>
      </c>
      <c r="B13" s="291"/>
      <c r="C13" s="15">
        <f>SUM(C6:C12)</f>
        <v>874</v>
      </c>
      <c r="D13" s="16">
        <f>SUM(D6:D12)</f>
        <v>873</v>
      </c>
      <c r="E13" s="17">
        <f t="shared" si="0"/>
        <v>99.885583524027453</v>
      </c>
      <c r="F13" s="18">
        <f>SUM(F6:F12)</f>
        <v>1</v>
      </c>
      <c r="G13" s="19">
        <f t="shared" si="1"/>
        <v>0.11441647597254005</v>
      </c>
      <c r="H13" s="20"/>
    </row>
    <row r="14" spans="1:13" ht="16.5" thickTop="1" x14ac:dyDescent="0.25">
      <c r="B14" s="110" t="s">
        <v>346</v>
      </c>
      <c r="C14" s="111" t="s">
        <v>364</v>
      </c>
      <c r="D14" s="111" t="s">
        <v>365</v>
      </c>
    </row>
    <row r="15" spans="1:13" x14ac:dyDescent="0.25">
      <c r="B15" s="70" t="s">
        <v>348</v>
      </c>
      <c r="C15" s="71">
        <f t="shared" ref="C15:C22" si="3">E6</f>
        <v>98.360655737704917</v>
      </c>
      <c r="D15" s="72">
        <f t="shared" ref="D15:D22" si="4">G6</f>
        <v>1.639344262295082</v>
      </c>
    </row>
    <row r="16" spans="1:13" x14ac:dyDescent="0.25">
      <c r="B16" s="70" t="s">
        <v>352</v>
      </c>
      <c r="C16" s="71">
        <f t="shared" si="3"/>
        <v>100</v>
      </c>
      <c r="D16" s="72">
        <f t="shared" si="4"/>
        <v>0</v>
      </c>
    </row>
    <row r="17" spans="2:4" x14ac:dyDescent="0.25">
      <c r="B17" s="70" t="s">
        <v>353</v>
      </c>
      <c r="C17" s="71">
        <f t="shared" si="3"/>
        <v>100</v>
      </c>
      <c r="D17" s="72">
        <f t="shared" si="4"/>
        <v>0</v>
      </c>
    </row>
    <row r="18" spans="2:4" x14ac:dyDescent="0.25">
      <c r="B18" s="70" t="s">
        <v>349</v>
      </c>
      <c r="C18" s="71">
        <f t="shared" si="3"/>
        <v>100</v>
      </c>
      <c r="D18" s="72">
        <f t="shared" si="4"/>
        <v>0</v>
      </c>
    </row>
    <row r="19" spans="2:4" x14ac:dyDescent="0.25">
      <c r="B19" s="70" t="s">
        <v>351</v>
      </c>
      <c r="C19" s="71">
        <f t="shared" si="3"/>
        <v>100</v>
      </c>
      <c r="D19" s="72">
        <f t="shared" si="4"/>
        <v>0</v>
      </c>
    </row>
    <row r="20" spans="2:4" x14ac:dyDescent="0.25">
      <c r="B20" s="70" t="s">
        <v>350</v>
      </c>
      <c r="C20" s="71">
        <f t="shared" si="3"/>
        <v>100</v>
      </c>
      <c r="D20" s="72">
        <f t="shared" si="4"/>
        <v>0</v>
      </c>
    </row>
    <row r="21" spans="2:4" x14ac:dyDescent="0.25">
      <c r="B21" s="70" t="s">
        <v>347</v>
      </c>
      <c r="C21" s="71">
        <f t="shared" si="3"/>
        <v>100</v>
      </c>
      <c r="D21" s="72">
        <f t="shared" si="4"/>
        <v>0</v>
      </c>
    </row>
    <row r="22" spans="2:4" x14ac:dyDescent="0.25">
      <c r="B22" s="69" t="s">
        <v>363</v>
      </c>
      <c r="C22" s="71">
        <f t="shared" si="3"/>
        <v>99.885583524027453</v>
      </c>
      <c r="D22" s="72">
        <f t="shared" si="4"/>
        <v>0.11441647597254005</v>
      </c>
    </row>
    <row r="23" spans="2:4" x14ac:dyDescent="0.25">
      <c r="C23" s="73"/>
    </row>
    <row r="36" spans="1:1" ht="15.75" x14ac:dyDescent="0.25">
      <c r="A36" s="109" t="s">
        <v>366</v>
      </c>
    </row>
  </sheetData>
  <mergeCells count="8">
    <mergeCell ref="A13:B13"/>
    <mergeCell ref="A2:H2"/>
    <mergeCell ref="A3:H3"/>
    <mergeCell ref="A4:A5"/>
    <mergeCell ref="B4:B5"/>
    <mergeCell ref="E4:E5"/>
    <mergeCell ref="G4:G5"/>
    <mergeCell ref="H4:H5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topLeftCell="A7" zoomScaleNormal="100" workbookViewId="0">
      <selection activeCell="J18" sqref="J18"/>
    </sheetView>
  </sheetViews>
  <sheetFormatPr defaultRowHeight="18.75" x14ac:dyDescent="0.3"/>
  <cols>
    <col min="1" max="1" width="12.75" style="21" customWidth="1"/>
    <col min="2" max="2" width="9.75" style="21" customWidth="1"/>
    <col min="3" max="3" width="12.75" style="21" customWidth="1"/>
    <col min="4" max="4" width="9.75" style="21" customWidth="1"/>
    <col min="5" max="5" width="10.5" style="21" customWidth="1"/>
    <col min="6" max="6" width="9.75" style="21" customWidth="1"/>
    <col min="7" max="7" width="11.625" style="21" customWidth="1"/>
    <col min="8" max="8" width="9.75" style="21" customWidth="1"/>
    <col min="9" max="9" width="11.625" style="21" customWidth="1"/>
    <col min="10" max="10" width="9.75" style="21" customWidth="1"/>
    <col min="11" max="11" width="11.75" style="21" customWidth="1"/>
    <col min="12" max="12" width="9.75" style="21" customWidth="1"/>
    <col min="13" max="13" width="12" style="21" customWidth="1"/>
    <col min="14" max="14" width="9.75" style="21" customWidth="1"/>
    <col min="15" max="256" width="9.125" style="21"/>
    <col min="257" max="257" width="12.75" style="21" customWidth="1"/>
    <col min="258" max="258" width="9.75" style="21" customWidth="1"/>
    <col min="259" max="259" width="12.75" style="21" customWidth="1"/>
    <col min="260" max="260" width="9.75" style="21" customWidth="1"/>
    <col min="261" max="261" width="12.75" style="21" customWidth="1"/>
    <col min="262" max="262" width="9.75" style="21" customWidth="1"/>
    <col min="263" max="263" width="12.75" style="21" customWidth="1"/>
    <col min="264" max="264" width="9.75" style="21" customWidth="1"/>
    <col min="265" max="265" width="12.75" style="21" customWidth="1"/>
    <col min="266" max="266" width="9.75" style="21" customWidth="1"/>
    <col min="267" max="267" width="12.75" style="21" customWidth="1"/>
    <col min="268" max="268" width="9.75" style="21" customWidth="1"/>
    <col min="269" max="269" width="12.75" style="21" customWidth="1"/>
    <col min="270" max="270" width="9.75" style="21" customWidth="1"/>
    <col min="271" max="512" width="9.125" style="21"/>
    <col min="513" max="513" width="12.75" style="21" customWidth="1"/>
    <col min="514" max="514" width="9.75" style="21" customWidth="1"/>
    <col min="515" max="515" width="12.75" style="21" customWidth="1"/>
    <col min="516" max="516" width="9.75" style="21" customWidth="1"/>
    <col min="517" max="517" width="12.75" style="21" customWidth="1"/>
    <col min="518" max="518" width="9.75" style="21" customWidth="1"/>
    <col min="519" max="519" width="12.75" style="21" customWidth="1"/>
    <col min="520" max="520" width="9.75" style="21" customWidth="1"/>
    <col min="521" max="521" width="12.75" style="21" customWidth="1"/>
    <col min="522" max="522" width="9.75" style="21" customWidth="1"/>
    <col min="523" max="523" width="12.75" style="21" customWidth="1"/>
    <col min="524" max="524" width="9.75" style="21" customWidth="1"/>
    <col min="525" max="525" width="12.75" style="21" customWidth="1"/>
    <col min="526" max="526" width="9.75" style="21" customWidth="1"/>
    <col min="527" max="768" width="9.125" style="21"/>
    <col min="769" max="769" width="12.75" style="21" customWidth="1"/>
    <col min="770" max="770" width="9.75" style="21" customWidth="1"/>
    <col min="771" max="771" width="12.75" style="21" customWidth="1"/>
    <col min="772" max="772" width="9.75" style="21" customWidth="1"/>
    <col min="773" max="773" width="12.75" style="21" customWidth="1"/>
    <col min="774" max="774" width="9.75" style="21" customWidth="1"/>
    <col min="775" max="775" width="12.75" style="21" customWidth="1"/>
    <col min="776" max="776" width="9.75" style="21" customWidth="1"/>
    <col min="777" max="777" width="12.75" style="21" customWidth="1"/>
    <col min="778" max="778" width="9.75" style="21" customWidth="1"/>
    <col min="779" max="779" width="12.75" style="21" customWidth="1"/>
    <col min="780" max="780" width="9.75" style="21" customWidth="1"/>
    <col min="781" max="781" width="12.75" style="21" customWidth="1"/>
    <col min="782" max="782" width="9.75" style="21" customWidth="1"/>
    <col min="783" max="1024" width="9.125" style="21"/>
    <col min="1025" max="1025" width="12.75" style="21" customWidth="1"/>
    <col min="1026" max="1026" width="9.75" style="21" customWidth="1"/>
    <col min="1027" max="1027" width="12.75" style="21" customWidth="1"/>
    <col min="1028" max="1028" width="9.75" style="21" customWidth="1"/>
    <col min="1029" max="1029" width="12.75" style="21" customWidth="1"/>
    <col min="1030" max="1030" width="9.75" style="21" customWidth="1"/>
    <col min="1031" max="1031" width="12.75" style="21" customWidth="1"/>
    <col min="1032" max="1032" width="9.75" style="21" customWidth="1"/>
    <col min="1033" max="1033" width="12.75" style="21" customWidth="1"/>
    <col min="1034" max="1034" width="9.75" style="21" customWidth="1"/>
    <col min="1035" max="1035" width="12.75" style="21" customWidth="1"/>
    <col min="1036" max="1036" width="9.75" style="21" customWidth="1"/>
    <col min="1037" max="1037" width="12.75" style="21" customWidth="1"/>
    <col min="1038" max="1038" width="9.75" style="21" customWidth="1"/>
    <col min="1039" max="1280" width="9.125" style="21"/>
    <col min="1281" max="1281" width="12.75" style="21" customWidth="1"/>
    <col min="1282" max="1282" width="9.75" style="21" customWidth="1"/>
    <col min="1283" max="1283" width="12.75" style="21" customWidth="1"/>
    <col min="1284" max="1284" width="9.75" style="21" customWidth="1"/>
    <col min="1285" max="1285" width="12.75" style="21" customWidth="1"/>
    <col min="1286" max="1286" width="9.75" style="21" customWidth="1"/>
    <col min="1287" max="1287" width="12.75" style="21" customWidth="1"/>
    <col min="1288" max="1288" width="9.75" style="21" customWidth="1"/>
    <col min="1289" max="1289" width="12.75" style="21" customWidth="1"/>
    <col min="1290" max="1290" width="9.75" style="21" customWidth="1"/>
    <col min="1291" max="1291" width="12.75" style="21" customWidth="1"/>
    <col min="1292" max="1292" width="9.75" style="21" customWidth="1"/>
    <col min="1293" max="1293" width="12.75" style="21" customWidth="1"/>
    <col min="1294" max="1294" width="9.75" style="21" customWidth="1"/>
    <col min="1295" max="1536" width="9.125" style="21"/>
    <col min="1537" max="1537" width="12.75" style="21" customWidth="1"/>
    <col min="1538" max="1538" width="9.75" style="21" customWidth="1"/>
    <col min="1539" max="1539" width="12.75" style="21" customWidth="1"/>
    <col min="1540" max="1540" width="9.75" style="21" customWidth="1"/>
    <col min="1541" max="1541" width="12.75" style="21" customWidth="1"/>
    <col min="1542" max="1542" width="9.75" style="21" customWidth="1"/>
    <col min="1543" max="1543" width="12.75" style="21" customWidth="1"/>
    <col min="1544" max="1544" width="9.75" style="21" customWidth="1"/>
    <col min="1545" max="1545" width="12.75" style="21" customWidth="1"/>
    <col min="1546" max="1546" width="9.75" style="21" customWidth="1"/>
    <col min="1547" max="1547" width="12.75" style="21" customWidth="1"/>
    <col min="1548" max="1548" width="9.75" style="21" customWidth="1"/>
    <col min="1549" max="1549" width="12.75" style="21" customWidth="1"/>
    <col min="1550" max="1550" width="9.75" style="21" customWidth="1"/>
    <col min="1551" max="1792" width="9.125" style="21"/>
    <col min="1793" max="1793" width="12.75" style="21" customWidth="1"/>
    <col min="1794" max="1794" width="9.75" style="21" customWidth="1"/>
    <col min="1795" max="1795" width="12.75" style="21" customWidth="1"/>
    <col min="1796" max="1796" width="9.75" style="21" customWidth="1"/>
    <col min="1797" max="1797" width="12.75" style="21" customWidth="1"/>
    <col min="1798" max="1798" width="9.75" style="21" customWidth="1"/>
    <col min="1799" max="1799" width="12.75" style="21" customWidth="1"/>
    <col min="1800" max="1800" width="9.75" style="21" customWidth="1"/>
    <col min="1801" max="1801" width="12.75" style="21" customWidth="1"/>
    <col min="1802" max="1802" width="9.75" style="21" customWidth="1"/>
    <col min="1803" max="1803" width="12.75" style="21" customWidth="1"/>
    <col min="1804" max="1804" width="9.75" style="21" customWidth="1"/>
    <col min="1805" max="1805" width="12.75" style="21" customWidth="1"/>
    <col min="1806" max="1806" width="9.75" style="21" customWidth="1"/>
    <col min="1807" max="2048" width="9.125" style="21"/>
    <col min="2049" max="2049" width="12.75" style="21" customWidth="1"/>
    <col min="2050" max="2050" width="9.75" style="21" customWidth="1"/>
    <col min="2051" max="2051" width="12.75" style="21" customWidth="1"/>
    <col min="2052" max="2052" width="9.75" style="21" customWidth="1"/>
    <col min="2053" max="2053" width="12.75" style="21" customWidth="1"/>
    <col min="2054" max="2054" width="9.75" style="21" customWidth="1"/>
    <col min="2055" max="2055" width="12.75" style="21" customWidth="1"/>
    <col min="2056" max="2056" width="9.75" style="21" customWidth="1"/>
    <col min="2057" max="2057" width="12.75" style="21" customWidth="1"/>
    <col min="2058" max="2058" width="9.75" style="21" customWidth="1"/>
    <col min="2059" max="2059" width="12.75" style="21" customWidth="1"/>
    <col min="2060" max="2060" width="9.75" style="21" customWidth="1"/>
    <col min="2061" max="2061" width="12.75" style="21" customWidth="1"/>
    <col min="2062" max="2062" width="9.75" style="21" customWidth="1"/>
    <col min="2063" max="2304" width="9.125" style="21"/>
    <col min="2305" max="2305" width="12.75" style="21" customWidth="1"/>
    <col min="2306" max="2306" width="9.75" style="21" customWidth="1"/>
    <col min="2307" max="2307" width="12.75" style="21" customWidth="1"/>
    <col min="2308" max="2308" width="9.75" style="21" customWidth="1"/>
    <col min="2309" max="2309" width="12.75" style="21" customWidth="1"/>
    <col min="2310" max="2310" width="9.75" style="21" customWidth="1"/>
    <col min="2311" max="2311" width="12.75" style="21" customWidth="1"/>
    <col min="2312" max="2312" width="9.75" style="21" customWidth="1"/>
    <col min="2313" max="2313" width="12.75" style="21" customWidth="1"/>
    <col min="2314" max="2314" width="9.75" style="21" customWidth="1"/>
    <col min="2315" max="2315" width="12.75" style="21" customWidth="1"/>
    <col min="2316" max="2316" width="9.75" style="21" customWidth="1"/>
    <col min="2317" max="2317" width="12.75" style="21" customWidth="1"/>
    <col min="2318" max="2318" width="9.75" style="21" customWidth="1"/>
    <col min="2319" max="2560" width="9.125" style="21"/>
    <col min="2561" max="2561" width="12.75" style="21" customWidth="1"/>
    <col min="2562" max="2562" width="9.75" style="21" customWidth="1"/>
    <col min="2563" max="2563" width="12.75" style="21" customWidth="1"/>
    <col min="2564" max="2564" width="9.75" style="21" customWidth="1"/>
    <col min="2565" max="2565" width="12.75" style="21" customWidth="1"/>
    <col min="2566" max="2566" width="9.75" style="21" customWidth="1"/>
    <col min="2567" max="2567" width="12.75" style="21" customWidth="1"/>
    <col min="2568" max="2568" width="9.75" style="21" customWidth="1"/>
    <col min="2569" max="2569" width="12.75" style="21" customWidth="1"/>
    <col min="2570" max="2570" width="9.75" style="21" customWidth="1"/>
    <col min="2571" max="2571" width="12.75" style="21" customWidth="1"/>
    <col min="2572" max="2572" width="9.75" style="21" customWidth="1"/>
    <col min="2573" max="2573" width="12.75" style="21" customWidth="1"/>
    <col min="2574" max="2574" width="9.75" style="21" customWidth="1"/>
    <col min="2575" max="2816" width="9.125" style="21"/>
    <col min="2817" max="2817" width="12.75" style="21" customWidth="1"/>
    <col min="2818" max="2818" width="9.75" style="21" customWidth="1"/>
    <col min="2819" max="2819" width="12.75" style="21" customWidth="1"/>
    <col min="2820" max="2820" width="9.75" style="21" customWidth="1"/>
    <col min="2821" max="2821" width="12.75" style="21" customWidth="1"/>
    <col min="2822" max="2822" width="9.75" style="21" customWidth="1"/>
    <col min="2823" max="2823" width="12.75" style="21" customWidth="1"/>
    <col min="2824" max="2824" width="9.75" style="21" customWidth="1"/>
    <col min="2825" max="2825" width="12.75" style="21" customWidth="1"/>
    <col min="2826" max="2826" width="9.75" style="21" customWidth="1"/>
    <col min="2827" max="2827" width="12.75" style="21" customWidth="1"/>
    <col min="2828" max="2828" width="9.75" style="21" customWidth="1"/>
    <col min="2829" max="2829" width="12.75" style="21" customWidth="1"/>
    <col min="2830" max="2830" width="9.75" style="21" customWidth="1"/>
    <col min="2831" max="3072" width="9.125" style="21"/>
    <col min="3073" max="3073" width="12.75" style="21" customWidth="1"/>
    <col min="3074" max="3074" width="9.75" style="21" customWidth="1"/>
    <col min="3075" max="3075" width="12.75" style="21" customWidth="1"/>
    <col min="3076" max="3076" width="9.75" style="21" customWidth="1"/>
    <col min="3077" max="3077" width="12.75" style="21" customWidth="1"/>
    <col min="3078" max="3078" width="9.75" style="21" customWidth="1"/>
    <col min="3079" max="3079" width="12.75" style="21" customWidth="1"/>
    <col min="3080" max="3080" width="9.75" style="21" customWidth="1"/>
    <col min="3081" max="3081" width="12.75" style="21" customWidth="1"/>
    <col min="3082" max="3082" width="9.75" style="21" customWidth="1"/>
    <col min="3083" max="3083" width="12.75" style="21" customWidth="1"/>
    <col min="3084" max="3084" width="9.75" style="21" customWidth="1"/>
    <col min="3085" max="3085" width="12.75" style="21" customWidth="1"/>
    <col min="3086" max="3086" width="9.75" style="21" customWidth="1"/>
    <col min="3087" max="3328" width="9.125" style="21"/>
    <col min="3329" max="3329" width="12.75" style="21" customWidth="1"/>
    <col min="3330" max="3330" width="9.75" style="21" customWidth="1"/>
    <col min="3331" max="3331" width="12.75" style="21" customWidth="1"/>
    <col min="3332" max="3332" width="9.75" style="21" customWidth="1"/>
    <col min="3333" max="3333" width="12.75" style="21" customWidth="1"/>
    <col min="3334" max="3334" width="9.75" style="21" customWidth="1"/>
    <col min="3335" max="3335" width="12.75" style="21" customWidth="1"/>
    <col min="3336" max="3336" width="9.75" style="21" customWidth="1"/>
    <col min="3337" max="3337" width="12.75" style="21" customWidth="1"/>
    <col min="3338" max="3338" width="9.75" style="21" customWidth="1"/>
    <col min="3339" max="3339" width="12.75" style="21" customWidth="1"/>
    <col min="3340" max="3340" width="9.75" style="21" customWidth="1"/>
    <col min="3341" max="3341" width="12.75" style="21" customWidth="1"/>
    <col min="3342" max="3342" width="9.75" style="21" customWidth="1"/>
    <col min="3343" max="3584" width="9.125" style="21"/>
    <col min="3585" max="3585" width="12.75" style="21" customWidth="1"/>
    <col min="3586" max="3586" width="9.75" style="21" customWidth="1"/>
    <col min="3587" max="3587" width="12.75" style="21" customWidth="1"/>
    <col min="3588" max="3588" width="9.75" style="21" customWidth="1"/>
    <col min="3589" max="3589" width="12.75" style="21" customWidth="1"/>
    <col min="3590" max="3590" width="9.75" style="21" customWidth="1"/>
    <col min="3591" max="3591" width="12.75" style="21" customWidth="1"/>
    <col min="3592" max="3592" width="9.75" style="21" customWidth="1"/>
    <col min="3593" max="3593" width="12.75" style="21" customWidth="1"/>
    <col min="3594" max="3594" width="9.75" style="21" customWidth="1"/>
    <col min="3595" max="3595" width="12.75" style="21" customWidth="1"/>
    <col min="3596" max="3596" width="9.75" style="21" customWidth="1"/>
    <col min="3597" max="3597" width="12.75" style="21" customWidth="1"/>
    <col min="3598" max="3598" width="9.75" style="21" customWidth="1"/>
    <col min="3599" max="3840" width="9.125" style="21"/>
    <col min="3841" max="3841" width="12.75" style="21" customWidth="1"/>
    <col min="3842" max="3842" width="9.75" style="21" customWidth="1"/>
    <col min="3843" max="3843" width="12.75" style="21" customWidth="1"/>
    <col min="3844" max="3844" width="9.75" style="21" customWidth="1"/>
    <col min="3845" max="3845" width="12.75" style="21" customWidth="1"/>
    <col min="3846" max="3846" width="9.75" style="21" customWidth="1"/>
    <col min="3847" max="3847" width="12.75" style="21" customWidth="1"/>
    <col min="3848" max="3848" width="9.75" style="21" customWidth="1"/>
    <col min="3849" max="3849" width="12.75" style="21" customWidth="1"/>
    <col min="3850" max="3850" width="9.75" style="21" customWidth="1"/>
    <col min="3851" max="3851" width="12.75" style="21" customWidth="1"/>
    <col min="3852" max="3852" width="9.75" style="21" customWidth="1"/>
    <col min="3853" max="3853" width="12.75" style="21" customWidth="1"/>
    <col min="3854" max="3854" width="9.75" style="21" customWidth="1"/>
    <col min="3855" max="4096" width="9.125" style="21"/>
    <col min="4097" max="4097" width="12.75" style="21" customWidth="1"/>
    <col min="4098" max="4098" width="9.75" style="21" customWidth="1"/>
    <col min="4099" max="4099" width="12.75" style="21" customWidth="1"/>
    <col min="4100" max="4100" width="9.75" style="21" customWidth="1"/>
    <col min="4101" max="4101" width="12.75" style="21" customWidth="1"/>
    <col min="4102" max="4102" width="9.75" style="21" customWidth="1"/>
    <col min="4103" max="4103" width="12.75" style="21" customWidth="1"/>
    <col min="4104" max="4104" width="9.75" style="21" customWidth="1"/>
    <col min="4105" max="4105" width="12.75" style="21" customWidth="1"/>
    <col min="4106" max="4106" width="9.75" style="21" customWidth="1"/>
    <col min="4107" max="4107" width="12.75" style="21" customWidth="1"/>
    <col min="4108" max="4108" width="9.75" style="21" customWidth="1"/>
    <col min="4109" max="4109" width="12.75" style="21" customWidth="1"/>
    <col min="4110" max="4110" width="9.75" style="21" customWidth="1"/>
    <col min="4111" max="4352" width="9.125" style="21"/>
    <col min="4353" max="4353" width="12.75" style="21" customWidth="1"/>
    <col min="4354" max="4354" width="9.75" style="21" customWidth="1"/>
    <col min="4355" max="4355" width="12.75" style="21" customWidth="1"/>
    <col min="4356" max="4356" width="9.75" style="21" customWidth="1"/>
    <col min="4357" max="4357" width="12.75" style="21" customWidth="1"/>
    <col min="4358" max="4358" width="9.75" style="21" customWidth="1"/>
    <col min="4359" max="4359" width="12.75" style="21" customWidth="1"/>
    <col min="4360" max="4360" width="9.75" style="21" customWidth="1"/>
    <col min="4361" max="4361" width="12.75" style="21" customWidth="1"/>
    <col min="4362" max="4362" width="9.75" style="21" customWidth="1"/>
    <col min="4363" max="4363" width="12.75" style="21" customWidth="1"/>
    <col min="4364" max="4364" width="9.75" style="21" customWidth="1"/>
    <col min="4365" max="4365" width="12.75" style="21" customWidth="1"/>
    <col min="4366" max="4366" width="9.75" style="21" customWidth="1"/>
    <col min="4367" max="4608" width="9.125" style="21"/>
    <col min="4609" max="4609" width="12.75" style="21" customWidth="1"/>
    <col min="4610" max="4610" width="9.75" style="21" customWidth="1"/>
    <col min="4611" max="4611" width="12.75" style="21" customWidth="1"/>
    <col min="4612" max="4612" width="9.75" style="21" customWidth="1"/>
    <col min="4613" max="4613" width="12.75" style="21" customWidth="1"/>
    <col min="4614" max="4614" width="9.75" style="21" customWidth="1"/>
    <col min="4615" max="4615" width="12.75" style="21" customWidth="1"/>
    <col min="4616" max="4616" width="9.75" style="21" customWidth="1"/>
    <col min="4617" max="4617" width="12.75" style="21" customWidth="1"/>
    <col min="4618" max="4618" width="9.75" style="21" customWidth="1"/>
    <col min="4619" max="4619" width="12.75" style="21" customWidth="1"/>
    <col min="4620" max="4620" width="9.75" style="21" customWidth="1"/>
    <col min="4621" max="4621" width="12.75" style="21" customWidth="1"/>
    <col min="4622" max="4622" width="9.75" style="21" customWidth="1"/>
    <col min="4623" max="4864" width="9.125" style="21"/>
    <col min="4865" max="4865" width="12.75" style="21" customWidth="1"/>
    <col min="4866" max="4866" width="9.75" style="21" customWidth="1"/>
    <col min="4867" max="4867" width="12.75" style="21" customWidth="1"/>
    <col min="4868" max="4868" width="9.75" style="21" customWidth="1"/>
    <col min="4869" max="4869" width="12.75" style="21" customWidth="1"/>
    <col min="4870" max="4870" width="9.75" style="21" customWidth="1"/>
    <col min="4871" max="4871" width="12.75" style="21" customWidth="1"/>
    <col min="4872" max="4872" width="9.75" style="21" customWidth="1"/>
    <col min="4873" max="4873" width="12.75" style="21" customWidth="1"/>
    <col min="4874" max="4874" width="9.75" style="21" customWidth="1"/>
    <col min="4875" max="4875" width="12.75" style="21" customWidth="1"/>
    <col min="4876" max="4876" width="9.75" style="21" customWidth="1"/>
    <col min="4877" max="4877" width="12.75" style="21" customWidth="1"/>
    <col min="4878" max="4878" width="9.75" style="21" customWidth="1"/>
    <col min="4879" max="5120" width="9.125" style="21"/>
    <col min="5121" max="5121" width="12.75" style="21" customWidth="1"/>
    <col min="5122" max="5122" width="9.75" style="21" customWidth="1"/>
    <col min="5123" max="5123" width="12.75" style="21" customWidth="1"/>
    <col min="5124" max="5124" width="9.75" style="21" customWidth="1"/>
    <col min="5125" max="5125" width="12.75" style="21" customWidth="1"/>
    <col min="5126" max="5126" width="9.75" style="21" customWidth="1"/>
    <col min="5127" max="5127" width="12.75" style="21" customWidth="1"/>
    <col min="5128" max="5128" width="9.75" style="21" customWidth="1"/>
    <col min="5129" max="5129" width="12.75" style="21" customWidth="1"/>
    <col min="5130" max="5130" width="9.75" style="21" customWidth="1"/>
    <col min="5131" max="5131" width="12.75" style="21" customWidth="1"/>
    <col min="5132" max="5132" width="9.75" style="21" customWidth="1"/>
    <col min="5133" max="5133" width="12.75" style="21" customWidth="1"/>
    <col min="5134" max="5134" width="9.75" style="21" customWidth="1"/>
    <col min="5135" max="5376" width="9.125" style="21"/>
    <col min="5377" max="5377" width="12.75" style="21" customWidth="1"/>
    <col min="5378" max="5378" width="9.75" style="21" customWidth="1"/>
    <col min="5379" max="5379" width="12.75" style="21" customWidth="1"/>
    <col min="5380" max="5380" width="9.75" style="21" customWidth="1"/>
    <col min="5381" max="5381" width="12.75" style="21" customWidth="1"/>
    <col min="5382" max="5382" width="9.75" style="21" customWidth="1"/>
    <col min="5383" max="5383" width="12.75" style="21" customWidth="1"/>
    <col min="5384" max="5384" width="9.75" style="21" customWidth="1"/>
    <col min="5385" max="5385" width="12.75" style="21" customWidth="1"/>
    <col min="5386" max="5386" width="9.75" style="21" customWidth="1"/>
    <col min="5387" max="5387" width="12.75" style="21" customWidth="1"/>
    <col min="5388" max="5388" width="9.75" style="21" customWidth="1"/>
    <col min="5389" max="5389" width="12.75" style="21" customWidth="1"/>
    <col min="5390" max="5390" width="9.75" style="21" customWidth="1"/>
    <col min="5391" max="5632" width="9.125" style="21"/>
    <col min="5633" max="5633" width="12.75" style="21" customWidth="1"/>
    <col min="5634" max="5634" width="9.75" style="21" customWidth="1"/>
    <col min="5635" max="5635" width="12.75" style="21" customWidth="1"/>
    <col min="5636" max="5636" width="9.75" style="21" customWidth="1"/>
    <col min="5637" max="5637" width="12.75" style="21" customWidth="1"/>
    <col min="5638" max="5638" width="9.75" style="21" customWidth="1"/>
    <col min="5639" max="5639" width="12.75" style="21" customWidth="1"/>
    <col min="5640" max="5640" width="9.75" style="21" customWidth="1"/>
    <col min="5641" max="5641" width="12.75" style="21" customWidth="1"/>
    <col min="5642" max="5642" width="9.75" style="21" customWidth="1"/>
    <col min="5643" max="5643" width="12.75" style="21" customWidth="1"/>
    <col min="5644" max="5644" width="9.75" style="21" customWidth="1"/>
    <col min="5645" max="5645" width="12.75" style="21" customWidth="1"/>
    <col min="5646" max="5646" width="9.75" style="21" customWidth="1"/>
    <col min="5647" max="5888" width="9.125" style="21"/>
    <col min="5889" max="5889" width="12.75" style="21" customWidth="1"/>
    <col min="5890" max="5890" width="9.75" style="21" customWidth="1"/>
    <col min="5891" max="5891" width="12.75" style="21" customWidth="1"/>
    <col min="5892" max="5892" width="9.75" style="21" customWidth="1"/>
    <col min="5893" max="5893" width="12.75" style="21" customWidth="1"/>
    <col min="5894" max="5894" width="9.75" style="21" customWidth="1"/>
    <col min="5895" max="5895" width="12.75" style="21" customWidth="1"/>
    <col min="5896" max="5896" width="9.75" style="21" customWidth="1"/>
    <col min="5897" max="5897" width="12.75" style="21" customWidth="1"/>
    <col min="5898" max="5898" width="9.75" style="21" customWidth="1"/>
    <col min="5899" max="5899" width="12.75" style="21" customWidth="1"/>
    <col min="5900" max="5900" width="9.75" style="21" customWidth="1"/>
    <col min="5901" max="5901" width="12.75" style="21" customWidth="1"/>
    <col min="5902" max="5902" width="9.75" style="21" customWidth="1"/>
    <col min="5903" max="6144" width="9.125" style="21"/>
    <col min="6145" max="6145" width="12.75" style="21" customWidth="1"/>
    <col min="6146" max="6146" width="9.75" style="21" customWidth="1"/>
    <col min="6147" max="6147" width="12.75" style="21" customWidth="1"/>
    <col min="6148" max="6148" width="9.75" style="21" customWidth="1"/>
    <col min="6149" max="6149" width="12.75" style="21" customWidth="1"/>
    <col min="6150" max="6150" width="9.75" style="21" customWidth="1"/>
    <col min="6151" max="6151" width="12.75" style="21" customWidth="1"/>
    <col min="6152" max="6152" width="9.75" style="21" customWidth="1"/>
    <col min="6153" max="6153" width="12.75" style="21" customWidth="1"/>
    <col min="6154" max="6154" width="9.75" style="21" customWidth="1"/>
    <col min="6155" max="6155" width="12.75" style="21" customWidth="1"/>
    <col min="6156" max="6156" width="9.75" style="21" customWidth="1"/>
    <col min="6157" max="6157" width="12.75" style="21" customWidth="1"/>
    <col min="6158" max="6158" width="9.75" style="21" customWidth="1"/>
    <col min="6159" max="6400" width="9.125" style="21"/>
    <col min="6401" max="6401" width="12.75" style="21" customWidth="1"/>
    <col min="6402" max="6402" width="9.75" style="21" customWidth="1"/>
    <col min="6403" max="6403" width="12.75" style="21" customWidth="1"/>
    <col min="6404" max="6404" width="9.75" style="21" customWidth="1"/>
    <col min="6405" max="6405" width="12.75" style="21" customWidth="1"/>
    <col min="6406" max="6406" width="9.75" style="21" customWidth="1"/>
    <col min="6407" max="6407" width="12.75" style="21" customWidth="1"/>
    <col min="6408" max="6408" width="9.75" style="21" customWidth="1"/>
    <col min="6409" max="6409" width="12.75" style="21" customWidth="1"/>
    <col min="6410" max="6410" width="9.75" style="21" customWidth="1"/>
    <col min="6411" max="6411" width="12.75" style="21" customWidth="1"/>
    <col min="6412" max="6412" width="9.75" style="21" customWidth="1"/>
    <col min="6413" max="6413" width="12.75" style="21" customWidth="1"/>
    <col min="6414" max="6414" width="9.75" style="21" customWidth="1"/>
    <col min="6415" max="6656" width="9.125" style="21"/>
    <col min="6657" max="6657" width="12.75" style="21" customWidth="1"/>
    <col min="6658" max="6658" width="9.75" style="21" customWidth="1"/>
    <col min="6659" max="6659" width="12.75" style="21" customWidth="1"/>
    <col min="6660" max="6660" width="9.75" style="21" customWidth="1"/>
    <col min="6661" max="6661" width="12.75" style="21" customWidth="1"/>
    <col min="6662" max="6662" width="9.75" style="21" customWidth="1"/>
    <col min="6663" max="6663" width="12.75" style="21" customWidth="1"/>
    <col min="6664" max="6664" width="9.75" style="21" customWidth="1"/>
    <col min="6665" max="6665" width="12.75" style="21" customWidth="1"/>
    <col min="6666" max="6666" width="9.75" style="21" customWidth="1"/>
    <col min="6667" max="6667" width="12.75" style="21" customWidth="1"/>
    <col min="6668" max="6668" width="9.75" style="21" customWidth="1"/>
    <col min="6669" max="6669" width="12.75" style="21" customWidth="1"/>
    <col min="6670" max="6670" width="9.75" style="21" customWidth="1"/>
    <col min="6671" max="6912" width="9.125" style="21"/>
    <col min="6913" max="6913" width="12.75" style="21" customWidth="1"/>
    <col min="6914" max="6914" width="9.75" style="21" customWidth="1"/>
    <col min="6915" max="6915" width="12.75" style="21" customWidth="1"/>
    <col min="6916" max="6916" width="9.75" style="21" customWidth="1"/>
    <col min="6917" max="6917" width="12.75" style="21" customWidth="1"/>
    <col min="6918" max="6918" width="9.75" style="21" customWidth="1"/>
    <col min="6919" max="6919" width="12.75" style="21" customWidth="1"/>
    <col min="6920" max="6920" width="9.75" style="21" customWidth="1"/>
    <col min="6921" max="6921" width="12.75" style="21" customWidth="1"/>
    <col min="6922" max="6922" width="9.75" style="21" customWidth="1"/>
    <col min="6923" max="6923" width="12.75" style="21" customWidth="1"/>
    <col min="6924" max="6924" width="9.75" style="21" customWidth="1"/>
    <col min="6925" max="6925" width="12.75" style="21" customWidth="1"/>
    <col min="6926" max="6926" width="9.75" style="21" customWidth="1"/>
    <col min="6927" max="7168" width="9.125" style="21"/>
    <col min="7169" max="7169" width="12.75" style="21" customWidth="1"/>
    <col min="7170" max="7170" width="9.75" style="21" customWidth="1"/>
    <col min="7171" max="7171" width="12.75" style="21" customWidth="1"/>
    <col min="7172" max="7172" width="9.75" style="21" customWidth="1"/>
    <col min="7173" max="7173" width="12.75" style="21" customWidth="1"/>
    <col min="7174" max="7174" width="9.75" style="21" customWidth="1"/>
    <col min="7175" max="7175" width="12.75" style="21" customWidth="1"/>
    <col min="7176" max="7176" width="9.75" style="21" customWidth="1"/>
    <col min="7177" max="7177" width="12.75" style="21" customWidth="1"/>
    <col min="7178" max="7178" width="9.75" style="21" customWidth="1"/>
    <col min="7179" max="7179" width="12.75" style="21" customWidth="1"/>
    <col min="7180" max="7180" width="9.75" style="21" customWidth="1"/>
    <col min="7181" max="7181" width="12.75" style="21" customWidth="1"/>
    <col min="7182" max="7182" width="9.75" style="21" customWidth="1"/>
    <col min="7183" max="7424" width="9.125" style="21"/>
    <col min="7425" max="7425" width="12.75" style="21" customWidth="1"/>
    <col min="7426" max="7426" width="9.75" style="21" customWidth="1"/>
    <col min="7427" max="7427" width="12.75" style="21" customWidth="1"/>
    <col min="7428" max="7428" width="9.75" style="21" customWidth="1"/>
    <col min="7429" max="7429" width="12.75" style="21" customWidth="1"/>
    <col min="7430" max="7430" width="9.75" style="21" customWidth="1"/>
    <col min="7431" max="7431" width="12.75" style="21" customWidth="1"/>
    <col min="7432" max="7432" width="9.75" style="21" customWidth="1"/>
    <col min="7433" max="7433" width="12.75" style="21" customWidth="1"/>
    <col min="7434" max="7434" width="9.75" style="21" customWidth="1"/>
    <col min="7435" max="7435" width="12.75" style="21" customWidth="1"/>
    <col min="7436" max="7436" width="9.75" style="21" customWidth="1"/>
    <col min="7437" max="7437" width="12.75" style="21" customWidth="1"/>
    <col min="7438" max="7438" width="9.75" style="21" customWidth="1"/>
    <col min="7439" max="7680" width="9.125" style="21"/>
    <col min="7681" max="7681" width="12.75" style="21" customWidth="1"/>
    <col min="7682" max="7682" width="9.75" style="21" customWidth="1"/>
    <col min="7683" max="7683" width="12.75" style="21" customWidth="1"/>
    <col min="7684" max="7684" width="9.75" style="21" customWidth="1"/>
    <col min="7685" max="7685" width="12.75" style="21" customWidth="1"/>
    <col min="7686" max="7686" width="9.75" style="21" customWidth="1"/>
    <col min="7687" max="7687" width="12.75" style="21" customWidth="1"/>
    <col min="7688" max="7688" width="9.75" style="21" customWidth="1"/>
    <col min="7689" max="7689" width="12.75" style="21" customWidth="1"/>
    <col min="7690" max="7690" width="9.75" style="21" customWidth="1"/>
    <col min="7691" max="7691" width="12.75" style="21" customWidth="1"/>
    <col min="7692" max="7692" width="9.75" style="21" customWidth="1"/>
    <col min="7693" max="7693" width="12.75" style="21" customWidth="1"/>
    <col min="7694" max="7694" width="9.75" style="21" customWidth="1"/>
    <col min="7695" max="7936" width="9.125" style="21"/>
    <col min="7937" max="7937" width="12.75" style="21" customWidth="1"/>
    <col min="7938" max="7938" width="9.75" style="21" customWidth="1"/>
    <col min="7939" max="7939" width="12.75" style="21" customWidth="1"/>
    <col min="7940" max="7940" width="9.75" style="21" customWidth="1"/>
    <col min="7941" max="7941" width="12.75" style="21" customWidth="1"/>
    <col min="7942" max="7942" width="9.75" style="21" customWidth="1"/>
    <col min="7943" max="7943" width="12.75" style="21" customWidth="1"/>
    <col min="7944" max="7944" width="9.75" style="21" customWidth="1"/>
    <col min="7945" max="7945" width="12.75" style="21" customWidth="1"/>
    <col min="7946" max="7946" width="9.75" style="21" customWidth="1"/>
    <col min="7947" max="7947" width="12.75" style="21" customWidth="1"/>
    <col min="7948" max="7948" width="9.75" style="21" customWidth="1"/>
    <col min="7949" max="7949" width="12.75" style="21" customWidth="1"/>
    <col min="7950" max="7950" width="9.75" style="21" customWidth="1"/>
    <col min="7951" max="8192" width="9.125" style="21"/>
    <col min="8193" max="8193" width="12.75" style="21" customWidth="1"/>
    <col min="8194" max="8194" width="9.75" style="21" customWidth="1"/>
    <col min="8195" max="8195" width="12.75" style="21" customWidth="1"/>
    <col min="8196" max="8196" width="9.75" style="21" customWidth="1"/>
    <col min="8197" max="8197" width="12.75" style="21" customWidth="1"/>
    <col min="8198" max="8198" width="9.75" style="21" customWidth="1"/>
    <col min="8199" max="8199" width="12.75" style="21" customWidth="1"/>
    <col min="8200" max="8200" width="9.75" style="21" customWidth="1"/>
    <col min="8201" max="8201" width="12.75" style="21" customWidth="1"/>
    <col min="8202" max="8202" width="9.75" style="21" customWidth="1"/>
    <col min="8203" max="8203" width="12.75" style="21" customWidth="1"/>
    <col min="8204" max="8204" width="9.75" style="21" customWidth="1"/>
    <col min="8205" max="8205" width="12.75" style="21" customWidth="1"/>
    <col min="8206" max="8206" width="9.75" style="21" customWidth="1"/>
    <col min="8207" max="8448" width="9.125" style="21"/>
    <col min="8449" max="8449" width="12.75" style="21" customWidth="1"/>
    <col min="8450" max="8450" width="9.75" style="21" customWidth="1"/>
    <col min="8451" max="8451" width="12.75" style="21" customWidth="1"/>
    <col min="8452" max="8452" width="9.75" style="21" customWidth="1"/>
    <col min="8453" max="8453" width="12.75" style="21" customWidth="1"/>
    <col min="8454" max="8454" width="9.75" style="21" customWidth="1"/>
    <col min="8455" max="8455" width="12.75" style="21" customWidth="1"/>
    <col min="8456" max="8456" width="9.75" style="21" customWidth="1"/>
    <col min="8457" max="8457" width="12.75" style="21" customWidth="1"/>
    <col min="8458" max="8458" width="9.75" style="21" customWidth="1"/>
    <col min="8459" max="8459" width="12.75" style="21" customWidth="1"/>
    <col min="8460" max="8460" width="9.75" style="21" customWidth="1"/>
    <col min="8461" max="8461" width="12.75" style="21" customWidth="1"/>
    <col min="8462" max="8462" width="9.75" style="21" customWidth="1"/>
    <col min="8463" max="8704" width="9.125" style="21"/>
    <col min="8705" max="8705" width="12.75" style="21" customWidth="1"/>
    <col min="8706" max="8706" width="9.75" style="21" customWidth="1"/>
    <col min="8707" max="8707" width="12.75" style="21" customWidth="1"/>
    <col min="8708" max="8708" width="9.75" style="21" customWidth="1"/>
    <col min="8709" max="8709" width="12.75" style="21" customWidth="1"/>
    <col min="8710" max="8710" width="9.75" style="21" customWidth="1"/>
    <col min="8711" max="8711" width="12.75" style="21" customWidth="1"/>
    <col min="8712" max="8712" width="9.75" style="21" customWidth="1"/>
    <col min="8713" max="8713" width="12.75" style="21" customWidth="1"/>
    <col min="8714" max="8714" width="9.75" style="21" customWidth="1"/>
    <col min="8715" max="8715" width="12.75" style="21" customWidth="1"/>
    <col min="8716" max="8716" width="9.75" style="21" customWidth="1"/>
    <col min="8717" max="8717" width="12.75" style="21" customWidth="1"/>
    <col min="8718" max="8718" width="9.75" style="21" customWidth="1"/>
    <col min="8719" max="8960" width="9.125" style="21"/>
    <col min="8961" max="8961" width="12.75" style="21" customWidth="1"/>
    <col min="8962" max="8962" width="9.75" style="21" customWidth="1"/>
    <col min="8963" max="8963" width="12.75" style="21" customWidth="1"/>
    <col min="8964" max="8964" width="9.75" style="21" customWidth="1"/>
    <col min="8965" max="8965" width="12.75" style="21" customWidth="1"/>
    <col min="8966" max="8966" width="9.75" style="21" customWidth="1"/>
    <col min="8967" max="8967" width="12.75" style="21" customWidth="1"/>
    <col min="8968" max="8968" width="9.75" style="21" customWidth="1"/>
    <col min="8969" max="8969" width="12.75" style="21" customWidth="1"/>
    <col min="8970" max="8970" width="9.75" style="21" customWidth="1"/>
    <col min="8971" max="8971" width="12.75" style="21" customWidth="1"/>
    <col min="8972" max="8972" width="9.75" style="21" customWidth="1"/>
    <col min="8973" max="8973" width="12.75" style="21" customWidth="1"/>
    <col min="8974" max="8974" width="9.75" style="21" customWidth="1"/>
    <col min="8975" max="9216" width="9.125" style="21"/>
    <col min="9217" max="9217" width="12.75" style="21" customWidth="1"/>
    <col min="9218" max="9218" width="9.75" style="21" customWidth="1"/>
    <col min="9219" max="9219" width="12.75" style="21" customWidth="1"/>
    <col min="9220" max="9220" width="9.75" style="21" customWidth="1"/>
    <col min="9221" max="9221" width="12.75" style="21" customWidth="1"/>
    <col min="9222" max="9222" width="9.75" style="21" customWidth="1"/>
    <col min="9223" max="9223" width="12.75" style="21" customWidth="1"/>
    <col min="9224" max="9224" width="9.75" style="21" customWidth="1"/>
    <col min="9225" max="9225" width="12.75" style="21" customWidth="1"/>
    <col min="9226" max="9226" width="9.75" style="21" customWidth="1"/>
    <col min="9227" max="9227" width="12.75" style="21" customWidth="1"/>
    <col min="9228" max="9228" width="9.75" style="21" customWidth="1"/>
    <col min="9229" max="9229" width="12.75" style="21" customWidth="1"/>
    <col min="9230" max="9230" width="9.75" style="21" customWidth="1"/>
    <col min="9231" max="9472" width="9.125" style="21"/>
    <col min="9473" max="9473" width="12.75" style="21" customWidth="1"/>
    <col min="9474" max="9474" width="9.75" style="21" customWidth="1"/>
    <col min="9475" max="9475" width="12.75" style="21" customWidth="1"/>
    <col min="9476" max="9476" width="9.75" style="21" customWidth="1"/>
    <col min="9477" max="9477" width="12.75" style="21" customWidth="1"/>
    <col min="9478" max="9478" width="9.75" style="21" customWidth="1"/>
    <col min="9479" max="9479" width="12.75" style="21" customWidth="1"/>
    <col min="9480" max="9480" width="9.75" style="21" customWidth="1"/>
    <col min="9481" max="9481" width="12.75" style="21" customWidth="1"/>
    <col min="9482" max="9482" width="9.75" style="21" customWidth="1"/>
    <col min="9483" max="9483" width="12.75" style="21" customWidth="1"/>
    <col min="9484" max="9484" width="9.75" style="21" customWidth="1"/>
    <col min="9485" max="9485" width="12.75" style="21" customWidth="1"/>
    <col min="9486" max="9486" width="9.75" style="21" customWidth="1"/>
    <col min="9487" max="9728" width="9.125" style="21"/>
    <col min="9729" max="9729" width="12.75" style="21" customWidth="1"/>
    <col min="9730" max="9730" width="9.75" style="21" customWidth="1"/>
    <col min="9731" max="9731" width="12.75" style="21" customWidth="1"/>
    <col min="9732" max="9732" width="9.75" style="21" customWidth="1"/>
    <col min="9733" max="9733" width="12.75" style="21" customWidth="1"/>
    <col min="9734" max="9734" width="9.75" style="21" customWidth="1"/>
    <col min="9735" max="9735" width="12.75" style="21" customWidth="1"/>
    <col min="9736" max="9736" width="9.75" style="21" customWidth="1"/>
    <col min="9737" max="9737" width="12.75" style="21" customWidth="1"/>
    <col min="9738" max="9738" width="9.75" style="21" customWidth="1"/>
    <col min="9739" max="9739" width="12.75" style="21" customWidth="1"/>
    <col min="9740" max="9740" width="9.75" style="21" customWidth="1"/>
    <col min="9741" max="9741" width="12.75" style="21" customWidth="1"/>
    <col min="9742" max="9742" width="9.75" style="21" customWidth="1"/>
    <col min="9743" max="9984" width="9.125" style="21"/>
    <col min="9985" max="9985" width="12.75" style="21" customWidth="1"/>
    <col min="9986" max="9986" width="9.75" style="21" customWidth="1"/>
    <col min="9987" max="9987" width="12.75" style="21" customWidth="1"/>
    <col min="9988" max="9988" width="9.75" style="21" customWidth="1"/>
    <col min="9989" max="9989" width="12.75" style="21" customWidth="1"/>
    <col min="9990" max="9990" width="9.75" style="21" customWidth="1"/>
    <col min="9991" max="9991" width="12.75" style="21" customWidth="1"/>
    <col min="9992" max="9992" width="9.75" style="21" customWidth="1"/>
    <col min="9993" max="9993" width="12.75" style="21" customWidth="1"/>
    <col min="9994" max="9994" width="9.75" style="21" customWidth="1"/>
    <col min="9995" max="9995" width="12.75" style="21" customWidth="1"/>
    <col min="9996" max="9996" width="9.75" style="21" customWidth="1"/>
    <col min="9997" max="9997" width="12.75" style="21" customWidth="1"/>
    <col min="9998" max="9998" width="9.75" style="21" customWidth="1"/>
    <col min="9999" max="10240" width="9.125" style="21"/>
    <col min="10241" max="10241" width="12.75" style="21" customWidth="1"/>
    <col min="10242" max="10242" width="9.75" style="21" customWidth="1"/>
    <col min="10243" max="10243" width="12.75" style="21" customWidth="1"/>
    <col min="10244" max="10244" width="9.75" style="21" customWidth="1"/>
    <col min="10245" max="10245" width="12.75" style="21" customWidth="1"/>
    <col min="10246" max="10246" width="9.75" style="21" customWidth="1"/>
    <col min="10247" max="10247" width="12.75" style="21" customWidth="1"/>
    <col min="10248" max="10248" width="9.75" style="21" customWidth="1"/>
    <col min="10249" max="10249" width="12.75" style="21" customWidth="1"/>
    <col min="10250" max="10250" width="9.75" style="21" customWidth="1"/>
    <col min="10251" max="10251" width="12.75" style="21" customWidth="1"/>
    <col min="10252" max="10252" width="9.75" style="21" customWidth="1"/>
    <col min="10253" max="10253" width="12.75" style="21" customWidth="1"/>
    <col min="10254" max="10254" width="9.75" style="21" customWidth="1"/>
    <col min="10255" max="10496" width="9.125" style="21"/>
    <col min="10497" max="10497" width="12.75" style="21" customWidth="1"/>
    <col min="10498" max="10498" width="9.75" style="21" customWidth="1"/>
    <col min="10499" max="10499" width="12.75" style="21" customWidth="1"/>
    <col min="10500" max="10500" width="9.75" style="21" customWidth="1"/>
    <col min="10501" max="10501" width="12.75" style="21" customWidth="1"/>
    <col min="10502" max="10502" width="9.75" style="21" customWidth="1"/>
    <col min="10503" max="10503" width="12.75" style="21" customWidth="1"/>
    <col min="10504" max="10504" width="9.75" style="21" customWidth="1"/>
    <col min="10505" max="10505" width="12.75" style="21" customWidth="1"/>
    <col min="10506" max="10506" width="9.75" style="21" customWidth="1"/>
    <col min="10507" max="10507" width="12.75" style="21" customWidth="1"/>
    <col min="10508" max="10508" width="9.75" style="21" customWidth="1"/>
    <col min="10509" max="10509" width="12.75" style="21" customWidth="1"/>
    <col min="10510" max="10510" width="9.75" style="21" customWidth="1"/>
    <col min="10511" max="10752" width="9.125" style="21"/>
    <col min="10753" max="10753" width="12.75" style="21" customWidth="1"/>
    <col min="10754" max="10754" width="9.75" style="21" customWidth="1"/>
    <col min="10755" max="10755" width="12.75" style="21" customWidth="1"/>
    <col min="10756" max="10756" width="9.75" style="21" customWidth="1"/>
    <col min="10757" max="10757" width="12.75" style="21" customWidth="1"/>
    <col min="10758" max="10758" width="9.75" style="21" customWidth="1"/>
    <col min="10759" max="10759" width="12.75" style="21" customWidth="1"/>
    <col min="10760" max="10760" width="9.75" style="21" customWidth="1"/>
    <col min="10761" max="10761" width="12.75" style="21" customWidth="1"/>
    <col min="10762" max="10762" width="9.75" style="21" customWidth="1"/>
    <col min="10763" max="10763" width="12.75" style="21" customWidth="1"/>
    <col min="10764" max="10764" width="9.75" style="21" customWidth="1"/>
    <col min="10765" max="10765" width="12.75" style="21" customWidth="1"/>
    <col min="10766" max="10766" width="9.75" style="21" customWidth="1"/>
    <col min="10767" max="11008" width="9.125" style="21"/>
    <col min="11009" max="11009" width="12.75" style="21" customWidth="1"/>
    <col min="11010" max="11010" width="9.75" style="21" customWidth="1"/>
    <col min="11011" max="11011" width="12.75" style="21" customWidth="1"/>
    <col min="11012" max="11012" width="9.75" style="21" customWidth="1"/>
    <col min="11013" max="11013" width="12.75" style="21" customWidth="1"/>
    <col min="11014" max="11014" width="9.75" style="21" customWidth="1"/>
    <col min="11015" max="11015" width="12.75" style="21" customWidth="1"/>
    <col min="11016" max="11016" width="9.75" style="21" customWidth="1"/>
    <col min="11017" max="11017" width="12.75" style="21" customWidth="1"/>
    <col min="11018" max="11018" width="9.75" style="21" customWidth="1"/>
    <col min="11019" max="11019" width="12.75" style="21" customWidth="1"/>
    <col min="11020" max="11020" width="9.75" style="21" customWidth="1"/>
    <col min="11021" max="11021" width="12.75" style="21" customWidth="1"/>
    <col min="11022" max="11022" width="9.75" style="21" customWidth="1"/>
    <col min="11023" max="11264" width="9.125" style="21"/>
    <col min="11265" max="11265" width="12.75" style="21" customWidth="1"/>
    <col min="11266" max="11266" width="9.75" style="21" customWidth="1"/>
    <col min="11267" max="11267" width="12.75" style="21" customWidth="1"/>
    <col min="11268" max="11268" width="9.75" style="21" customWidth="1"/>
    <col min="11269" max="11269" width="12.75" style="21" customWidth="1"/>
    <col min="11270" max="11270" width="9.75" style="21" customWidth="1"/>
    <col min="11271" max="11271" width="12.75" style="21" customWidth="1"/>
    <col min="11272" max="11272" width="9.75" style="21" customWidth="1"/>
    <col min="11273" max="11273" width="12.75" style="21" customWidth="1"/>
    <col min="11274" max="11274" width="9.75" style="21" customWidth="1"/>
    <col min="11275" max="11275" width="12.75" style="21" customWidth="1"/>
    <col min="11276" max="11276" width="9.75" style="21" customWidth="1"/>
    <col min="11277" max="11277" width="12.75" style="21" customWidth="1"/>
    <col min="11278" max="11278" width="9.75" style="21" customWidth="1"/>
    <col min="11279" max="11520" width="9.125" style="21"/>
    <col min="11521" max="11521" width="12.75" style="21" customWidth="1"/>
    <col min="11522" max="11522" width="9.75" style="21" customWidth="1"/>
    <col min="11523" max="11523" width="12.75" style="21" customWidth="1"/>
    <col min="11524" max="11524" width="9.75" style="21" customWidth="1"/>
    <col min="11525" max="11525" width="12.75" style="21" customWidth="1"/>
    <col min="11526" max="11526" width="9.75" style="21" customWidth="1"/>
    <col min="11527" max="11527" width="12.75" style="21" customWidth="1"/>
    <col min="11528" max="11528" width="9.75" style="21" customWidth="1"/>
    <col min="11529" max="11529" width="12.75" style="21" customWidth="1"/>
    <col min="11530" max="11530" width="9.75" style="21" customWidth="1"/>
    <col min="11531" max="11531" width="12.75" style="21" customWidth="1"/>
    <col min="11532" max="11532" width="9.75" style="21" customWidth="1"/>
    <col min="11533" max="11533" width="12.75" style="21" customWidth="1"/>
    <col min="11534" max="11534" width="9.75" style="21" customWidth="1"/>
    <col min="11535" max="11776" width="9.125" style="21"/>
    <col min="11777" max="11777" width="12.75" style="21" customWidth="1"/>
    <col min="11778" max="11778" width="9.75" style="21" customWidth="1"/>
    <col min="11779" max="11779" width="12.75" style="21" customWidth="1"/>
    <col min="11780" max="11780" width="9.75" style="21" customWidth="1"/>
    <col min="11781" max="11781" width="12.75" style="21" customWidth="1"/>
    <col min="11782" max="11782" width="9.75" style="21" customWidth="1"/>
    <col min="11783" max="11783" width="12.75" style="21" customWidth="1"/>
    <col min="11784" max="11784" width="9.75" style="21" customWidth="1"/>
    <col min="11785" max="11785" width="12.75" style="21" customWidth="1"/>
    <col min="11786" max="11786" width="9.75" style="21" customWidth="1"/>
    <col min="11787" max="11787" width="12.75" style="21" customWidth="1"/>
    <col min="11788" max="11788" width="9.75" style="21" customWidth="1"/>
    <col min="11789" max="11789" width="12.75" style="21" customWidth="1"/>
    <col min="11790" max="11790" width="9.75" style="21" customWidth="1"/>
    <col min="11791" max="12032" width="9.125" style="21"/>
    <col min="12033" max="12033" width="12.75" style="21" customWidth="1"/>
    <col min="12034" max="12034" width="9.75" style="21" customWidth="1"/>
    <col min="12035" max="12035" width="12.75" style="21" customWidth="1"/>
    <col min="12036" max="12036" width="9.75" style="21" customWidth="1"/>
    <col min="12037" max="12037" width="12.75" style="21" customWidth="1"/>
    <col min="12038" max="12038" width="9.75" style="21" customWidth="1"/>
    <col min="12039" max="12039" width="12.75" style="21" customWidth="1"/>
    <col min="12040" max="12040" width="9.75" style="21" customWidth="1"/>
    <col min="12041" max="12041" width="12.75" style="21" customWidth="1"/>
    <col min="12042" max="12042" width="9.75" style="21" customWidth="1"/>
    <col min="12043" max="12043" width="12.75" style="21" customWidth="1"/>
    <col min="12044" max="12044" width="9.75" style="21" customWidth="1"/>
    <col min="12045" max="12045" width="12.75" style="21" customWidth="1"/>
    <col min="12046" max="12046" width="9.75" style="21" customWidth="1"/>
    <col min="12047" max="12288" width="9.125" style="21"/>
    <col min="12289" max="12289" width="12.75" style="21" customWidth="1"/>
    <col min="12290" max="12290" width="9.75" style="21" customWidth="1"/>
    <col min="12291" max="12291" width="12.75" style="21" customWidth="1"/>
    <col min="12292" max="12292" width="9.75" style="21" customWidth="1"/>
    <col min="12293" max="12293" width="12.75" style="21" customWidth="1"/>
    <col min="12294" max="12294" width="9.75" style="21" customWidth="1"/>
    <col min="12295" max="12295" width="12.75" style="21" customWidth="1"/>
    <col min="12296" max="12296" width="9.75" style="21" customWidth="1"/>
    <col min="12297" max="12297" width="12.75" style="21" customWidth="1"/>
    <col min="12298" max="12298" width="9.75" style="21" customWidth="1"/>
    <col min="12299" max="12299" width="12.75" style="21" customWidth="1"/>
    <col min="12300" max="12300" width="9.75" style="21" customWidth="1"/>
    <col min="12301" max="12301" width="12.75" style="21" customWidth="1"/>
    <col min="12302" max="12302" width="9.75" style="21" customWidth="1"/>
    <col min="12303" max="12544" width="9.125" style="21"/>
    <col min="12545" max="12545" width="12.75" style="21" customWidth="1"/>
    <col min="12546" max="12546" width="9.75" style="21" customWidth="1"/>
    <col min="12547" max="12547" width="12.75" style="21" customWidth="1"/>
    <col min="12548" max="12548" width="9.75" style="21" customWidth="1"/>
    <col min="12549" max="12549" width="12.75" style="21" customWidth="1"/>
    <col min="12550" max="12550" width="9.75" style="21" customWidth="1"/>
    <col min="12551" max="12551" width="12.75" style="21" customWidth="1"/>
    <col min="12552" max="12552" width="9.75" style="21" customWidth="1"/>
    <col min="12553" max="12553" width="12.75" style="21" customWidth="1"/>
    <col min="12554" max="12554" width="9.75" style="21" customWidth="1"/>
    <col min="12555" max="12555" width="12.75" style="21" customWidth="1"/>
    <col min="12556" max="12556" width="9.75" style="21" customWidth="1"/>
    <col min="12557" max="12557" width="12.75" style="21" customWidth="1"/>
    <col min="12558" max="12558" width="9.75" style="21" customWidth="1"/>
    <col min="12559" max="12800" width="9.125" style="21"/>
    <col min="12801" max="12801" width="12.75" style="21" customWidth="1"/>
    <col min="12802" max="12802" width="9.75" style="21" customWidth="1"/>
    <col min="12803" max="12803" width="12.75" style="21" customWidth="1"/>
    <col min="12804" max="12804" width="9.75" style="21" customWidth="1"/>
    <col min="12805" max="12805" width="12.75" style="21" customWidth="1"/>
    <col min="12806" max="12806" width="9.75" style="21" customWidth="1"/>
    <col min="12807" max="12807" width="12.75" style="21" customWidth="1"/>
    <col min="12808" max="12808" width="9.75" style="21" customWidth="1"/>
    <col min="12809" max="12809" width="12.75" style="21" customWidth="1"/>
    <col min="12810" max="12810" width="9.75" style="21" customWidth="1"/>
    <col min="12811" max="12811" width="12.75" style="21" customWidth="1"/>
    <col min="12812" max="12812" width="9.75" style="21" customWidth="1"/>
    <col min="12813" max="12813" width="12.75" style="21" customWidth="1"/>
    <col min="12814" max="12814" width="9.75" style="21" customWidth="1"/>
    <col min="12815" max="13056" width="9.125" style="21"/>
    <col min="13057" max="13057" width="12.75" style="21" customWidth="1"/>
    <col min="13058" max="13058" width="9.75" style="21" customWidth="1"/>
    <col min="13059" max="13059" width="12.75" style="21" customWidth="1"/>
    <col min="13060" max="13060" width="9.75" style="21" customWidth="1"/>
    <col min="13061" max="13061" width="12.75" style="21" customWidth="1"/>
    <col min="13062" max="13062" width="9.75" style="21" customWidth="1"/>
    <col min="13063" max="13063" width="12.75" style="21" customWidth="1"/>
    <col min="13064" max="13064" width="9.75" style="21" customWidth="1"/>
    <col min="13065" max="13065" width="12.75" style="21" customWidth="1"/>
    <col min="13066" max="13066" width="9.75" style="21" customWidth="1"/>
    <col min="13067" max="13067" width="12.75" style="21" customWidth="1"/>
    <col min="13068" max="13068" width="9.75" style="21" customWidth="1"/>
    <col min="13069" max="13069" width="12.75" style="21" customWidth="1"/>
    <col min="13070" max="13070" width="9.75" style="21" customWidth="1"/>
    <col min="13071" max="13312" width="9.125" style="21"/>
    <col min="13313" max="13313" width="12.75" style="21" customWidth="1"/>
    <col min="13314" max="13314" width="9.75" style="21" customWidth="1"/>
    <col min="13315" max="13315" width="12.75" style="21" customWidth="1"/>
    <col min="13316" max="13316" width="9.75" style="21" customWidth="1"/>
    <col min="13317" max="13317" width="12.75" style="21" customWidth="1"/>
    <col min="13318" max="13318" width="9.75" style="21" customWidth="1"/>
    <col min="13319" max="13319" width="12.75" style="21" customWidth="1"/>
    <col min="13320" max="13320" width="9.75" style="21" customWidth="1"/>
    <col min="13321" max="13321" width="12.75" style="21" customWidth="1"/>
    <col min="13322" max="13322" width="9.75" style="21" customWidth="1"/>
    <col min="13323" max="13323" width="12.75" style="21" customWidth="1"/>
    <col min="13324" max="13324" width="9.75" style="21" customWidth="1"/>
    <col min="13325" max="13325" width="12.75" style="21" customWidth="1"/>
    <col min="13326" max="13326" width="9.75" style="21" customWidth="1"/>
    <col min="13327" max="13568" width="9.125" style="21"/>
    <col min="13569" max="13569" width="12.75" style="21" customWidth="1"/>
    <col min="13570" max="13570" width="9.75" style="21" customWidth="1"/>
    <col min="13571" max="13571" width="12.75" style="21" customWidth="1"/>
    <col min="13572" max="13572" width="9.75" style="21" customWidth="1"/>
    <col min="13573" max="13573" width="12.75" style="21" customWidth="1"/>
    <col min="13574" max="13574" width="9.75" style="21" customWidth="1"/>
    <col min="13575" max="13575" width="12.75" style="21" customWidth="1"/>
    <col min="13576" max="13576" width="9.75" style="21" customWidth="1"/>
    <col min="13577" max="13577" width="12.75" style="21" customWidth="1"/>
    <col min="13578" max="13578" width="9.75" style="21" customWidth="1"/>
    <col min="13579" max="13579" width="12.75" style="21" customWidth="1"/>
    <col min="13580" max="13580" width="9.75" style="21" customWidth="1"/>
    <col min="13581" max="13581" width="12.75" style="21" customWidth="1"/>
    <col min="13582" max="13582" width="9.75" style="21" customWidth="1"/>
    <col min="13583" max="13824" width="9.125" style="21"/>
    <col min="13825" max="13825" width="12.75" style="21" customWidth="1"/>
    <col min="13826" max="13826" width="9.75" style="21" customWidth="1"/>
    <col min="13827" max="13827" width="12.75" style="21" customWidth="1"/>
    <col min="13828" max="13828" width="9.75" style="21" customWidth="1"/>
    <col min="13829" max="13829" width="12.75" style="21" customWidth="1"/>
    <col min="13830" max="13830" width="9.75" style="21" customWidth="1"/>
    <col min="13831" max="13831" width="12.75" style="21" customWidth="1"/>
    <col min="13832" max="13832" width="9.75" style="21" customWidth="1"/>
    <col min="13833" max="13833" width="12.75" style="21" customWidth="1"/>
    <col min="13834" max="13834" width="9.75" style="21" customWidth="1"/>
    <col min="13835" max="13835" width="12.75" style="21" customWidth="1"/>
    <col min="13836" max="13836" width="9.75" style="21" customWidth="1"/>
    <col min="13837" max="13837" width="12.75" style="21" customWidth="1"/>
    <col min="13838" max="13838" width="9.75" style="21" customWidth="1"/>
    <col min="13839" max="14080" width="9.125" style="21"/>
    <col min="14081" max="14081" width="12.75" style="21" customWidth="1"/>
    <col min="14082" max="14082" width="9.75" style="21" customWidth="1"/>
    <col min="14083" max="14083" width="12.75" style="21" customWidth="1"/>
    <col min="14084" max="14084" width="9.75" style="21" customWidth="1"/>
    <col min="14085" max="14085" width="12.75" style="21" customWidth="1"/>
    <col min="14086" max="14086" width="9.75" style="21" customWidth="1"/>
    <col min="14087" max="14087" width="12.75" style="21" customWidth="1"/>
    <col min="14088" max="14088" width="9.75" style="21" customWidth="1"/>
    <col min="14089" max="14089" width="12.75" style="21" customWidth="1"/>
    <col min="14090" max="14090" width="9.75" style="21" customWidth="1"/>
    <col min="14091" max="14091" width="12.75" style="21" customWidth="1"/>
    <col min="14092" max="14092" width="9.75" style="21" customWidth="1"/>
    <col min="14093" max="14093" width="12.75" style="21" customWidth="1"/>
    <col min="14094" max="14094" width="9.75" style="21" customWidth="1"/>
    <col min="14095" max="14336" width="9.125" style="21"/>
    <col min="14337" max="14337" width="12.75" style="21" customWidth="1"/>
    <col min="14338" max="14338" width="9.75" style="21" customWidth="1"/>
    <col min="14339" max="14339" width="12.75" style="21" customWidth="1"/>
    <col min="14340" max="14340" width="9.75" style="21" customWidth="1"/>
    <col min="14341" max="14341" width="12.75" style="21" customWidth="1"/>
    <col min="14342" max="14342" width="9.75" style="21" customWidth="1"/>
    <col min="14343" max="14343" width="12.75" style="21" customWidth="1"/>
    <col min="14344" max="14344" width="9.75" style="21" customWidth="1"/>
    <col min="14345" max="14345" width="12.75" style="21" customWidth="1"/>
    <col min="14346" max="14346" width="9.75" style="21" customWidth="1"/>
    <col min="14347" max="14347" width="12.75" style="21" customWidth="1"/>
    <col min="14348" max="14348" width="9.75" style="21" customWidth="1"/>
    <col min="14349" max="14349" width="12.75" style="21" customWidth="1"/>
    <col min="14350" max="14350" width="9.75" style="21" customWidth="1"/>
    <col min="14351" max="14592" width="9.125" style="21"/>
    <col min="14593" max="14593" width="12.75" style="21" customWidth="1"/>
    <col min="14594" max="14594" width="9.75" style="21" customWidth="1"/>
    <col min="14595" max="14595" width="12.75" style="21" customWidth="1"/>
    <col min="14596" max="14596" width="9.75" style="21" customWidth="1"/>
    <col min="14597" max="14597" width="12.75" style="21" customWidth="1"/>
    <col min="14598" max="14598" width="9.75" style="21" customWidth="1"/>
    <col min="14599" max="14599" width="12.75" style="21" customWidth="1"/>
    <col min="14600" max="14600" width="9.75" style="21" customWidth="1"/>
    <col min="14601" max="14601" width="12.75" style="21" customWidth="1"/>
    <col min="14602" max="14602" width="9.75" style="21" customWidth="1"/>
    <col min="14603" max="14603" width="12.75" style="21" customWidth="1"/>
    <col min="14604" max="14604" width="9.75" style="21" customWidth="1"/>
    <col min="14605" max="14605" width="12.75" style="21" customWidth="1"/>
    <col min="14606" max="14606" width="9.75" style="21" customWidth="1"/>
    <col min="14607" max="14848" width="9.125" style="21"/>
    <col min="14849" max="14849" width="12.75" style="21" customWidth="1"/>
    <col min="14850" max="14850" width="9.75" style="21" customWidth="1"/>
    <col min="14851" max="14851" width="12.75" style="21" customWidth="1"/>
    <col min="14852" max="14852" width="9.75" style="21" customWidth="1"/>
    <col min="14853" max="14853" width="12.75" style="21" customWidth="1"/>
    <col min="14854" max="14854" width="9.75" style="21" customWidth="1"/>
    <col min="14855" max="14855" width="12.75" style="21" customWidth="1"/>
    <col min="14856" max="14856" width="9.75" style="21" customWidth="1"/>
    <col min="14857" max="14857" width="12.75" style="21" customWidth="1"/>
    <col min="14858" max="14858" width="9.75" style="21" customWidth="1"/>
    <col min="14859" max="14859" width="12.75" style="21" customWidth="1"/>
    <col min="14860" max="14860" width="9.75" style="21" customWidth="1"/>
    <col min="14861" max="14861" width="12.75" style="21" customWidth="1"/>
    <col min="14862" max="14862" width="9.75" style="21" customWidth="1"/>
    <col min="14863" max="15104" width="9.125" style="21"/>
    <col min="15105" max="15105" width="12.75" style="21" customWidth="1"/>
    <col min="15106" max="15106" width="9.75" style="21" customWidth="1"/>
    <col min="15107" max="15107" width="12.75" style="21" customWidth="1"/>
    <col min="15108" max="15108" width="9.75" style="21" customWidth="1"/>
    <col min="15109" max="15109" width="12.75" style="21" customWidth="1"/>
    <col min="15110" max="15110" width="9.75" style="21" customWidth="1"/>
    <col min="15111" max="15111" width="12.75" style="21" customWidth="1"/>
    <col min="15112" max="15112" width="9.75" style="21" customWidth="1"/>
    <col min="15113" max="15113" width="12.75" style="21" customWidth="1"/>
    <col min="15114" max="15114" width="9.75" style="21" customWidth="1"/>
    <col min="15115" max="15115" width="12.75" style="21" customWidth="1"/>
    <col min="15116" max="15116" width="9.75" style="21" customWidth="1"/>
    <col min="15117" max="15117" width="12.75" style="21" customWidth="1"/>
    <col min="15118" max="15118" width="9.75" style="21" customWidth="1"/>
    <col min="15119" max="15360" width="9.125" style="21"/>
    <col min="15361" max="15361" width="12.75" style="21" customWidth="1"/>
    <col min="15362" max="15362" width="9.75" style="21" customWidth="1"/>
    <col min="15363" max="15363" width="12.75" style="21" customWidth="1"/>
    <col min="15364" max="15364" width="9.75" style="21" customWidth="1"/>
    <col min="15365" max="15365" width="12.75" style="21" customWidth="1"/>
    <col min="15366" max="15366" width="9.75" style="21" customWidth="1"/>
    <col min="15367" max="15367" width="12.75" style="21" customWidth="1"/>
    <col min="15368" max="15368" width="9.75" style="21" customWidth="1"/>
    <col min="15369" max="15369" width="12.75" style="21" customWidth="1"/>
    <col min="15370" max="15370" width="9.75" style="21" customWidth="1"/>
    <col min="15371" max="15371" width="12.75" style="21" customWidth="1"/>
    <col min="15372" max="15372" width="9.75" style="21" customWidth="1"/>
    <col min="15373" max="15373" width="12.75" style="21" customWidth="1"/>
    <col min="15374" max="15374" width="9.75" style="21" customWidth="1"/>
    <col min="15375" max="15616" width="9.125" style="21"/>
    <col min="15617" max="15617" width="12.75" style="21" customWidth="1"/>
    <col min="15618" max="15618" width="9.75" style="21" customWidth="1"/>
    <col min="15619" max="15619" width="12.75" style="21" customWidth="1"/>
    <col min="15620" max="15620" width="9.75" style="21" customWidth="1"/>
    <col min="15621" max="15621" width="12.75" style="21" customWidth="1"/>
    <col min="15622" max="15622" width="9.75" style="21" customWidth="1"/>
    <col min="15623" max="15623" width="12.75" style="21" customWidth="1"/>
    <col min="15624" max="15624" width="9.75" style="21" customWidth="1"/>
    <col min="15625" max="15625" width="12.75" style="21" customWidth="1"/>
    <col min="15626" max="15626" width="9.75" style="21" customWidth="1"/>
    <col min="15627" max="15627" width="12.75" style="21" customWidth="1"/>
    <col min="15628" max="15628" width="9.75" style="21" customWidth="1"/>
    <col min="15629" max="15629" width="12.75" style="21" customWidth="1"/>
    <col min="15630" max="15630" width="9.75" style="21" customWidth="1"/>
    <col min="15631" max="15872" width="9.125" style="21"/>
    <col min="15873" max="15873" width="12.75" style="21" customWidth="1"/>
    <col min="15874" max="15874" width="9.75" style="21" customWidth="1"/>
    <col min="15875" max="15875" width="12.75" style="21" customWidth="1"/>
    <col min="15876" max="15876" width="9.75" style="21" customWidth="1"/>
    <col min="15877" max="15877" width="12.75" style="21" customWidth="1"/>
    <col min="15878" max="15878" width="9.75" style="21" customWidth="1"/>
    <col min="15879" max="15879" width="12.75" style="21" customWidth="1"/>
    <col min="15880" max="15880" width="9.75" style="21" customWidth="1"/>
    <col min="15881" max="15881" width="12.75" style="21" customWidth="1"/>
    <col min="15882" max="15882" width="9.75" style="21" customWidth="1"/>
    <col min="15883" max="15883" width="12.75" style="21" customWidth="1"/>
    <col min="15884" max="15884" width="9.75" style="21" customWidth="1"/>
    <col min="15885" max="15885" width="12.75" style="21" customWidth="1"/>
    <col min="15886" max="15886" width="9.75" style="21" customWidth="1"/>
    <col min="15887" max="16128" width="9.125" style="21"/>
    <col min="16129" max="16129" width="12.75" style="21" customWidth="1"/>
    <col min="16130" max="16130" width="9.75" style="21" customWidth="1"/>
    <col min="16131" max="16131" width="12.75" style="21" customWidth="1"/>
    <col min="16132" max="16132" width="9.75" style="21" customWidth="1"/>
    <col min="16133" max="16133" width="12.75" style="21" customWidth="1"/>
    <col min="16134" max="16134" width="9.75" style="21" customWidth="1"/>
    <col min="16135" max="16135" width="12.75" style="21" customWidth="1"/>
    <col min="16136" max="16136" width="9.75" style="21" customWidth="1"/>
    <col min="16137" max="16137" width="12.75" style="21" customWidth="1"/>
    <col min="16138" max="16138" width="9.75" style="21" customWidth="1"/>
    <col min="16139" max="16139" width="12.75" style="21" customWidth="1"/>
    <col min="16140" max="16140" width="9.75" style="21" customWidth="1"/>
    <col min="16141" max="16141" width="12.75" style="21" customWidth="1"/>
    <col min="16142" max="16142" width="9.75" style="21" customWidth="1"/>
    <col min="16143" max="16384" width="9.125" style="21"/>
  </cols>
  <sheetData>
    <row r="1" spans="1:14" x14ac:dyDescent="0.3">
      <c r="M1" s="300" t="s">
        <v>367</v>
      </c>
      <c r="N1" s="300"/>
    </row>
    <row r="2" spans="1:14" x14ac:dyDescent="0.3">
      <c r="A2" s="292" t="s">
        <v>368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</row>
    <row r="3" spans="1:14" x14ac:dyDescent="0.3">
      <c r="A3" s="292" t="s">
        <v>1695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1:14" x14ac:dyDescent="0.3">
      <c r="A4" s="301" t="s">
        <v>369</v>
      </c>
      <c r="B4" s="301"/>
      <c r="C4" s="301" t="s">
        <v>370</v>
      </c>
      <c r="D4" s="301"/>
      <c r="E4" s="301" t="s">
        <v>371</v>
      </c>
      <c r="F4" s="301"/>
      <c r="G4" s="301" t="s">
        <v>372</v>
      </c>
      <c r="H4" s="301"/>
      <c r="I4" s="301" t="s">
        <v>373</v>
      </c>
      <c r="J4" s="301"/>
      <c r="K4" s="301" t="s">
        <v>374</v>
      </c>
      <c r="L4" s="301"/>
      <c r="M4" s="301" t="s">
        <v>375</v>
      </c>
      <c r="N4" s="301"/>
    </row>
    <row r="5" spans="1:14" x14ac:dyDescent="0.3">
      <c r="A5" s="260" t="s">
        <v>376</v>
      </c>
      <c r="B5" s="22" t="s">
        <v>377</v>
      </c>
      <c r="C5" s="260" t="s">
        <v>376</v>
      </c>
      <c r="D5" s="22" t="s">
        <v>377</v>
      </c>
      <c r="E5" s="260" t="s">
        <v>376</v>
      </c>
      <c r="F5" s="22" t="s">
        <v>377</v>
      </c>
      <c r="G5" s="260" t="s">
        <v>376</v>
      </c>
      <c r="H5" s="22" t="s">
        <v>377</v>
      </c>
      <c r="I5" s="260" t="s">
        <v>376</v>
      </c>
      <c r="J5" s="22" t="s">
        <v>377</v>
      </c>
      <c r="K5" s="260" t="s">
        <v>376</v>
      </c>
      <c r="L5" s="22" t="s">
        <v>377</v>
      </c>
      <c r="M5" s="260" t="s">
        <v>376</v>
      </c>
      <c r="N5" s="22" t="s">
        <v>377</v>
      </c>
    </row>
    <row r="6" spans="1:14" s="2" customFormat="1" x14ac:dyDescent="0.3">
      <c r="A6" s="8" t="s">
        <v>347</v>
      </c>
      <c r="B6" s="261">
        <v>50</v>
      </c>
      <c r="C6" s="30" t="s">
        <v>348</v>
      </c>
      <c r="D6" s="262">
        <v>40</v>
      </c>
      <c r="E6" s="8" t="s">
        <v>349</v>
      </c>
      <c r="F6" s="262">
        <v>50</v>
      </c>
      <c r="G6" s="8" t="s">
        <v>350</v>
      </c>
      <c r="H6" s="263">
        <v>50</v>
      </c>
      <c r="I6" s="30" t="s">
        <v>351</v>
      </c>
      <c r="J6" s="262">
        <v>50</v>
      </c>
      <c r="K6" s="74" t="s">
        <v>352</v>
      </c>
      <c r="L6" s="23">
        <v>50</v>
      </c>
      <c r="M6" s="8" t="s">
        <v>353</v>
      </c>
      <c r="N6" s="262">
        <v>40</v>
      </c>
    </row>
    <row r="7" spans="1:14" s="2" customFormat="1" x14ac:dyDescent="0.3">
      <c r="A7" s="8" t="s">
        <v>378</v>
      </c>
      <c r="B7" s="262">
        <v>40</v>
      </c>
      <c r="C7" s="30" t="s">
        <v>379</v>
      </c>
      <c r="D7" s="262">
        <v>50</v>
      </c>
      <c r="E7" s="8" t="s">
        <v>380</v>
      </c>
      <c r="F7" s="262">
        <v>50</v>
      </c>
      <c r="G7" s="8" t="s">
        <v>381</v>
      </c>
      <c r="H7" s="263">
        <v>50</v>
      </c>
      <c r="I7" s="30" t="s">
        <v>382</v>
      </c>
      <c r="J7" s="262">
        <v>50</v>
      </c>
      <c r="K7" s="74" t="s">
        <v>383</v>
      </c>
      <c r="L7" s="23">
        <v>50</v>
      </c>
      <c r="M7" s="8" t="s">
        <v>384</v>
      </c>
      <c r="N7" s="262">
        <v>50</v>
      </c>
    </row>
    <row r="8" spans="1:14" s="2" customFormat="1" x14ac:dyDescent="0.3">
      <c r="A8" s="8" t="s">
        <v>385</v>
      </c>
      <c r="B8" s="262">
        <v>40</v>
      </c>
      <c r="C8" s="30" t="s">
        <v>386</v>
      </c>
      <c r="D8" s="262">
        <v>50</v>
      </c>
      <c r="E8" s="8" t="s">
        <v>387</v>
      </c>
      <c r="F8" s="262">
        <v>50</v>
      </c>
      <c r="G8" s="8" t="s">
        <v>388</v>
      </c>
      <c r="H8" s="263">
        <v>50</v>
      </c>
      <c r="I8" s="30" t="s">
        <v>389</v>
      </c>
      <c r="J8" s="262">
        <v>50</v>
      </c>
      <c r="K8" s="74" t="s">
        <v>390</v>
      </c>
      <c r="L8" s="23">
        <v>50</v>
      </c>
      <c r="M8" s="8" t="s">
        <v>391</v>
      </c>
      <c r="N8" s="262">
        <v>25</v>
      </c>
    </row>
    <row r="9" spans="1:14" s="2" customFormat="1" x14ac:dyDescent="0.3">
      <c r="A9" s="8" t="s">
        <v>392</v>
      </c>
      <c r="B9" s="262">
        <v>50</v>
      </c>
      <c r="C9" s="30" t="s">
        <v>393</v>
      </c>
      <c r="D9" s="262">
        <v>25</v>
      </c>
      <c r="E9" s="8" t="s">
        <v>394</v>
      </c>
      <c r="F9" s="262">
        <v>50</v>
      </c>
      <c r="G9" s="8" t="s">
        <v>395</v>
      </c>
      <c r="H9" s="263">
        <v>50</v>
      </c>
      <c r="I9" s="30" t="s">
        <v>396</v>
      </c>
      <c r="J9" s="262">
        <v>50</v>
      </c>
      <c r="K9" s="74" t="s">
        <v>397</v>
      </c>
      <c r="L9" s="23">
        <v>50</v>
      </c>
      <c r="M9" s="8" t="s">
        <v>398</v>
      </c>
      <c r="N9" s="262">
        <v>50</v>
      </c>
    </row>
    <row r="10" spans="1:14" s="2" customFormat="1" x14ac:dyDescent="0.3">
      <c r="A10" s="8" t="s">
        <v>399</v>
      </c>
      <c r="B10" s="262">
        <v>50</v>
      </c>
      <c r="C10" s="30" t="s">
        <v>400</v>
      </c>
      <c r="D10" s="262">
        <v>27.86</v>
      </c>
      <c r="E10" s="8" t="s">
        <v>401</v>
      </c>
      <c r="F10" s="262">
        <v>45</v>
      </c>
      <c r="G10" s="8" t="s">
        <v>402</v>
      </c>
      <c r="H10" s="263">
        <v>50</v>
      </c>
      <c r="I10" s="30" t="s">
        <v>403</v>
      </c>
      <c r="J10" s="262">
        <v>50</v>
      </c>
      <c r="K10" s="74" t="s">
        <v>404</v>
      </c>
      <c r="L10" s="23">
        <v>50</v>
      </c>
      <c r="M10" s="24" t="s">
        <v>405</v>
      </c>
      <c r="N10" s="265" t="s">
        <v>1693</v>
      </c>
    </row>
    <row r="11" spans="1:14" s="2" customFormat="1" x14ac:dyDescent="0.3">
      <c r="A11" s="8" t="s">
        <v>406</v>
      </c>
      <c r="B11" s="262">
        <v>50</v>
      </c>
      <c r="C11" s="30" t="s">
        <v>407</v>
      </c>
      <c r="D11" s="262">
        <v>40</v>
      </c>
      <c r="E11" s="8" t="s">
        <v>408</v>
      </c>
      <c r="F11" s="262">
        <v>40</v>
      </c>
      <c r="G11" s="8" t="s">
        <v>409</v>
      </c>
      <c r="H11" s="263">
        <v>50</v>
      </c>
      <c r="I11" s="30" t="s">
        <v>410</v>
      </c>
      <c r="J11" s="262">
        <v>50</v>
      </c>
      <c r="K11" s="74" t="s">
        <v>411</v>
      </c>
      <c r="L11" s="23">
        <v>50</v>
      </c>
      <c r="M11" s="8" t="s">
        <v>412</v>
      </c>
      <c r="N11" s="262">
        <v>30</v>
      </c>
    </row>
    <row r="12" spans="1:14" s="2" customFormat="1" ht="19.5" thickBot="1" x14ac:dyDescent="0.35">
      <c r="A12" s="8" t="s">
        <v>413</v>
      </c>
      <c r="B12" s="262">
        <v>50</v>
      </c>
      <c r="C12" s="30" t="s">
        <v>414</v>
      </c>
      <c r="D12" s="262">
        <v>50</v>
      </c>
      <c r="E12" s="8" t="s">
        <v>415</v>
      </c>
      <c r="F12" s="262">
        <v>50</v>
      </c>
      <c r="G12" s="8" t="s">
        <v>416</v>
      </c>
      <c r="H12" s="263">
        <v>40</v>
      </c>
      <c r="I12" s="264" t="s">
        <v>417</v>
      </c>
      <c r="J12" s="262">
        <v>40</v>
      </c>
      <c r="K12" s="25" t="s">
        <v>418</v>
      </c>
      <c r="L12" s="26">
        <f>AVERAGE(L6:L11)</f>
        <v>50</v>
      </c>
      <c r="M12" s="8" t="s">
        <v>419</v>
      </c>
      <c r="N12" s="262">
        <v>50</v>
      </c>
    </row>
    <row r="13" spans="1:14" s="2" customFormat="1" ht="19.5" thickTop="1" x14ac:dyDescent="0.3">
      <c r="A13" s="8" t="s">
        <v>420</v>
      </c>
      <c r="B13" s="262">
        <v>50</v>
      </c>
      <c r="C13" s="30" t="s">
        <v>421</v>
      </c>
      <c r="D13" s="262">
        <v>50</v>
      </c>
      <c r="E13" s="8" t="s">
        <v>422</v>
      </c>
      <c r="F13" s="262">
        <v>40</v>
      </c>
      <c r="G13" s="8" t="s">
        <v>423</v>
      </c>
      <c r="H13" s="263">
        <v>50</v>
      </c>
      <c r="I13" s="30" t="s">
        <v>424</v>
      </c>
      <c r="J13" s="262">
        <v>50</v>
      </c>
      <c r="K13" s="27"/>
      <c r="L13" s="27"/>
      <c r="M13" s="8" t="s">
        <v>425</v>
      </c>
      <c r="N13" s="262">
        <v>50</v>
      </c>
    </row>
    <row r="14" spans="1:14" s="2" customFormat="1" ht="19.5" thickBot="1" x14ac:dyDescent="0.35">
      <c r="A14" s="8" t="s">
        <v>426</v>
      </c>
      <c r="B14" s="262">
        <v>50</v>
      </c>
      <c r="C14" s="25" t="s">
        <v>418</v>
      </c>
      <c r="D14" s="29">
        <f>AVERAGE(D6:D13)</f>
        <v>41.607500000000002</v>
      </c>
      <c r="E14" s="30" t="s">
        <v>427</v>
      </c>
      <c r="F14" s="262">
        <v>50</v>
      </c>
      <c r="G14" s="8" t="s">
        <v>428</v>
      </c>
      <c r="H14" s="263">
        <v>50</v>
      </c>
      <c r="I14" s="30" t="s">
        <v>429</v>
      </c>
      <c r="J14" s="262">
        <v>40</v>
      </c>
      <c r="K14" s="27"/>
      <c r="L14" s="27"/>
      <c r="M14" s="8" t="s">
        <v>430</v>
      </c>
      <c r="N14" s="262">
        <v>45</v>
      </c>
    </row>
    <row r="15" spans="1:14" s="2" customFormat="1" ht="20.25" thickTop="1" thickBot="1" x14ac:dyDescent="0.35">
      <c r="A15" s="8" t="s">
        <v>431</v>
      </c>
      <c r="B15" s="262">
        <v>35</v>
      </c>
      <c r="C15" s="27"/>
      <c r="D15" s="27"/>
      <c r="E15" s="8" t="s">
        <v>432</v>
      </c>
      <c r="F15" s="262">
        <v>50</v>
      </c>
      <c r="G15" s="8" t="s">
        <v>433</v>
      </c>
      <c r="H15" s="263">
        <v>50</v>
      </c>
      <c r="I15" s="25" t="s">
        <v>418</v>
      </c>
      <c r="J15" s="29">
        <f>AVERAGE(J6:J14)</f>
        <v>47.777777777777779</v>
      </c>
      <c r="K15" s="27"/>
      <c r="L15" s="27"/>
      <c r="M15" s="8" t="s">
        <v>434</v>
      </c>
      <c r="N15" s="262">
        <v>50</v>
      </c>
    </row>
    <row r="16" spans="1:14" s="2" customFormat="1" ht="19.5" thickTop="1" x14ac:dyDescent="0.3">
      <c r="A16" s="8" t="s">
        <v>435</v>
      </c>
      <c r="B16" s="262">
        <v>40</v>
      </c>
      <c r="C16" s="27"/>
      <c r="D16" s="27"/>
      <c r="E16" s="8" t="s">
        <v>436</v>
      </c>
      <c r="F16" s="262">
        <v>50</v>
      </c>
      <c r="G16" s="8" t="s">
        <v>437</v>
      </c>
      <c r="H16" s="263">
        <v>50</v>
      </c>
      <c r="I16" s="27"/>
      <c r="J16" s="27"/>
      <c r="K16" s="27"/>
      <c r="L16" s="27"/>
      <c r="M16" s="8" t="s">
        <v>438</v>
      </c>
      <c r="N16" s="262">
        <v>35</v>
      </c>
    </row>
    <row r="17" spans="1:14" s="2" customFormat="1" x14ac:dyDescent="0.3">
      <c r="A17" s="125" t="s">
        <v>439</v>
      </c>
      <c r="B17" s="262">
        <v>30</v>
      </c>
      <c r="C17" s="27"/>
      <c r="D17" s="27"/>
      <c r="E17" s="8" t="s">
        <v>440</v>
      </c>
      <c r="F17" s="262">
        <v>50</v>
      </c>
      <c r="G17" s="8" t="s">
        <v>441</v>
      </c>
      <c r="H17" s="263">
        <v>50</v>
      </c>
      <c r="I17" s="27"/>
      <c r="J17" s="27"/>
      <c r="K17" s="27"/>
      <c r="L17" s="27"/>
      <c r="M17" s="8" t="s">
        <v>442</v>
      </c>
      <c r="N17" s="262">
        <v>50</v>
      </c>
    </row>
    <row r="18" spans="1:14" ht="19.5" thickBot="1" x14ac:dyDescent="0.35">
      <c r="A18" s="28" t="s">
        <v>418</v>
      </c>
      <c r="B18" s="29">
        <f>AVERAGE(B6:B17)</f>
        <v>44.583333333333336</v>
      </c>
      <c r="C18" s="27"/>
      <c r="D18" s="27"/>
      <c r="E18" s="8" t="s">
        <v>443</v>
      </c>
      <c r="F18" s="262">
        <v>50</v>
      </c>
      <c r="G18" s="8" t="s">
        <v>444</v>
      </c>
      <c r="H18" s="263">
        <v>50</v>
      </c>
      <c r="I18" s="27"/>
      <c r="J18" s="27"/>
      <c r="K18" s="27"/>
      <c r="L18" s="27"/>
      <c r="M18" s="8" t="s">
        <v>445</v>
      </c>
      <c r="N18" s="262">
        <v>50</v>
      </c>
    </row>
    <row r="19" spans="1:14" ht="19.5" thickTop="1" x14ac:dyDescent="0.3">
      <c r="A19" s="27"/>
      <c r="B19" s="27"/>
      <c r="C19" s="27"/>
      <c r="D19" s="27"/>
      <c r="E19" s="8" t="s">
        <v>446</v>
      </c>
      <c r="F19" s="262">
        <v>50</v>
      </c>
      <c r="G19" s="8" t="s">
        <v>447</v>
      </c>
      <c r="H19" s="263">
        <v>50</v>
      </c>
      <c r="I19" s="27"/>
      <c r="J19" s="27"/>
      <c r="K19" s="27"/>
      <c r="L19" s="27"/>
      <c r="M19" s="8" t="s">
        <v>448</v>
      </c>
      <c r="N19" s="262">
        <v>50</v>
      </c>
    </row>
    <row r="20" spans="1:14" ht="19.5" thickBot="1" x14ac:dyDescent="0.35">
      <c r="E20" s="28" t="s">
        <v>418</v>
      </c>
      <c r="F20" s="26">
        <f>AVERAGE(F6:F19)</f>
        <v>48.214285714285715</v>
      </c>
      <c r="G20" s="8" t="s">
        <v>449</v>
      </c>
      <c r="H20" s="263">
        <v>50</v>
      </c>
      <c r="M20" s="8" t="s">
        <v>450</v>
      </c>
      <c r="N20" s="262">
        <v>45</v>
      </c>
    </row>
    <row r="21" spans="1:14" ht="19.5" thickTop="1" x14ac:dyDescent="0.3">
      <c r="F21" s="21">
        <v>690</v>
      </c>
      <c r="G21" s="8" t="s">
        <v>451</v>
      </c>
      <c r="H21" s="263">
        <v>50</v>
      </c>
      <c r="M21" s="8" t="s">
        <v>452</v>
      </c>
      <c r="N21" s="262">
        <v>45</v>
      </c>
    </row>
    <row r="22" spans="1:14" x14ac:dyDescent="0.3">
      <c r="G22" s="8" t="s">
        <v>453</v>
      </c>
      <c r="H22" s="263">
        <v>50</v>
      </c>
      <c r="M22" s="8" t="s">
        <v>454</v>
      </c>
      <c r="N22" s="262">
        <v>30</v>
      </c>
    </row>
    <row r="23" spans="1:14" x14ac:dyDescent="0.3">
      <c r="G23" s="8" t="s">
        <v>455</v>
      </c>
      <c r="H23" s="263">
        <v>50</v>
      </c>
      <c r="M23" s="8" t="s">
        <v>456</v>
      </c>
      <c r="N23" s="262">
        <v>45</v>
      </c>
    </row>
    <row r="24" spans="1:14" ht="19.5" thickBot="1" x14ac:dyDescent="0.35">
      <c r="G24" s="28" t="s">
        <v>418</v>
      </c>
      <c r="H24" s="29">
        <f>AVERAGE(H6:H23)</f>
        <v>49.444444444444443</v>
      </c>
      <c r="M24" s="8" t="s">
        <v>457</v>
      </c>
      <c r="N24" s="262">
        <v>50</v>
      </c>
    </row>
    <row r="25" spans="1:14" ht="19.5" thickTop="1" x14ac:dyDescent="0.3">
      <c r="M25" s="8" t="s">
        <v>458</v>
      </c>
      <c r="N25" s="262">
        <v>50</v>
      </c>
    </row>
    <row r="26" spans="1:14" x14ac:dyDescent="0.3">
      <c r="A26" s="31" t="s">
        <v>459</v>
      </c>
      <c r="B26" s="21" t="s">
        <v>1456</v>
      </c>
      <c r="M26" s="8" t="s">
        <v>460</v>
      </c>
      <c r="N26" s="262">
        <v>30</v>
      </c>
    </row>
    <row r="27" spans="1:14" ht="19.5" thickBot="1" x14ac:dyDescent="0.35">
      <c r="B27" s="21" t="s">
        <v>461</v>
      </c>
      <c r="M27" s="28" t="s">
        <v>418</v>
      </c>
      <c r="N27" s="29">
        <f>AVERAGE(N6:N26)</f>
        <v>43.5</v>
      </c>
    </row>
    <row r="28" spans="1:14" ht="19.5" thickTop="1" x14ac:dyDescent="0.3"/>
    <row r="33" spans="2:8" x14ac:dyDescent="0.3">
      <c r="D33" s="150"/>
      <c r="E33" s="150"/>
      <c r="F33" s="150"/>
      <c r="G33" s="150"/>
      <c r="H33" s="150"/>
    </row>
    <row r="35" spans="2:8" x14ac:dyDescent="0.3">
      <c r="B35" s="21" t="s">
        <v>1608</v>
      </c>
      <c r="D35" s="21" t="s">
        <v>376</v>
      </c>
      <c r="E35" s="21" t="s">
        <v>377</v>
      </c>
      <c r="F35" s="21" t="s">
        <v>1609</v>
      </c>
      <c r="G35" s="21" t="s">
        <v>1610</v>
      </c>
      <c r="H35" s="21" t="s">
        <v>359</v>
      </c>
    </row>
    <row r="36" spans="2:8" x14ac:dyDescent="0.3">
      <c r="D36" s="21">
        <v>88</v>
      </c>
      <c r="E36" s="21">
        <v>50</v>
      </c>
      <c r="F36" s="21">
        <f>D36*E36</f>
        <v>4400</v>
      </c>
      <c r="G36" s="21">
        <f>B20+D20+F21+H25+J16+L13+N28</f>
        <v>690</v>
      </c>
      <c r="H36" s="259">
        <f>G36/F36*100</f>
        <v>15.681818181818183</v>
      </c>
    </row>
    <row r="41" spans="2:8" x14ac:dyDescent="0.3">
      <c r="G41" s="258"/>
      <c r="H41" s="25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51181102362204722" right="0.31496062992125984" top="0.55118110236220474" bottom="0.15748031496062992" header="0.31496062992125984" footer="0.31496062992125984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tabSelected="1" zoomScaleNormal="10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J11" sqref="J11"/>
    </sheetView>
  </sheetViews>
  <sheetFormatPr defaultRowHeight="18.75" x14ac:dyDescent="0.3"/>
  <cols>
    <col min="1" max="1" width="4.375" style="2" customWidth="1"/>
    <col min="2" max="2" width="7.5" style="2" customWidth="1"/>
    <col min="3" max="3" width="5.75" style="2" customWidth="1"/>
    <col min="4" max="4" width="10.375" style="2" customWidth="1"/>
    <col min="5" max="5" width="11.875" style="2" customWidth="1"/>
    <col min="6" max="6" width="5.875" style="2" customWidth="1"/>
    <col min="7" max="7" width="17.625" style="2" customWidth="1"/>
    <col min="8" max="8" width="9.75" style="2" bestFit="1" customWidth="1"/>
    <col min="9" max="9" width="4.875" style="77" customWidth="1"/>
    <col min="10" max="10" width="13.5" style="78" customWidth="1"/>
    <col min="11" max="11" width="13.5" style="151" customWidth="1"/>
    <col min="12" max="12" width="14.25" style="78" bestFit="1" customWidth="1"/>
    <col min="13" max="13" width="14.125" style="78" bestFit="1" customWidth="1"/>
    <col min="14" max="14" width="5.875" style="2" bestFit="1" customWidth="1"/>
    <col min="15" max="15" width="5.125" style="2" customWidth="1"/>
    <col min="16" max="16" width="4.875" style="2" customWidth="1"/>
    <col min="17" max="17" width="15.875" style="151" bestFit="1" customWidth="1"/>
    <col min="18" max="18" width="9.125" style="78"/>
    <col min="19" max="239" width="9.125" style="2"/>
    <col min="240" max="240" width="6.625" style="2" customWidth="1"/>
    <col min="241" max="241" width="11.375" style="2" customWidth="1"/>
    <col min="242" max="242" width="6.875" style="2" customWidth="1"/>
    <col min="243" max="243" width="16.375" style="2" customWidth="1"/>
    <col min="244" max="244" width="14.125" style="2" customWidth="1"/>
    <col min="245" max="245" width="5.375" style="2" customWidth="1"/>
    <col min="246" max="246" width="44.875" style="2" customWidth="1"/>
    <col min="247" max="247" width="7.25" style="2" customWidth="1"/>
    <col min="248" max="248" width="6.375" style="2" customWidth="1"/>
    <col min="249" max="249" width="11.875" style="2" customWidth="1"/>
    <col min="250" max="250" width="14.625" style="2" customWidth="1"/>
    <col min="251" max="251" width="14.375" style="2" customWidth="1"/>
    <col min="252" max="252" width="12.75" style="2" customWidth="1"/>
    <col min="253" max="253" width="13.875" style="2" customWidth="1"/>
    <col min="254" max="254" width="14.375" style="2" customWidth="1"/>
    <col min="255" max="255" width="12.75" style="2" customWidth="1"/>
    <col min="256" max="256" width="13.875" style="2" customWidth="1"/>
    <col min="257" max="257" width="14.375" style="2" customWidth="1"/>
    <col min="258" max="258" width="12.75" style="2" customWidth="1"/>
    <col min="259" max="261" width="7.375" style="2" customWidth="1"/>
    <col min="262" max="262" width="10.75" style="2" customWidth="1"/>
    <col min="263" max="495" width="9.125" style="2"/>
    <col min="496" max="496" width="6.625" style="2" customWidth="1"/>
    <col min="497" max="497" width="11.375" style="2" customWidth="1"/>
    <col min="498" max="498" width="6.875" style="2" customWidth="1"/>
    <col min="499" max="499" width="16.375" style="2" customWidth="1"/>
    <col min="500" max="500" width="14.125" style="2" customWidth="1"/>
    <col min="501" max="501" width="5.375" style="2" customWidth="1"/>
    <col min="502" max="502" width="44.875" style="2" customWidth="1"/>
    <col min="503" max="503" width="7.25" style="2" customWidth="1"/>
    <col min="504" max="504" width="6.375" style="2" customWidth="1"/>
    <col min="505" max="505" width="11.875" style="2" customWidth="1"/>
    <col min="506" max="506" width="14.625" style="2" customWidth="1"/>
    <col min="507" max="507" width="14.375" style="2" customWidth="1"/>
    <col min="508" max="508" width="12.75" style="2" customWidth="1"/>
    <col min="509" max="509" width="13.875" style="2" customWidth="1"/>
    <col min="510" max="510" width="14.375" style="2" customWidth="1"/>
    <col min="511" max="511" width="12.75" style="2" customWidth="1"/>
    <col min="512" max="512" width="13.875" style="2" customWidth="1"/>
    <col min="513" max="513" width="14.375" style="2" customWidth="1"/>
    <col min="514" max="514" width="12.75" style="2" customWidth="1"/>
    <col min="515" max="517" width="7.375" style="2" customWidth="1"/>
    <col min="518" max="518" width="10.75" style="2" customWidth="1"/>
    <col min="519" max="751" width="9.125" style="2"/>
    <col min="752" max="752" width="6.625" style="2" customWidth="1"/>
    <col min="753" max="753" width="11.375" style="2" customWidth="1"/>
    <col min="754" max="754" width="6.875" style="2" customWidth="1"/>
    <col min="755" max="755" width="16.375" style="2" customWidth="1"/>
    <col min="756" max="756" width="14.125" style="2" customWidth="1"/>
    <col min="757" max="757" width="5.375" style="2" customWidth="1"/>
    <col min="758" max="758" width="44.875" style="2" customWidth="1"/>
    <col min="759" max="759" width="7.25" style="2" customWidth="1"/>
    <col min="760" max="760" width="6.375" style="2" customWidth="1"/>
    <col min="761" max="761" width="11.875" style="2" customWidth="1"/>
    <col min="762" max="762" width="14.625" style="2" customWidth="1"/>
    <col min="763" max="763" width="14.375" style="2" customWidth="1"/>
    <col min="764" max="764" width="12.75" style="2" customWidth="1"/>
    <col min="765" max="765" width="13.875" style="2" customWidth="1"/>
    <col min="766" max="766" width="14.375" style="2" customWidth="1"/>
    <col min="767" max="767" width="12.75" style="2" customWidth="1"/>
    <col min="768" max="768" width="13.875" style="2" customWidth="1"/>
    <col min="769" max="769" width="14.375" style="2" customWidth="1"/>
    <col min="770" max="770" width="12.75" style="2" customWidth="1"/>
    <col min="771" max="773" width="7.375" style="2" customWidth="1"/>
    <col min="774" max="774" width="10.75" style="2" customWidth="1"/>
    <col min="775" max="1007" width="9.125" style="2"/>
    <col min="1008" max="1008" width="6.625" style="2" customWidth="1"/>
    <col min="1009" max="1009" width="11.375" style="2" customWidth="1"/>
    <col min="1010" max="1010" width="6.875" style="2" customWidth="1"/>
    <col min="1011" max="1011" width="16.375" style="2" customWidth="1"/>
    <col min="1012" max="1012" width="14.125" style="2" customWidth="1"/>
    <col min="1013" max="1013" width="5.375" style="2" customWidth="1"/>
    <col min="1014" max="1014" width="44.875" style="2" customWidth="1"/>
    <col min="1015" max="1015" width="7.25" style="2" customWidth="1"/>
    <col min="1016" max="1016" width="6.375" style="2" customWidth="1"/>
    <col min="1017" max="1017" width="11.875" style="2" customWidth="1"/>
    <col min="1018" max="1018" width="14.625" style="2" customWidth="1"/>
    <col min="1019" max="1019" width="14.375" style="2" customWidth="1"/>
    <col min="1020" max="1020" width="12.75" style="2" customWidth="1"/>
    <col min="1021" max="1021" width="13.875" style="2" customWidth="1"/>
    <col min="1022" max="1022" width="14.375" style="2" customWidth="1"/>
    <col min="1023" max="1023" width="12.75" style="2" customWidth="1"/>
    <col min="1024" max="1024" width="13.875" style="2" customWidth="1"/>
    <col min="1025" max="1025" width="14.375" style="2" customWidth="1"/>
    <col min="1026" max="1026" width="12.75" style="2" customWidth="1"/>
    <col min="1027" max="1029" width="7.375" style="2" customWidth="1"/>
    <col min="1030" max="1030" width="10.75" style="2" customWidth="1"/>
    <col min="1031" max="1263" width="9.125" style="2"/>
    <col min="1264" max="1264" width="6.625" style="2" customWidth="1"/>
    <col min="1265" max="1265" width="11.375" style="2" customWidth="1"/>
    <col min="1266" max="1266" width="6.875" style="2" customWidth="1"/>
    <col min="1267" max="1267" width="16.375" style="2" customWidth="1"/>
    <col min="1268" max="1268" width="14.125" style="2" customWidth="1"/>
    <col min="1269" max="1269" width="5.375" style="2" customWidth="1"/>
    <col min="1270" max="1270" width="44.875" style="2" customWidth="1"/>
    <col min="1271" max="1271" width="7.25" style="2" customWidth="1"/>
    <col min="1272" max="1272" width="6.375" style="2" customWidth="1"/>
    <col min="1273" max="1273" width="11.875" style="2" customWidth="1"/>
    <col min="1274" max="1274" width="14.625" style="2" customWidth="1"/>
    <col min="1275" max="1275" width="14.375" style="2" customWidth="1"/>
    <col min="1276" max="1276" width="12.75" style="2" customWidth="1"/>
    <col min="1277" max="1277" width="13.875" style="2" customWidth="1"/>
    <col min="1278" max="1278" width="14.375" style="2" customWidth="1"/>
    <col min="1279" max="1279" width="12.75" style="2" customWidth="1"/>
    <col min="1280" max="1280" width="13.875" style="2" customWidth="1"/>
    <col min="1281" max="1281" width="14.375" style="2" customWidth="1"/>
    <col min="1282" max="1282" width="12.75" style="2" customWidth="1"/>
    <col min="1283" max="1285" width="7.375" style="2" customWidth="1"/>
    <col min="1286" max="1286" width="10.75" style="2" customWidth="1"/>
    <col min="1287" max="1519" width="9.125" style="2"/>
    <col min="1520" max="1520" width="6.625" style="2" customWidth="1"/>
    <col min="1521" max="1521" width="11.375" style="2" customWidth="1"/>
    <col min="1522" max="1522" width="6.875" style="2" customWidth="1"/>
    <col min="1523" max="1523" width="16.375" style="2" customWidth="1"/>
    <col min="1524" max="1524" width="14.125" style="2" customWidth="1"/>
    <col min="1525" max="1525" width="5.375" style="2" customWidth="1"/>
    <col min="1526" max="1526" width="44.875" style="2" customWidth="1"/>
    <col min="1527" max="1527" width="7.25" style="2" customWidth="1"/>
    <col min="1528" max="1528" width="6.375" style="2" customWidth="1"/>
    <col min="1529" max="1529" width="11.875" style="2" customWidth="1"/>
    <col min="1530" max="1530" width="14.625" style="2" customWidth="1"/>
    <col min="1531" max="1531" width="14.375" style="2" customWidth="1"/>
    <col min="1532" max="1532" width="12.75" style="2" customWidth="1"/>
    <col min="1533" max="1533" width="13.875" style="2" customWidth="1"/>
    <col min="1534" max="1534" width="14.375" style="2" customWidth="1"/>
    <col min="1535" max="1535" width="12.75" style="2" customWidth="1"/>
    <col min="1536" max="1536" width="13.875" style="2" customWidth="1"/>
    <col min="1537" max="1537" width="14.375" style="2" customWidth="1"/>
    <col min="1538" max="1538" width="12.75" style="2" customWidth="1"/>
    <col min="1539" max="1541" width="7.375" style="2" customWidth="1"/>
    <col min="1542" max="1542" width="10.75" style="2" customWidth="1"/>
    <col min="1543" max="1775" width="9.125" style="2"/>
    <col min="1776" max="1776" width="6.625" style="2" customWidth="1"/>
    <col min="1777" max="1777" width="11.375" style="2" customWidth="1"/>
    <col min="1778" max="1778" width="6.875" style="2" customWidth="1"/>
    <col min="1779" max="1779" width="16.375" style="2" customWidth="1"/>
    <col min="1780" max="1780" width="14.125" style="2" customWidth="1"/>
    <col min="1781" max="1781" width="5.375" style="2" customWidth="1"/>
    <col min="1782" max="1782" width="44.875" style="2" customWidth="1"/>
    <col min="1783" max="1783" width="7.25" style="2" customWidth="1"/>
    <col min="1784" max="1784" width="6.375" style="2" customWidth="1"/>
    <col min="1785" max="1785" width="11.875" style="2" customWidth="1"/>
    <col min="1786" max="1786" width="14.625" style="2" customWidth="1"/>
    <col min="1787" max="1787" width="14.375" style="2" customWidth="1"/>
    <col min="1788" max="1788" width="12.75" style="2" customWidth="1"/>
    <col min="1789" max="1789" width="13.875" style="2" customWidth="1"/>
    <col min="1790" max="1790" width="14.375" style="2" customWidth="1"/>
    <col min="1791" max="1791" width="12.75" style="2" customWidth="1"/>
    <col min="1792" max="1792" width="13.875" style="2" customWidth="1"/>
    <col min="1793" max="1793" width="14.375" style="2" customWidth="1"/>
    <col min="1794" max="1794" width="12.75" style="2" customWidth="1"/>
    <col min="1795" max="1797" width="7.375" style="2" customWidth="1"/>
    <col min="1798" max="1798" width="10.75" style="2" customWidth="1"/>
    <col min="1799" max="2031" width="9.125" style="2"/>
    <col min="2032" max="2032" width="6.625" style="2" customWidth="1"/>
    <col min="2033" max="2033" width="11.375" style="2" customWidth="1"/>
    <col min="2034" max="2034" width="6.875" style="2" customWidth="1"/>
    <col min="2035" max="2035" width="16.375" style="2" customWidth="1"/>
    <col min="2036" max="2036" width="14.125" style="2" customWidth="1"/>
    <col min="2037" max="2037" width="5.375" style="2" customWidth="1"/>
    <col min="2038" max="2038" width="44.875" style="2" customWidth="1"/>
    <col min="2039" max="2039" width="7.25" style="2" customWidth="1"/>
    <col min="2040" max="2040" width="6.375" style="2" customWidth="1"/>
    <col min="2041" max="2041" width="11.875" style="2" customWidth="1"/>
    <col min="2042" max="2042" width="14.625" style="2" customWidth="1"/>
    <col min="2043" max="2043" width="14.375" style="2" customWidth="1"/>
    <col min="2044" max="2044" width="12.75" style="2" customWidth="1"/>
    <col min="2045" max="2045" width="13.875" style="2" customWidth="1"/>
    <col min="2046" max="2046" width="14.375" style="2" customWidth="1"/>
    <col min="2047" max="2047" width="12.75" style="2" customWidth="1"/>
    <col min="2048" max="2048" width="13.875" style="2" customWidth="1"/>
    <col min="2049" max="2049" width="14.375" style="2" customWidth="1"/>
    <col min="2050" max="2050" width="12.75" style="2" customWidth="1"/>
    <col min="2051" max="2053" width="7.375" style="2" customWidth="1"/>
    <col min="2054" max="2054" width="10.75" style="2" customWidth="1"/>
    <col min="2055" max="2287" width="9.125" style="2"/>
    <col min="2288" max="2288" width="6.625" style="2" customWidth="1"/>
    <col min="2289" max="2289" width="11.375" style="2" customWidth="1"/>
    <col min="2290" max="2290" width="6.875" style="2" customWidth="1"/>
    <col min="2291" max="2291" width="16.375" style="2" customWidth="1"/>
    <col min="2292" max="2292" width="14.125" style="2" customWidth="1"/>
    <col min="2293" max="2293" width="5.375" style="2" customWidth="1"/>
    <col min="2294" max="2294" width="44.875" style="2" customWidth="1"/>
    <col min="2295" max="2295" width="7.25" style="2" customWidth="1"/>
    <col min="2296" max="2296" width="6.375" style="2" customWidth="1"/>
    <col min="2297" max="2297" width="11.875" style="2" customWidth="1"/>
    <col min="2298" max="2298" width="14.625" style="2" customWidth="1"/>
    <col min="2299" max="2299" width="14.375" style="2" customWidth="1"/>
    <col min="2300" max="2300" width="12.75" style="2" customWidth="1"/>
    <col min="2301" max="2301" width="13.875" style="2" customWidth="1"/>
    <col min="2302" max="2302" width="14.375" style="2" customWidth="1"/>
    <col min="2303" max="2303" width="12.75" style="2" customWidth="1"/>
    <col min="2304" max="2304" width="13.875" style="2" customWidth="1"/>
    <col min="2305" max="2305" width="14.375" style="2" customWidth="1"/>
    <col min="2306" max="2306" width="12.75" style="2" customWidth="1"/>
    <col min="2307" max="2309" width="7.375" style="2" customWidth="1"/>
    <col min="2310" max="2310" width="10.75" style="2" customWidth="1"/>
    <col min="2311" max="2543" width="9.125" style="2"/>
    <col min="2544" max="2544" width="6.625" style="2" customWidth="1"/>
    <col min="2545" max="2545" width="11.375" style="2" customWidth="1"/>
    <col min="2546" max="2546" width="6.875" style="2" customWidth="1"/>
    <col min="2547" max="2547" width="16.375" style="2" customWidth="1"/>
    <col min="2548" max="2548" width="14.125" style="2" customWidth="1"/>
    <col min="2549" max="2549" width="5.375" style="2" customWidth="1"/>
    <col min="2550" max="2550" width="44.875" style="2" customWidth="1"/>
    <col min="2551" max="2551" width="7.25" style="2" customWidth="1"/>
    <col min="2552" max="2552" width="6.375" style="2" customWidth="1"/>
    <col min="2553" max="2553" width="11.875" style="2" customWidth="1"/>
    <col min="2554" max="2554" width="14.625" style="2" customWidth="1"/>
    <col min="2555" max="2555" width="14.375" style="2" customWidth="1"/>
    <col min="2556" max="2556" width="12.75" style="2" customWidth="1"/>
    <col min="2557" max="2557" width="13.875" style="2" customWidth="1"/>
    <col min="2558" max="2558" width="14.375" style="2" customWidth="1"/>
    <col min="2559" max="2559" width="12.75" style="2" customWidth="1"/>
    <col min="2560" max="2560" width="13.875" style="2" customWidth="1"/>
    <col min="2561" max="2561" width="14.375" style="2" customWidth="1"/>
    <col min="2562" max="2562" width="12.75" style="2" customWidth="1"/>
    <col min="2563" max="2565" width="7.375" style="2" customWidth="1"/>
    <col min="2566" max="2566" width="10.75" style="2" customWidth="1"/>
    <col min="2567" max="2799" width="9.125" style="2"/>
    <col min="2800" max="2800" width="6.625" style="2" customWidth="1"/>
    <col min="2801" max="2801" width="11.375" style="2" customWidth="1"/>
    <col min="2802" max="2802" width="6.875" style="2" customWidth="1"/>
    <col min="2803" max="2803" width="16.375" style="2" customWidth="1"/>
    <col min="2804" max="2804" width="14.125" style="2" customWidth="1"/>
    <col min="2805" max="2805" width="5.375" style="2" customWidth="1"/>
    <col min="2806" max="2806" width="44.875" style="2" customWidth="1"/>
    <col min="2807" max="2807" width="7.25" style="2" customWidth="1"/>
    <col min="2808" max="2808" width="6.375" style="2" customWidth="1"/>
    <col min="2809" max="2809" width="11.875" style="2" customWidth="1"/>
    <col min="2810" max="2810" width="14.625" style="2" customWidth="1"/>
    <col min="2811" max="2811" width="14.375" style="2" customWidth="1"/>
    <col min="2812" max="2812" width="12.75" style="2" customWidth="1"/>
    <col min="2813" max="2813" width="13.875" style="2" customWidth="1"/>
    <col min="2814" max="2814" width="14.375" style="2" customWidth="1"/>
    <col min="2815" max="2815" width="12.75" style="2" customWidth="1"/>
    <col min="2816" max="2816" width="13.875" style="2" customWidth="1"/>
    <col min="2817" max="2817" width="14.375" style="2" customWidth="1"/>
    <col min="2818" max="2818" width="12.75" style="2" customWidth="1"/>
    <col min="2819" max="2821" width="7.375" style="2" customWidth="1"/>
    <col min="2822" max="2822" width="10.75" style="2" customWidth="1"/>
    <col min="2823" max="3055" width="9.125" style="2"/>
    <col min="3056" max="3056" width="6.625" style="2" customWidth="1"/>
    <col min="3057" max="3057" width="11.375" style="2" customWidth="1"/>
    <col min="3058" max="3058" width="6.875" style="2" customWidth="1"/>
    <col min="3059" max="3059" width="16.375" style="2" customWidth="1"/>
    <col min="3060" max="3060" width="14.125" style="2" customWidth="1"/>
    <col min="3061" max="3061" width="5.375" style="2" customWidth="1"/>
    <col min="3062" max="3062" width="44.875" style="2" customWidth="1"/>
    <col min="3063" max="3063" width="7.25" style="2" customWidth="1"/>
    <col min="3064" max="3064" width="6.375" style="2" customWidth="1"/>
    <col min="3065" max="3065" width="11.875" style="2" customWidth="1"/>
    <col min="3066" max="3066" width="14.625" style="2" customWidth="1"/>
    <col min="3067" max="3067" width="14.375" style="2" customWidth="1"/>
    <col min="3068" max="3068" width="12.75" style="2" customWidth="1"/>
    <col min="3069" max="3069" width="13.875" style="2" customWidth="1"/>
    <col min="3070" max="3070" width="14.375" style="2" customWidth="1"/>
    <col min="3071" max="3071" width="12.75" style="2" customWidth="1"/>
    <col min="3072" max="3072" width="13.875" style="2" customWidth="1"/>
    <col min="3073" max="3073" width="14.375" style="2" customWidth="1"/>
    <col min="3074" max="3074" width="12.75" style="2" customWidth="1"/>
    <col min="3075" max="3077" width="7.375" style="2" customWidth="1"/>
    <col min="3078" max="3078" width="10.75" style="2" customWidth="1"/>
    <col min="3079" max="3311" width="9.125" style="2"/>
    <col min="3312" max="3312" width="6.625" style="2" customWidth="1"/>
    <col min="3313" max="3313" width="11.375" style="2" customWidth="1"/>
    <col min="3314" max="3314" width="6.875" style="2" customWidth="1"/>
    <col min="3315" max="3315" width="16.375" style="2" customWidth="1"/>
    <col min="3316" max="3316" width="14.125" style="2" customWidth="1"/>
    <col min="3317" max="3317" width="5.375" style="2" customWidth="1"/>
    <col min="3318" max="3318" width="44.875" style="2" customWidth="1"/>
    <col min="3319" max="3319" width="7.25" style="2" customWidth="1"/>
    <col min="3320" max="3320" width="6.375" style="2" customWidth="1"/>
    <col min="3321" max="3321" width="11.875" style="2" customWidth="1"/>
    <col min="3322" max="3322" width="14.625" style="2" customWidth="1"/>
    <col min="3323" max="3323" width="14.375" style="2" customWidth="1"/>
    <col min="3324" max="3324" width="12.75" style="2" customWidth="1"/>
    <col min="3325" max="3325" width="13.875" style="2" customWidth="1"/>
    <col min="3326" max="3326" width="14.375" style="2" customWidth="1"/>
    <col min="3327" max="3327" width="12.75" style="2" customWidth="1"/>
    <col min="3328" max="3328" width="13.875" style="2" customWidth="1"/>
    <col min="3329" max="3329" width="14.375" style="2" customWidth="1"/>
    <col min="3330" max="3330" width="12.75" style="2" customWidth="1"/>
    <col min="3331" max="3333" width="7.375" style="2" customWidth="1"/>
    <col min="3334" max="3334" width="10.75" style="2" customWidth="1"/>
    <col min="3335" max="3567" width="9.125" style="2"/>
    <col min="3568" max="3568" width="6.625" style="2" customWidth="1"/>
    <col min="3569" max="3569" width="11.375" style="2" customWidth="1"/>
    <col min="3570" max="3570" width="6.875" style="2" customWidth="1"/>
    <col min="3571" max="3571" width="16.375" style="2" customWidth="1"/>
    <col min="3572" max="3572" width="14.125" style="2" customWidth="1"/>
    <col min="3573" max="3573" width="5.375" style="2" customWidth="1"/>
    <col min="3574" max="3574" width="44.875" style="2" customWidth="1"/>
    <col min="3575" max="3575" width="7.25" style="2" customWidth="1"/>
    <col min="3576" max="3576" width="6.375" style="2" customWidth="1"/>
    <col min="3577" max="3577" width="11.875" style="2" customWidth="1"/>
    <col min="3578" max="3578" width="14.625" style="2" customWidth="1"/>
    <col min="3579" max="3579" width="14.375" style="2" customWidth="1"/>
    <col min="3580" max="3580" width="12.75" style="2" customWidth="1"/>
    <col min="3581" max="3581" width="13.875" style="2" customWidth="1"/>
    <col min="3582" max="3582" width="14.375" style="2" customWidth="1"/>
    <col min="3583" max="3583" width="12.75" style="2" customWidth="1"/>
    <col min="3584" max="3584" width="13.875" style="2" customWidth="1"/>
    <col min="3585" max="3585" width="14.375" style="2" customWidth="1"/>
    <col min="3586" max="3586" width="12.75" style="2" customWidth="1"/>
    <col min="3587" max="3589" width="7.375" style="2" customWidth="1"/>
    <col min="3590" max="3590" width="10.75" style="2" customWidth="1"/>
    <col min="3591" max="3823" width="9.125" style="2"/>
    <col min="3824" max="3824" width="6.625" style="2" customWidth="1"/>
    <col min="3825" max="3825" width="11.375" style="2" customWidth="1"/>
    <col min="3826" max="3826" width="6.875" style="2" customWidth="1"/>
    <col min="3827" max="3827" width="16.375" style="2" customWidth="1"/>
    <col min="3828" max="3828" width="14.125" style="2" customWidth="1"/>
    <col min="3829" max="3829" width="5.375" style="2" customWidth="1"/>
    <col min="3830" max="3830" width="44.875" style="2" customWidth="1"/>
    <col min="3831" max="3831" width="7.25" style="2" customWidth="1"/>
    <col min="3832" max="3832" width="6.375" style="2" customWidth="1"/>
    <col min="3833" max="3833" width="11.875" style="2" customWidth="1"/>
    <col min="3834" max="3834" width="14.625" style="2" customWidth="1"/>
    <col min="3835" max="3835" width="14.375" style="2" customWidth="1"/>
    <col min="3836" max="3836" width="12.75" style="2" customWidth="1"/>
    <col min="3837" max="3837" width="13.875" style="2" customWidth="1"/>
    <col min="3838" max="3838" width="14.375" style="2" customWidth="1"/>
    <col min="3839" max="3839" width="12.75" style="2" customWidth="1"/>
    <col min="3840" max="3840" width="13.875" style="2" customWidth="1"/>
    <col min="3841" max="3841" width="14.375" style="2" customWidth="1"/>
    <col min="3842" max="3842" width="12.75" style="2" customWidth="1"/>
    <col min="3843" max="3845" width="7.375" style="2" customWidth="1"/>
    <col min="3846" max="3846" width="10.75" style="2" customWidth="1"/>
    <col min="3847" max="4079" width="9.125" style="2"/>
    <col min="4080" max="4080" width="6.625" style="2" customWidth="1"/>
    <col min="4081" max="4081" width="11.375" style="2" customWidth="1"/>
    <col min="4082" max="4082" width="6.875" style="2" customWidth="1"/>
    <col min="4083" max="4083" width="16.375" style="2" customWidth="1"/>
    <col min="4084" max="4084" width="14.125" style="2" customWidth="1"/>
    <col min="4085" max="4085" width="5.375" style="2" customWidth="1"/>
    <col min="4086" max="4086" width="44.875" style="2" customWidth="1"/>
    <col min="4087" max="4087" width="7.25" style="2" customWidth="1"/>
    <col min="4088" max="4088" width="6.375" style="2" customWidth="1"/>
    <col min="4089" max="4089" width="11.875" style="2" customWidth="1"/>
    <col min="4090" max="4090" width="14.625" style="2" customWidth="1"/>
    <col min="4091" max="4091" width="14.375" style="2" customWidth="1"/>
    <col min="4092" max="4092" width="12.75" style="2" customWidth="1"/>
    <col min="4093" max="4093" width="13.875" style="2" customWidth="1"/>
    <col min="4094" max="4094" width="14.375" style="2" customWidth="1"/>
    <col min="4095" max="4095" width="12.75" style="2" customWidth="1"/>
    <col min="4096" max="4096" width="13.875" style="2" customWidth="1"/>
    <col min="4097" max="4097" width="14.375" style="2" customWidth="1"/>
    <col min="4098" max="4098" width="12.75" style="2" customWidth="1"/>
    <col min="4099" max="4101" width="7.375" style="2" customWidth="1"/>
    <col min="4102" max="4102" width="10.75" style="2" customWidth="1"/>
    <col min="4103" max="4335" width="9.125" style="2"/>
    <col min="4336" max="4336" width="6.625" style="2" customWidth="1"/>
    <col min="4337" max="4337" width="11.375" style="2" customWidth="1"/>
    <col min="4338" max="4338" width="6.875" style="2" customWidth="1"/>
    <col min="4339" max="4339" width="16.375" style="2" customWidth="1"/>
    <col min="4340" max="4340" width="14.125" style="2" customWidth="1"/>
    <col min="4341" max="4341" width="5.375" style="2" customWidth="1"/>
    <col min="4342" max="4342" width="44.875" style="2" customWidth="1"/>
    <col min="4343" max="4343" width="7.25" style="2" customWidth="1"/>
    <col min="4344" max="4344" width="6.375" style="2" customWidth="1"/>
    <col min="4345" max="4345" width="11.875" style="2" customWidth="1"/>
    <col min="4346" max="4346" width="14.625" style="2" customWidth="1"/>
    <col min="4347" max="4347" width="14.375" style="2" customWidth="1"/>
    <col min="4348" max="4348" width="12.75" style="2" customWidth="1"/>
    <col min="4349" max="4349" width="13.875" style="2" customWidth="1"/>
    <col min="4350" max="4350" width="14.375" style="2" customWidth="1"/>
    <col min="4351" max="4351" width="12.75" style="2" customWidth="1"/>
    <col min="4352" max="4352" width="13.875" style="2" customWidth="1"/>
    <col min="4353" max="4353" width="14.375" style="2" customWidth="1"/>
    <col min="4354" max="4354" width="12.75" style="2" customWidth="1"/>
    <col min="4355" max="4357" width="7.375" style="2" customWidth="1"/>
    <col min="4358" max="4358" width="10.75" style="2" customWidth="1"/>
    <col min="4359" max="4591" width="9.125" style="2"/>
    <col min="4592" max="4592" width="6.625" style="2" customWidth="1"/>
    <col min="4593" max="4593" width="11.375" style="2" customWidth="1"/>
    <col min="4594" max="4594" width="6.875" style="2" customWidth="1"/>
    <col min="4595" max="4595" width="16.375" style="2" customWidth="1"/>
    <col min="4596" max="4596" width="14.125" style="2" customWidth="1"/>
    <col min="4597" max="4597" width="5.375" style="2" customWidth="1"/>
    <col min="4598" max="4598" width="44.875" style="2" customWidth="1"/>
    <col min="4599" max="4599" width="7.25" style="2" customWidth="1"/>
    <col min="4600" max="4600" width="6.375" style="2" customWidth="1"/>
    <col min="4601" max="4601" width="11.875" style="2" customWidth="1"/>
    <col min="4602" max="4602" width="14.625" style="2" customWidth="1"/>
    <col min="4603" max="4603" width="14.375" style="2" customWidth="1"/>
    <col min="4604" max="4604" width="12.75" style="2" customWidth="1"/>
    <col min="4605" max="4605" width="13.875" style="2" customWidth="1"/>
    <col min="4606" max="4606" width="14.375" style="2" customWidth="1"/>
    <col min="4607" max="4607" width="12.75" style="2" customWidth="1"/>
    <col min="4608" max="4608" width="13.875" style="2" customWidth="1"/>
    <col min="4609" max="4609" width="14.375" style="2" customWidth="1"/>
    <col min="4610" max="4610" width="12.75" style="2" customWidth="1"/>
    <col min="4611" max="4613" width="7.375" style="2" customWidth="1"/>
    <col min="4614" max="4614" width="10.75" style="2" customWidth="1"/>
    <col min="4615" max="4847" width="9.125" style="2"/>
    <col min="4848" max="4848" width="6.625" style="2" customWidth="1"/>
    <col min="4849" max="4849" width="11.375" style="2" customWidth="1"/>
    <col min="4850" max="4850" width="6.875" style="2" customWidth="1"/>
    <col min="4851" max="4851" width="16.375" style="2" customWidth="1"/>
    <col min="4852" max="4852" width="14.125" style="2" customWidth="1"/>
    <col min="4853" max="4853" width="5.375" style="2" customWidth="1"/>
    <col min="4854" max="4854" width="44.875" style="2" customWidth="1"/>
    <col min="4855" max="4855" width="7.25" style="2" customWidth="1"/>
    <col min="4856" max="4856" width="6.375" style="2" customWidth="1"/>
    <col min="4857" max="4857" width="11.875" style="2" customWidth="1"/>
    <col min="4858" max="4858" width="14.625" style="2" customWidth="1"/>
    <col min="4859" max="4859" width="14.375" style="2" customWidth="1"/>
    <col min="4860" max="4860" width="12.75" style="2" customWidth="1"/>
    <col min="4861" max="4861" width="13.875" style="2" customWidth="1"/>
    <col min="4862" max="4862" width="14.375" style="2" customWidth="1"/>
    <col min="4863" max="4863" width="12.75" style="2" customWidth="1"/>
    <col min="4864" max="4864" width="13.875" style="2" customWidth="1"/>
    <col min="4865" max="4865" width="14.375" style="2" customWidth="1"/>
    <col min="4866" max="4866" width="12.75" style="2" customWidth="1"/>
    <col min="4867" max="4869" width="7.375" style="2" customWidth="1"/>
    <col min="4870" max="4870" width="10.75" style="2" customWidth="1"/>
    <col min="4871" max="5103" width="9.125" style="2"/>
    <col min="5104" max="5104" width="6.625" style="2" customWidth="1"/>
    <col min="5105" max="5105" width="11.375" style="2" customWidth="1"/>
    <col min="5106" max="5106" width="6.875" style="2" customWidth="1"/>
    <col min="5107" max="5107" width="16.375" style="2" customWidth="1"/>
    <col min="5108" max="5108" width="14.125" style="2" customWidth="1"/>
    <col min="5109" max="5109" width="5.375" style="2" customWidth="1"/>
    <col min="5110" max="5110" width="44.875" style="2" customWidth="1"/>
    <col min="5111" max="5111" width="7.25" style="2" customWidth="1"/>
    <col min="5112" max="5112" width="6.375" style="2" customWidth="1"/>
    <col min="5113" max="5113" width="11.875" style="2" customWidth="1"/>
    <col min="5114" max="5114" width="14.625" style="2" customWidth="1"/>
    <col min="5115" max="5115" width="14.375" style="2" customWidth="1"/>
    <col min="5116" max="5116" width="12.75" style="2" customWidth="1"/>
    <col min="5117" max="5117" width="13.875" style="2" customWidth="1"/>
    <col min="5118" max="5118" width="14.375" style="2" customWidth="1"/>
    <col min="5119" max="5119" width="12.75" style="2" customWidth="1"/>
    <col min="5120" max="5120" width="13.875" style="2" customWidth="1"/>
    <col min="5121" max="5121" width="14.375" style="2" customWidth="1"/>
    <col min="5122" max="5122" width="12.75" style="2" customWidth="1"/>
    <col min="5123" max="5125" width="7.375" style="2" customWidth="1"/>
    <col min="5126" max="5126" width="10.75" style="2" customWidth="1"/>
    <col min="5127" max="5359" width="9.125" style="2"/>
    <col min="5360" max="5360" width="6.625" style="2" customWidth="1"/>
    <col min="5361" max="5361" width="11.375" style="2" customWidth="1"/>
    <col min="5362" max="5362" width="6.875" style="2" customWidth="1"/>
    <col min="5363" max="5363" width="16.375" style="2" customWidth="1"/>
    <col min="5364" max="5364" width="14.125" style="2" customWidth="1"/>
    <col min="5365" max="5365" width="5.375" style="2" customWidth="1"/>
    <col min="5366" max="5366" width="44.875" style="2" customWidth="1"/>
    <col min="5367" max="5367" width="7.25" style="2" customWidth="1"/>
    <col min="5368" max="5368" width="6.375" style="2" customWidth="1"/>
    <col min="5369" max="5369" width="11.875" style="2" customWidth="1"/>
    <col min="5370" max="5370" width="14.625" style="2" customWidth="1"/>
    <col min="5371" max="5371" width="14.375" style="2" customWidth="1"/>
    <col min="5372" max="5372" width="12.75" style="2" customWidth="1"/>
    <col min="5373" max="5373" width="13.875" style="2" customWidth="1"/>
    <col min="5374" max="5374" width="14.375" style="2" customWidth="1"/>
    <col min="5375" max="5375" width="12.75" style="2" customWidth="1"/>
    <col min="5376" max="5376" width="13.875" style="2" customWidth="1"/>
    <col min="5377" max="5377" width="14.375" style="2" customWidth="1"/>
    <col min="5378" max="5378" width="12.75" style="2" customWidth="1"/>
    <col min="5379" max="5381" width="7.375" style="2" customWidth="1"/>
    <col min="5382" max="5382" width="10.75" style="2" customWidth="1"/>
    <col min="5383" max="5615" width="9.125" style="2"/>
    <col min="5616" max="5616" width="6.625" style="2" customWidth="1"/>
    <col min="5617" max="5617" width="11.375" style="2" customWidth="1"/>
    <col min="5618" max="5618" width="6.875" style="2" customWidth="1"/>
    <col min="5619" max="5619" width="16.375" style="2" customWidth="1"/>
    <col min="5620" max="5620" width="14.125" style="2" customWidth="1"/>
    <col min="5621" max="5621" width="5.375" style="2" customWidth="1"/>
    <col min="5622" max="5622" width="44.875" style="2" customWidth="1"/>
    <col min="5623" max="5623" width="7.25" style="2" customWidth="1"/>
    <col min="5624" max="5624" width="6.375" style="2" customWidth="1"/>
    <col min="5625" max="5625" width="11.875" style="2" customWidth="1"/>
    <col min="5626" max="5626" width="14.625" style="2" customWidth="1"/>
    <col min="5627" max="5627" width="14.375" style="2" customWidth="1"/>
    <col min="5628" max="5628" width="12.75" style="2" customWidth="1"/>
    <col min="5629" max="5629" width="13.875" style="2" customWidth="1"/>
    <col min="5630" max="5630" width="14.375" style="2" customWidth="1"/>
    <col min="5631" max="5631" width="12.75" style="2" customWidth="1"/>
    <col min="5632" max="5632" width="13.875" style="2" customWidth="1"/>
    <col min="5633" max="5633" width="14.375" style="2" customWidth="1"/>
    <col min="5634" max="5634" width="12.75" style="2" customWidth="1"/>
    <col min="5635" max="5637" width="7.375" style="2" customWidth="1"/>
    <col min="5638" max="5638" width="10.75" style="2" customWidth="1"/>
    <col min="5639" max="5871" width="9.125" style="2"/>
    <col min="5872" max="5872" width="6.625" style="2" customWidth="1"/>
    <col min="5873" max="5873" width="11.375" style="2" customWidth="1"/>
    <col min="5874" max="5874" width="6.875" style="2" customWidth="1"/>
    <col min="5875" max="5875" width="16.375" style="2" customWidth="1"/>
    <col min="5876" max="5876" width="14.125" style="2" customWidth="1"/>
    <col min="5877" max="5877" width="5.375" style="2" customWidth="1"/>
    <col min="5878" max="5878" width="44.875" style="2" customWidth="1"/>
    <col min="5879" max="5879" width="7.25" style="2" customWidth="1"/>
    <col min="5880" max="5880" width="6.375" style="2" customWidth="1"/>
    <col min="5881" max="5881" width="11.875" style="2" customWidth="1"/>
    <col min="5882" max="5882" width="14.625" style="2" customWidth="1"/>
    <col min="5883" max="5883" width="14.375" style="2" customWidth="1"/>
    <col min="5884" max="5884" width="12.75" style="2" customWidth="1"/>
    <col min="5885" max="5885" width="13.875" style="2" customWidth="1"/>
    <col min="5886" max="5886" width="14.375" style="2" customWidth="1"/>
    <col min="5887" max="5887" width="12.75" style="2" customWidth="1"/>
    <col min="5888" max="5888" width="13.875" style="2" customWidth="1"/>
    <col min="5889" max="5889" width="14.375" style="2" customWidth="1"/>
    <col min="5890" max="5890" width="12.75" style="2" customWidth="1"/>
    <col min="5891" max="5893" width="7.375" style="2" customWidth="1"/>
    <col min="5894" max="5894" width="10.75" style="2" customWidth="1"/>
    <col min="5895" max="6127" width="9.125" style="2"/>
    <col min="6128" max="6128" width="6.625" style="2" customWidth="1"/>
    <col min="6129" max="6129" width="11.375" style="2" customWidth="1"/>
    <col min="6130" max="6130" width="6.875" style="2" customWidth="1"/>
    <col min="6131" max="6131" width="16.375" style="2" customWidth="1"/>
    <col min="6132" max="6132" width="14.125" style="2" customWidth="1"/>
    <col min="6133" max="6133" width="5.375" style="2" customWidth="1"/>
    <col min="6134" max="6134" width="44.875" style="2" customWidth="1"/>
    <col min="6135" max="6135" width="7.25" style="2" customWidth="1"/>
    <col min="6136" max="6136" width="6.375" style="2" customWidth="1"/>
    <col min="6137" max="6137" width="11.875" style="2" customWidth="1"/>
    <col min="6138" max="6138" width="14.625" style="2" customWidth="1"/>
    <col min="6139" max="6139" width="14.375" style="2" customWidth="1"/>
    <col min="6140" max="6140" width="12.75" style="2" customWidth="1"/>
    <col min="6141" max="6141" width="13.875" style="2" customWidth="1"/>
    <col min="6142" max="6142" width="14.375" style="2" customWidth="1"/>
    <col min="6143" max="6143" width="12.75" style="2" customWidth="1"/>
    <col min="6144" max="6144" width="13.875" style="2" customWidth="1"/>
    <col min="6145" max="6145" width="14.375" style="2" customWidth="1"/>
    <col min="6146" max="6146" width="12.75" style="2" customWidth="1"/>
    <col min="6147" max="6149" width="7.375" style="2" customWidth="1"/>
    <col min="6150" max="6150" width="10.75" style="2" customWidth="1"/>
    <col min="6151" max="6383" width="9.125" style="2"/>
    <col min="6384" max="6384" width="6.625" style="2" customWidth="1"/>
    <col min="6385" max="6385" width="11.375" style="2" customWidth="1"/>
    <col min="6386" max="6386" width="6.875" style="2" customWidth="1"/>
    <col min="6387" max="6387" width="16.375" style="2" customWidth="1"/>
    <col min="6388" max="6388" width="14.125" style="2" customWidth="1"/>
    <col min="6389" max="6389" width="5.375" style="2" customWidth="1"/>
    <col min="6390" max="6390" width="44.875" style="2" customWidth="1"/>
    <col min="6391" max="6391" width="7.25" style="2" customWidth="1"/>
    <col min="6392" max="6392" width="6.375" style="2" customWidth="1"/>
    <col min="6393" max="6393" width="11.875" style="2" customWidth="1"/>
    <col min="6394" max="6394" width="14.625" style="2" customWidth="1"/>
    <col min="6395" max="6395" width="14.375" style="2" customWidth="1"/>
    <col min="6396" max="6396" width="12.75" style="2" customWidth="1"/>
    <col min="6397" max="6397" width="13.875" style="2" customWidth="1"/>
    <col min="6398" max="6398" width="14.375" style="2" customWidth="1"/>
    <col min="6399" max="6399" width="12.75" style="2" customWidth="1"/>
    <col min="6400" max="6400" width="13.875" style="2" customWidth="1"/>
    <col min="6401" max="6401" width="14.375" style="2" customWidth="1"/>
    <col min="6402" max="6402" width="12.75" style="2" customWidth="1"/>
    <col min="6403" max="6405" width="7.375" style="2" customWidth="1"/>
    <col min="6406" max="6406" width="10.75" style="2" customWidth="1"/>
    <col min="6407" max="6639" width="9.125" style="2"/>
    <col min="6640" max="6640" width="6.625" style="2" customWidth="1"/>
    <col min="6641" max="6641" width="11.375" style="2" customWidth="1"/>
    <col min="6642" max="6642" width="6.875" style="2" customWidth="1"/>
    <col min="6643" max="6643" width="16.375" style="2" customWidth="1"/>
    <col min="6644" max="6644" width="14.125" style="2" customWidth="1"/>
    <col min="6645" max="6645" width="5.375" style="2" customWidth="1"/>
    <col min="6646" max="6646" width="44.875" style="2" customWidth="1"/>
    <col min="6647" max="6647" width="7.25" style="2" customWidth="1"/>
    <col min="6648" max="6648" width="6.375" style="2" customWidth="1"/>
    <col min="6649" max="6649" width="11.875" style="2" customWidth="1"/>
    <col min="6650" max="6650" width="14.625" style="2" customWidth="1"/>
    <col min="6651" max="6651" width="14.375" style="2" customWidth="1"/>
    <col min="6652" max="6652" width="12.75" style="2" customWidth="1"/>
    <col min="6653" max="6653" width="13.875" style="2" customWidth="1"/>
    <col min="6654" max="6654" width="14.375" style="2" customWidth="1"/>
    <col min="6655" max="6655" width="12.75" style="2" customWidth="1"/>
    <col min="6656" max="6656" width="13.875" style="2" customWidth="1"/>
    <col min="6657" max="6657" width="14.375" style="2" customWidth="1"/>
    <col min="6658" max="6658" width="12.75" style="2" customWidth="1"/>
    <col min="6659" max="6661" width="7.375" style="2" customWidth="1"/>
    <col min="6662" max="6662" width="10.75" style="2" customWidth="1"/>
    <col min="6663" max="6895" width="9.125" style="2"/>
    <col min="6896" max="6896" width="6.625" style="2" customWidth="1"/>
    <col min="6897" max="6897" width="11.375" style="2" customWidth="1"/>
    <col min="6898" max="6898" width="6.875" style="2" customWidth="1"/>
    <col min="6899" max="6899" width="16.375" style="2" customWidth="1"/>
    <col min="6900" max="6900" width="14.125" style="2" customWidth="1"/>
    <col min="6901" max="6901" width="5.375" style="2" customWidth="1"/>
    <col min="6902" max="6902" width="44.875" style="2" customWidth="1"/>
    <col min="6903" max="6903" width="7.25" style="2" customWidth="1"/>
    <col min="6904" max="6904" width="6.375" style="2" customWidth="1"/>
    <col min="6905" max="6905" width="11.875" style="2" customWidth="1"/>
    <col min="6906" max="6906" width="14.625" style="2" customWidth="1"/>
    <col min="6907" max="6907" width="14.375" style="2" customWidth="1"/>
    <col min="6908" max="6908" width="12.75" style="2" customWidth="1"/>
    <col min="6909" max="6909" width="13.875" style="2" customWidth="1"/>
    <col min="6910" max="6910" width="14.375" style="2" customWidth="1"/>
    <col min="6911" max="6911" width="12.75" style="2" customWidth="1"/>
    <col min="6912" max="6912" width="13.875" style="2" customWidth="1"/>
    <col min="6913" max="6913" width="14.375" style="2" customWidth="1"/>
    <col min="6914" max="6914" width="12.75" style="2" customWidth="1"/>
    <col min="6915" max="6917" width="7.375" style="2" customWidth="1"/>
    <col min="6918" max="6918" width="10.75" style="2" customWidth="1"/>
    <col min="6919" max="7151" width="9.125" style="2"/>
    <col min="7152" max="7152" width="6.625" style="2" customWidth="1"/>
    <col min="7153" max="7153" width="11.375" style="2" customWidth="1"/>
    <col min="7154" max="7154" width="6.875" style="2" customWidth="1"/>
    <col min="7155" max="7155" width="16.375" style="2" customWidth="1"/>
    <col min="7156" max="7156" width="14.125" style="2" customWidth="1"/>
    <col min="7157" max="7157" width="5.375" style="2" customWidth="1"/>
    <col min="7158" max="7158" width="44.875" style="2" customWidth="1"/>
    <col min="7159" max="7159" width="7.25" style="2" customWidth="1"/>
    <col min="7160" max="7160" width="6.375" style="2" customWidth="1"/>
    <col min="7161" max="7161" width="11.875" style="2" customWidth="1"/>
    <col min="7162" max="7162" width="14.625" style="2" customWidth="1"/>
    <col min="7163" max="7163" width="14.375" style="2" customWidth="1"/>
    <col min="7164" max="7164" width="12.75" style="2" customWidth="1"/>
    <col min="7165" max="7165" width="13.875" style="2" customWidth="1"/>
    <col min="7166" max="7166" width="14.375" style="2" customWidth="1"/>
    <col min="7167" max="7167" width="12.75" style="2" customWidth="1"/>
    <col min="7168" max="7168" width="13.875" style="2" customWidth="1"/>
    <col min="7169" max="7169" width="14.375" style="2" customWidth="1"/>
    <col min="7170" max="7170" width="12.75" style="2" customWidth="1"/>
    <col min="7171" max="7173" width="7.375" style="2" customWidth="1"/>
    <col min="7174" max="7174" width="10.75" style="2" customWidth="1"/>
    <col min="7175" max="7407" width="9.125" style="2"/>
    <col min="7408" max="7408" width="6.625" style="2" customWidth="1"/>
    <col min="7409" max="7409" width="11.375" style="2" customWidth="1"/>
    <col min="7410" max="7410" width="6.875" style="2" customWidth="1"/>
    <col min="7411" max="7411" width="16.375" style="2" customWidth="1"/>
    <col min="7412" max="7412" width="14.125" style="2" customWidth="1"/>
    <col min="7413" max="7413" width="5.375" style="2" customWidth="1"/>
    <col min="7414" max="7414" width="44.875" style="2" customWidth="1"/>
    <col min="7415" max="7415" width="7.25" style="2" customWidth="1"/>
    <col min="7416" max="7416" width="6.375" style="2" customWidth="1"/>
    <col min="7417" max="7417" width="11.875" style="2" customWidth="1"/>
    <col min="7418" max="7418" width="14.625" style="2" customWidth="1"/>
    <col min="7419" max="7419" width="14.375" style="2" customWidth="1"/>
    <col min="7420" max="7420" width="12.75" style="2" customWidth="1"/>
    <col min="7421" max="7421" width="13.875" style="2" customWidth="1"/>
    <col min="7422" max="7422" width="14.375" style="2" customWidth="1"/>
    <col min="7423" max="7423" width="12.75" style="2" customWidth="1"/>
    <col min="7424" max="7424" width="13.875" style="2" customWidth="1"/>
    <col min="7425" max="7425" width="14.375" style="2" customWidth="1"/>
    <col min="7426" max="7426" width="12.75" style="2" customWidth="1"/>
    <col min="7427" max="7429" width="7.375" style="2" customWidth="1"/>
    <col min="7430" max="7430" width="10.75" style="2" customWidth="1"/>
    <col min="7431" max="7663" width="9.125" style="2"/>
    <col min="7664" max="7664" width="6.625" style="2" customWidth="1"/>
    <col min="7665" max="7665" width="11.375" style="2" customWidth="1"/>
    <col min="7666" max="7666" width="6.875" style="2" customWidth="1"/>
    <col min="7667" max="7667" width="16.375" style="2" customWidth="1"/>
    <col min="7668" max="7668" width="14.125" style="2" customWidth="1"/>
    <col min="7669" max="7669" width="5.375" style="2" customWidth="1"/>
    <col min="7670" max="7670" width="44.875" style="2" customWidth="1"/>
    <col min="7671" max="7671" width="7.25" style="2" customWidth="1"/>
    <col min="7672" max="7672" width="6.375" style="2" customWidth="1"/>
    <col min="7673" max="7673" width="11.875" style="2" customWidth="1"/>
    <col min="7674" max="7674" width="14.625" style="2" customWidth="1"/>
    <col min="7675" max="7675" width="14.375" style="2" customWidth="1"/>
    <col min="7676" max="7676" width="12.75" style="2" customWidth="1"/>
    <col min="7677" max="7677" width="13.875" style="2" customWidth="1"/>
    <col min="7678" max="7678" width="14.375" style="2" customWidth="1"/>
    <col min="7679" max="7679" width="12.75" style="2" customWidth="1"/>
    <col min="7680" max="7680" width="13.875" style="2" customWidth="1"/>
    <col min="7681" max="7681" width="14.375" style="2" customWidth="1"/>
    <col min="7682" max="7682" width="12.75" style="2" customWidth="1"/>
    <col min="7683" max="7685" width="7.375" style="2" customWidth="1"/>
    <col min="7686" max="7686" width="10.75" style="2" customWidth="1"/>
    <col min="7687" max="7919" width="9.125" style="2"/>
    <col min="7920" max="7920" width="6.625" style="2" customWidth="1"/>
    <col min="7921" max="7921" width="11.375" style="2" customWidth="1"/>
    <col min="7922" max="7922" width="6.875" style="2" customWidth="1"/>
    <col min="7923" max="7923" width="16.375" style="2" customWidth="1"/>
    <col min="7924" max="7924" width="14.125" style="2" customWidth="1"/>
    <col min="7925" max="7925" width="5.375" style="2" customWidth="1"/>
    <col min="7926" max="7926" width="44.875" style="2" customWidth="1"/>
    <col min="7927" max="7927" width="7.25" style="2" customWidth="1"/>
    <col min="7928" max="7928" width="6.375" style="2" customWidth="1"/>
    <col min="7929" max="7929" width="11.875" style="2" customWidth="1"/>
    <col min="7930" max="7930" width="14.625" style="2" customWidth="1"/>
    <col min="7931" max="7931" width="14.375" style="2" customWidth="1"/>
    <col min="7932" max="7932" width="12.75" style="2" customWidth="1"/>
    <col min="7933" max="7933" width="13.875" style="2" customWidth="1"/>
    <col min="7934" max="7934" width="14.375" style="2" customWidth="1"/>
    <col min="7935" max="7935" width="12.75" style="2" customWidth="1"/>
    <col min="7936" max="7936" width="13.875" style="2" customWidth="1"/>
    <col min="7937" max="7937" width="14.375" style="2" customWidth="1"/>
    <col min="7938" max="7938" width="12.75" style="2" customWidth="1"/>
    <col min="7939" max="7941" width="7.375" style="2" customWidth="1"/>
    <col min="7942" max="7942" width="10.75" style="2" customWidth="1"/>
    <col min="7943" max="8175" width="9.125" style="2"/>
    <col min="8176" max="8176" width="6.625" style="2" customWidth="1"/>
    <col min="8177" max="8177" width="11.375" style="2" customWidth="1"/>
    <col min="8178" max="8178" width="6.875" style="2" customWidth="1"/>
    <col min="8179" max="8179" width="16.375" style="2" customWidth="1"/>
    <col min="8180" max="8180" width="14.125" style="2" customWidth="1"/>
    <col min="8181" max="8181" width="5.375" style="2" customWidth="1"/>
    <col min="8182" max="8182" width="44.875" style="2" customWidth="1"/>
    <col min="8183" max="8183" width="7.25" style="2" customWidth="1"/>
    <col min="8184" max="8184" width="6.375" style="2" customWidth="1"/>
    <col min="8185" max="8185" width="11.875" style="2" customWidth="1"/>
    <col min="8186" max="8186" width="14.625" style="2" customWidth="1"/>
    <col min="8187" max="8187" width="14.375" style="2" customWidth="1"/>
    <col min="8188" max="8188" width="12.75" style="2" customWidth="1"/>
    <col min="8189" max="8189" width="13.875" style="2" customWidth="1"/>
    <col min="8190" max="8190" width="14.375" style="2" customWidth="1"/>
    <col min="8191" max="8191" width="12.75" style="2" customWidth="1"/>
    <col min="8192" max="8192" width="13.875" style="2" customWidth="1"/>
    <col min="8193" max="8193" width="14.375" style="2" customWidth="1"/>
    <col min="8194" max="8194" width="12.75" style="2" customWidth="1"/>
    <col min="8195" max="8197" width="7.375" style="2" customWidth="1"/>
    <col min="8198" max="8198" width="10.75" style="2" customWidth="1"/>
    <col min="8199" max="8431" width="9.125" style="2"/>
    <col min="8432" max="8432" width="6.625" style="2" customWidth="1"/>
    <col min="8433" max="8433" width="11.375" style="2" customWidth="1"/>
    <col min="8434" max="8434" width="6.875" style="2" customWidth="1"/>
    <col min="8435" max="8435" width="16.375" style="2" customWidth="1"/>
    <col min="8436" max="8436" width="14.125" style="2" customWidth="1"/>
    <col min="8437" max="8437" width="5.375" style="2" customWidth="1"/>
    <col min="8438" max="8438" width="44.875" style="2" customWidth="1"/>
    <col min="8439" max="8439" width="7.25" style="2" customWidth="1"/>
    <col min="8440" max="8440" width="6.375" style="2" customWidth="1"/>
    <col min="8441" max="8441" width="11.875" style="2" customWidth="1"/>
    <col min="8442" max="8442" width="14.625" style="2" customWidth="1"/>
    <col min="8443" max="8443" width="14.375" style="2" customWidth="1"/>
    <col min="8444" max="8444" width="12.75" style="2" customWidth="1"/>
    <col min="8445" max="8445" width="13.875" style="2" customWidth="1"/>
    <col min="8446" max="8446" width="14.375" style="2" customWidth="1"/>
    <col min="8447" max="8447" width="12.75" style="2" customWidth="1"/>
    <col min="8448" max="8448" width="13.875" style="2" customWidth="1"/>
    <col min="8449" max="8449" width="14.375" style="2" customWidth="1"/>
    <col min="8450" max="8450" width="12.75" style="2" customWidth="1"/>
    <col min="8451" max="8453" width="7.375" style="2" customWidth="1"/>
    <col min="8454" max="8454" width="10.75" style="2" customWidth="1"/>
    <col min="8455" max="8687" width="9.125" style="2"/>
    <col min="8688" max="8688" width="6.625" style="2" customWidth="1"/>
    <col min="8689" max="8689" width="11.375" style="2" customWidth="1"/>
    <col min="8690" max="8690" width="6.875" style="2" customWidth="1"/>
    <col min="8691" max="8691" width="16.375" style="2" customWidth="1"/>
    <col min="8692" max="8692" width="14.125" style="2" customWidth="1"/>
    <col min="8693" max="8693" width="5.375" style="2" customWidth="1"/>
    <col min="8694" max="8694" width="44.875" style="2" customWidth="1"/>
    <col min="8695" max="8695" width="7.25" style="2" customWidth="1"/>
    <col min="8696" max="8696" width="6.375" style="2" customWidth="1"/>
    <col min="8697" max="8697" width="11.875" style="2" customWidth="1"/>
    <col min="8698" max="8698" width="14.625" style="2" customWidth="1"/>
    <col min="8699" max="8699" width="14.375" style="2" customWidth="1"/>
    <col min="8700" max="8700" width="12.75" style="2" customWidth="1"/>
    <col min="8701" max="8701" width="13.875" style="2" customWidth="1"/>
    <col min="8702" max="8702" width="14.375" style="2" customWidth="1"/>
    <col min="8703" max="8703" width="12.75" style="2" customWidth="1"/>
    <col min="8704" max="8704" width="13.875" style="2" customWidth="1"/>
    <col min="8705" max="8705" width="14.375" style="2" customWidth="1"/>
    <col min="8706" max="8706" width="12.75" style="2" customWidth="1"/>
    <col min="8707" max="8709" width="7.375" style="2" customWidth="1"/>
    <col min="8710" max="8710" width="10.75" style="2" customWidth="1"/>
    <col min="8711" max="8943" width="9.125" style="2"/>
    <col min="8944" max="8944" width="6.625" style="2" customWidth="1"/>
    <col min="8945" max="8945" width="11.375" style="2" customWidth="1"/>
    <col min="8946" max="8946" width="6.875" style="2" customWidth="1"/>
    <col min="8947" max="8947" width="16.375" style="2" customWidth="1"/>
    <col min="8948" max="8948" width="14.125" style="2" customWidth="1"/>
    <col min="8949" max="8949" width="5.375" style="2" customWidth="1"/>
    <col min="8950" max="8950" width="44.875" style="2" customWidth="1"/>
    <col min="8951" max="8951" width="7.25" style="2" customWidth="1"/>
    <col min="8952" max="8952" width="6.375" style="2" customWidth="1"/>
    <col min="8953" max="8953" width="11.875" style="2" customWidth="1"/>
    <col min="8954" max="8954" width="14.625" style="2" customWidth="1"/>
    <col min="8955" max="8955" width="14.375" style="2" customWidth="1"/>
    <col min="8956" max="8956" width="12.75" style="2" customWidth="1"/>
    <col min="8957" max="8957" width="13.875" style="2" customWidth="1"/>
    <col min="8958" max="8958" width="14.375" style="2" customWidth="1"/>
    <col min="8959" max="8959" width="12.75" style="2" customWidth="1"/>
    <col min="8960" max="8960" width="13.875" style="2" customWidth="1"/>
    <col min="8961" max="8961" width="14.375" style="2" customWidth="1"/>
    <col min="8962" max="8962" width="12.75" style="2" customWidth="1"/>
    <col min="8963" max="8965" width="7.375" style="2" customWidth="1"/>
    <col min="8966" max="8966" width="10.75" style="2" customWidth="1"/>
    <col min="8967" max="9199" width="9.125" style="2"/>
    <col min="9200" max="9200" width="6.625" style="2" customWidth="1"/>
    <col min="9201" max="9201" width="11.375" style="2" customWidth="1"/>
    <col min="9202" max="9202" width="6.875" style="2" customWidth="1"/>
    <col min="9203" max="9203" width="16.375" style="2" customWidth="1"/>
    <col min="9204" max="9204" width="14.125" style="2" customWidth="1"/>
    <col min="9205" max="9205" width="5.375" style="2" customWidth="1"/>
    <col min="9206" max="9206" width="44.875" style="2" customWidth="1"/>
    <col min="9207" max="9207" width="7.25" style="2" customWidth="1"/>
    <col min="9208" max="9208" width="6.375" style="2" customWidth="1"/>
    <col min="9209" max="9209" width="11.875" style="2" customWidth="1"/>
    <col min="9210" max="9210" width="14.625" style="2" customWidth="1"/>
    <col min="9211" max="9211" width="14.375" style="2" customWidth="1"/>
    <col min="9212" max="9212" width="12.75" style="2" customWidth="1"/>
    <col min="9213" max="9213" width="13.875" style="2" customWidth="1"/>
    <col min="9214" max="9214" width="14.375" style="2" customWidth="1"/>
    <col min="9215" max="9215" width="12.75" style="2" customWidth="1"/>
    <col min="9216" max="9216" width="13.875" style="2" customWidth="1"/>
    <col min="9217" max="9217" width="14.375" style="2" customWidth="1"/>
    <col min="9218" max="9218" width="12.75" style="2" customWidth="1"/>
    <col min="9219" max="9221" width="7.375" style="2" customWidth="1"/>
    <col min="9222" max="9222" width="10.75" style="2" customWidth="1"/>
    <col min="9223" max="9455" width="9.125" style="2"/>
    <col min="9456" max="9456" width="6.625" style="2" customWidth="1"/>
    <col min="9457" max="9457" width="11.375" style="2" customWidth="1"/>
    <col min="9458" max="9458" width="6.875" style="2" customWidth="1"/>
    <col min="9459" max="9459" width="16.375" style="2" customWidth="1"/>
    <col min="9460" max="9460" width="14.125" style="2" customWidth="1"/>
    <col min="9461" max="9461" width="5.375" style="2" customWidth="1"/>
    <col min="9462" max="9462" width="44.875" style="2" customWidth="1"/>
    <col min="9463" max="9463" width="7.25" style="2" customWidth="1"/>
    <col min="9464" max="9464" width="6.375" style="2" customWidth="1"/>
    <col min="9465" max="9465" width="11.875" style="2" customWidth="1"/>
    <col min="9466" max="9466" width="14.625" style="2" customWidth="1"/>
    <col min="9467" max="9467" width="14.375" style="2" customWidth="1"/>
    <col min="9468" max="9468" width="12.75" style="2" customWidth="1"/>
    <col min="9469" max="9469" width="13.875" style="2" customWidth="1"/>
    <col min="9470" max="9470" width="14.375" style="2" customWidth="1"/>
    <col min="9471" max="9471" width="12.75" style="2" customWidth="1"/>
    <col min="9472" max="9472" width="13.875" style="2" customWidth="1"/>
    <col min="9473" max="9473" width="14.375" style="2" customWidth="1"/>
    <col min="9474" max="9474" width="12.75" style="2" customWidth="1"/>
    <col min="9475" max="9477" width="7.375" style="2" customWidth="1"/>
    <col min="9478" max="9478" width="10.75" style="2" customWidth="1"/>
    <col min="9479" max="9711" width="9.125" style="2"/>
    <col min="9712" max="9712" width="6.625" style="2" customWidth="1"/>
    <col min="9713" max="9713" width="11.375" style="2" customWidth="1"/>
    <col min="9714" max="9714" width="6.875" style="2" customWidth="1"/>
    <col min="9715" max="9715" width="16.375" style="2" customWidth="1"/>
    <col min="9716" max="9716" width="14.125" style="2" customWidth="1"/>
    <col min="9717" max="9717" width="5.375" style="2" customWidth="1"/>
    <col min="9718" max="9718" width="44.875" style="2" customWidth="1"/>
    <col min="9719" max="9719" width="7.25" style="2" customWidth="1"/>
    <col min="9720" max="9720" width="6.375" style="2" customWidth="1"/>
    <col min="9721" max="9721" width="11.875" style="2" customWidth="1"/>
    <col min="9722" max="9722" width="14.625" style="2" customWidth="1"/>
    <col min="9723" max="9723" width="14.375" style="2" customWidth="1"/>
    <col min="9724" max="9724" width="12.75" style="2" customWidth="1"/>
    <col min="9725" max="9725" width="13.875" style="2" customWidth="1"/>
    <col min="9726" max="9726" width="14.375" style="2" customWidth="1"/>
    <col min="9727" max="9727" width="12.75" style="2" customWidth="1"/>
    <col min="9728" max="9728" width="13.875" style="2" customWidth="1"/>
    <col min="9729" max="9729" width="14.375" style="2" customWidth="1"/>
    <col min="9730" max="9730" width="12.75" style="2" customWidth="1"/>
    <col min="9731" max="9733" width="7.375" style="2" customWidth="1"/>
    <col min="9734" max="9734" width="10.75" style="2" customWidth="1"/>
    <col min="9735" max="9967" width="9.125" style="2"/>
    <col min="9968" max="9968" width="6.625" style="2" customWidth="1"/>
    <col min="9969" max="9969" width="11.375" style="2" customWidth="1"/>
    <col min="9970" max="9970" width="6.875" style="2" customWidth="1"/>
    <col min="9971" max="9971" width="16.375" style="2" customWidth="1"/>
    <col min="9972" max="9972" width="14.125" style="2" customWidth="1"/>
    <col min="9973" max="9973" width="5.375" style="2" customWidth="1"/>
    <col min="9974" max="9974" width="44.875" style="2" customWidth="1"/>
    <col min="9975" max="9975" width="7.25" style="2" customWidth="1"/>
    <col min="9976" max="9976" width="6.375" style="2" customWidth="1"/>
    <col min="9977" max="9977" width="11.875" style="2" customWidth="1"/>
    <col min="9978" max="9978" width="14.625" style="2" customWidth="1"/>
    <col min="9979" max="9979" width="14.375" style="2" customWidth="1"/>
    <col min="9980" max="9980" width="12.75" style="2" customWidth="1"/>
    <col min="9981" max="9981" width="13.875" style="2" customWidth="1"/>
    <col min="9982" max="9982" width="14.375" style="2" customWidth="1"/>
    <col min="9983" max="9983" width="12.75" style="2" customWidth="1"/>
    <col min="9984" max="9984" width="13.875" style="2" customWidth="1"/>
    <col min="9985" max="9985" width="14.375" style="2" customWidth="1"/>
    <col min="9986" max="9986" width="12.75" style="2" customWidth="1"/>
    <col min="9987" max="9989" width="7.375" style="2" customWidth="1"/>
    <col min="9990" max="9990" width="10.75" style="2" customWidth="1"/>
    <col min="9991" max="10223" width="9.125" style="2"/>
    <col min="10224" max="10224" width="6.625" style="2" customWidth="1"/>
    <col min="10225" max="10225" width="11.375" style="2" customWidth="1"/>
    <col min="10226" max="10226" width="6.875" style="2" customWidth="1"/>
    <col min="10227" max="10227" width="16.375" style="2" customWidth="1"/>
    <col min="10228" max="10228" width="14.125" style="2" customWidth="1"/>
    <col min="10229" max="10229" width="5.375" style="2" customWidth="1"/>
    <col min="10230" max="10230" width="44.875" style="2" customWidth="1"/>
    <col min="10231" max="10231" width="7.25" style="2" customWidth="1"/>
    <col min="10232" max="10232" width="6.375" style="2" customWidth="1"/>
    <col min="10233" max="10233" width="11.875" style="2" customWidth="1"/>
    <col min="10234" max="10234" width="14.625" style="2" customWidth="1"/>
    <col min="10235" max="10235" width="14.375" style="2" customWidth="1"/>
    <col min="10236" max="10236" width="12.75" style="2" customWidth="1"/>
    <col min="10237" max="10237" width="13.875" style="2" customWidth="1"/>
    <col min="10238" max="10238" width="14.375" style="2" customWidth="1"/>
    <col min="10239" max="10239" width="12.75" style="2" customWidth="1"/>
    <col min="10240" max="10240" width="13.875" style="2" customWidth="1"/>
    <col min="10241" max="10241" width="14.375" style="2" customWidth="1"/>
    <col min="10242" max="10242" width="12.75" style="2" customWidth="1"/>
    <col min="10243" max="10245" width="7.375" style="2" customWidth="1"/>
    <col min="10246" max="10246" width="10.75" style="2" customWidth="1"/>
    <col min="10247" max="10479" width="9.125" style="2"/>
    <col min="10480" max="10480" width="6.625" style="2" customWidth="1"/>
    <col min="10481" max="10481" width="11.375" style="2" customWidth="1"/>
    <col min="10482" max="10482" width="6.875" style="2" customWidth="1"/>
    <col min="10483" max="10483" width="16.375" style="2" customWidth="1"/>
    <col min="10484" max="10484" width="14.125" style="2" customWidth="1"/>
    <col min="10485" max="10485" width="5.375" style="2" customWidth="1"/>
    <col min="10486" max="10486" width="44.875" style="2" customWidth="1"/>
    <col min="10487" max="10487" width="7.25" style="2" customWidth="1"/>
    <col min="10488" max="10488" width="6.375" style="2" customWidth="1"/>
    <col min="10489" max="10489" width="11.875" style="2" customWidth="1"/>
    <col min="10490" max="10490" width="14.625" style="2" customWidth="1"/>
    <col min="10491" max="10491" width="14.375" style="2" customWidth="1"/>
    <col min="10492" max="10492" width="12.75" style="2" customWidth="1"/>
    <col min="10493" max="10493" width="13.875" style="2" customWidth="1"/>
    <col min="10494" max="10494" width="14.375" style="2" customWidth="1"/>
    <col min="10495" max="10495" width="12.75" style="2" customWidth="1"/>
    <col min="10496" max="10496" width="13.875" style="2" customWidth="1"/>
    <col min="10497" max="10497" width="14.375" style="2" customWidth="1"/>
    <col min="10498" max="10498" width="12.75" style="2" customWidth="1"/>
    <col min="10499" max="10501" width="7.375" style="2" customWidth="1"/>
    <col min="10502" max="10502" width="10.75" style="2" customWidth="1"/>
    <col min="10503" max="10735" width="9.125" style="2"/>
    <col min="10736" max="10736" width="6.625" style="2" customWidth="1"/>
    <col min="10737" max="10737" width="11.375" style="2" customWidth="1"/>
    <col min="10738" max="10738" width="6.875" style="2" customWidth="1"/>
    <col min="10739" max="10739" width="16.375" style="2" customWidth="1"/>
    <col min="10740" max="10740" width="14.125" style="2" customWidth="1"/>
    <col min="10741" max="10741" width="5.375" style="2" customWidth="1"/>
    <col min="10742" max="10742" width="44.875" style="2" customWidth="1"/>
    <col min="10743" max="10743" width="7.25" style="2" customWidth="1"/>
    <col min="10744" max="10744" width="6.375" style="2" customWidth="1"/>
    <col min="10745" max="10745" width="11.875" style="2" customWidth="1"/>
    <col min="10746" max="10746" width="14.625" style="2" customWidth="1"/>
    <col min="10747" max="10747" width="14.375" style="2" customWidth="1"/>
    <col min="10748" max="10748" width="12.75" style="2" customWidth="1"/>
    <col min="10749" max="10749" width="13.875" style="2" customWidth="1"/>
    <col min="10750" max="10750" width="14.375" style="2" customWidth="1"/>
    <col min="10751" max="10751" width="12.75" style="2" customWidth="1"/>
    <col min="10752" max="10752" width="13.875" style="2" customWidth="1"/>
    <col min="10753" max="10753" width="14.375" style="2" customWidth="1"/>
    <col min="10754" max="10754" width="12.75" style="2" customWidth="1"/>
    <col min="10755" max="10757" width="7.375" style="2" customWidth="1"/>
    <col min="10758" max="10758" width="10.75" style="2" customWidth="1"/>
    <col min="10759" max="10991" width="9.125" style="2"/>
    <col min="10992" max="10992" width="6.625" style="2" customWidth="1"/>
    <col min="10993" max="10993" width="11.375" style="2" customWidth="1"/>
    <col min="10994" max="10994" width="6.875" style="2" customWidth="1"/>
    <col min="10995" max="10995" width="16.375" style="2" customWidth="1"/>
    <col min="10996" max="10996" width="14.125" style="2" customWidth="1"/>
    <col min="10997" max="10997" width="5.375" style="2" customWidth="1"/>
    <col min="10998" max="10998" width="44.875" style="2" customWidth="1"/>
    <col min="10999" max="10999" width="7.25" style="2" customWidth="1"/>
    <col min="11000" max="11000" width="6.375" style="2" customWidth="1"/>
    <col min="11001" max="11001" width="11.875" style="2" customWidth="1"/>
    <col min="11002" max="11002" width="14.625" style="2" customWidth="1"/>
    <col min="11003" max="11003" width="14.375" style="2" customWidth="1"/>
    <col min="11004" max="11004" width="12.75" style="2" customWidth="1"/>
    <col min="11005" max="11005" width="13.875" style="2" customWidth="1"/>
    <col min="11006" max="11006" width="14.375" style="2" customWidth="1"/>
    <col min="11007" max="11007" width="12.75" style="2" customWidth="1"/>
    <col min="11008" max="11008" width="13.875" style="2" customWidth="1"/>
    <col min="11009" max="11009" width="14.375" style="2" customWidth="1"/>
    <col min="11010" max="11010" width="12.75" style="2" customWidth="1"/>
    <col min="11011" max="11013" width="7.375" style="2" customWidth="1"/>
    <col min="11014" max="11014" width="10.75" style="2" customWidth="1"/>
    <col min="11015" max="11247" width="9.125" style="2"/>
    <col min="11248" max="11248" width="6.625" style="2" customWidth="1"/>
    <col min="11249" max="11249" width="11.375" style="2" customWidth="1"/>
    <col min="11250" max="11250" width="6.875" style="2" customWidth="1"/>
    <col min="11251" max="11251" width="16.375" style="2" customWidth="1"/>
    <col min="11252" max="11252" width="14.125" style="2" customWidth="1"/>
    <col min="11253" max="11253" width="5.375" style="2" customWidth="1"/>
    <col min="11254" max="11254" width="44.875" style="2" customWidth="1"/>
    <col min="11255" max="11255" width="7.25" style="2" customWidth="1"/>
    <col min="11256" max="11256" width="6.375" style="2" customWidth="1"/>
    <col min="11257" max="11257" width="11.875" style="2" customWidth="1"/>
    <col min="11258" max="11258" width="14.625" style="2" customWidth="1"/>
    <col min="11259" max="11259" width="14.375" style="2" customWidth="1"/>
    <col min="11260" max="11260" width="12.75" style="2" customWidth="1"/>
    <col min="11261" max="11261" width="13.875" style="2" customWidth="1"/>
    <col min="11262" max="11262" width="14.375" style="2" customWidth="1"/>
    <col min="11263" max="11263" width="12.75" style="2" customWidth="1"/>
    <col min="11264" max="11264" width="13.875" style="2" customWidth="1"/>
    <col min="11265" max="11265" width="14.375" style="2" customWidth="1"/>
    <col min="11266" max="11266" width="12.75" style="2" customWidth="1"/>
    <col min="11267" max="11269" width="7.375" style="2" customWidth="1"/>
    <col min="11270" max="11270" width="10.75" style="2" customWidth="1"/>
    <col min="11271" max="11503" width="9.125" style="2"/>
    <col min="11504" max="11504" width="6.625" style="2" customWidth="1"/>
    <col min="11505" max="11505" width="11.375" style="2" customWidth="1"/>
    <col min="11506" max="11506" width="6.875" style="2" customWidth="1"/>
    <col min="11507" max="11507" width="16.375" style="2" customWidth="1"/>
    <col min="11508" max="11508" width="14.125" style="2" customWidth="1"/>
    <col min="11509" max="11509" width="5.375" style="2" customWidth="1"/>
    <col min="11510" max="11510" width="44.875" style="2" customWidth="1"/>
    <col min="11511" max="11511" width="7.25" style="2" customWidth="1"/>
    <col min="11512" max="11512" width="6.375" style="2" customWidth="1"/>
    <col min="11513" max="11513" width="11.875" style="2" customWidth="1"/>
    <col min="11514" max="11514" width="14.625" style="2" customWidth="1"/>
    <col min="11515" max="11515" width="14.375" style="2" customWidth="1"/>
    <col min="11516" max="11516" width="12.75" style="2" customWidth="1"/>
    <col min="11517" max="11517" width="13.875" style="2" customWidth="1"/>
    <col min="11518" max="11518" width="14.375" style="2" customWidth="1"/>
    <col min="11519" max="11519" width="12.75" style="2" customWidth="1"/>
    <col min="11520" max="11520" width="13.875" style="2" customWidth="1"/>
    <col min="11521" max="11521" width="14.375" style="2" customWidth="1"/>
    <col min="11522" max="11522" width="12.75" style="2" customWidth="1"/>
    <col min="11523" max="11525" width="7.375" style="2" customWidth="1"/>
    <col min="11526" max="11526" width="10.75" style="2" customWidth="1"/>
    <col min="11527" max="11759" width="9.125" style="2"/>
    <col min="11760" max="11760" width="6.625" style="2" customWidth="1"/>
    <col min="11761" max="11761" width="11.375" style="2" customWidth="1"/>
    <col min="11762" max="11762" width="6.875" style="2" customWidth="1"/>
    <col min="11763" max="11763" width="16.375" style="2" customWidth="1"/>
    <col min="11764" max="11764" width="14.125" style="2" customWidth="1"/>
    <col min="11765" max="11765" width="5.375" style="2" customWidth="1"/>
    <col min="11766" max="11766" width="44.875" style="2" customWidth="1"/>
    <col min="11767" max="11767" width="7.25" style="2" customWidth="1"/>
    <col min="11768" max="11768" width="6.375" style="2" customWidth="1"/>
    <col min="11769" max="11769" width="11.875" style="2" customWidth="1"/>
    <col min="11770" max="11770" width="14.625" style="2" customWidth="1"/>
    <col min="11771" max="11771" width="14.375" style="2" customWidth="1"/>
    <col min="11772" max="11772" width="12.75" style="2" customWidth="1"/>
    <col min="11773" max="11773" width="13.875" style="2" customWidth="1"/>
    <col min="11774" max="11774" width="14.375" style="2" customWidth="1"/>
    <col min="11775" max="11775" width="12.75" style="2" customWidth="1"/>
    <col min="11776" max="11776" width="13.875" style="2" customWidth="1"/>
    <col min="11777" max="11777" width="14.375" style="2" customWidth="1"/>
    <col min="11778" max="11778" width="12.75" style="2" customWidth="1"/>
    <col min="11779" max="11781" width="7.375" style="2" customWidth="1"/>
    <col min="11782" max="11782" width="10.75" style="2" customWidth="1"/>
    <col min="11783" max="12015" width="9.125" style="2"/>
    <col min="12016" max="12016" width="6.625" style="2" customWidth="1"/>
    <col min="12017" max="12017" width="11.375" style="2" customWidth="1"/>
    <col min="12018" max="12018" width="6.875" style="2" customWidth="1"/>
    <col min="12019" max="12019" width="16.375" style="2" customWidth="1"/>
    <col min="12020" max="12020" width="14.125" style="2" customWidth="1"/>
    <col min="12021" max="12021" width="5.375" style="2" customWidth="1"/>
    <col min="12022" max="12022" width="44.875" style="2" customWidth="1"/>
    <col min="12023" max="12023" width="7.25" style="2" customWidth="1"/>
    <col min="12024" max="12024" width="6.375" style="2" customWidth="1"/>
    <col min="12025" max="12025" width="11.875" style="2" customWidth="1"/>
    <col min="12026" max="12026" width="14.625" style="2" customWidth="1"/>
    <col min="12027" max="12027" width="14.375" style="2" customWidth="1"/>
    <col min="12028" max="12028" width="12.75" style="2" customWidth="1"/>
    <col min="12029" max="12029" width="13.875" style="2" customWidth="1"/>
    <col min="12030" max="12030" width="14.375" style="2" customWidth="1"/>
    <col min="12031" max="12031" width="12.75" style="2" customWidth="1"/>
    <col min="12032" max="12032" width="13.875" style="2" customWidth="1"/>
    <col min="12033" max="12033" width="14.375" style="2" customWidth="1"/>
    <col min="12034" max="12034" width="12.75" style="2" customWidth="1"/>
    <col min="12035" max="12037" width="7.375" style="2" customWidth="1"/>
    <col min="12038" max="12038" width="10.75" style="2" customWidth="1"/>
    <col min="12039" max="12271" width="9.125" style="2"/>
    <col min="12272" max="12272" width="6.625" style="2" customWidth="1"/>
    <col min="12273" max="12273" width="11.375" style="2" customWidth="1"/>
    <col min="12274" max="12274" width="6.875" style="2" customWidth="1"/>
    <col min="12275" max="12275" width="16.375" style="2" customWidth="1"/>
    <col min="12276" max="12276" width="14.125" style="2" customWidth="1"/>
    <col min="12277" max="12277" width="5.375" style="2" customWidth="1"/>
    <col min="12278" max="12278" width="44.875" style="2" customWidth="1"/>
    <col min="12279" max="12279" width="7.25" style="2" customWidth="1"/>
    <col min="12280" max="12280" width="6.375" style="2" customWidth="1"/>
    <col min="12281" max="12281" width="11.875" style="2" customWidth="1"/>
    <col min="12282" max="12282" width="14.625" style="2" customWidth="1"/>
    <col min="12283" max="12283" width="14.375" style="2" customWidth="1"/>
    <col min="12284" max="12284" width="12.75" style="2" customWidth="1"/>
    <col min="12285" max="12285" width="13.875" style="2" customWidth="1"/>
    <col min="12286" max="12286" width="14.375" style="2" customWidth="1"/>
    <col min="12287" max="12287" width="12.75" style="2" customWidth="1"/>
    <col min="12288" max="12288" width="13.875" style="2" customWidth="1"/>
    <col min="12289" max="12289" width="14.375" style="2" customWidth="1"/>
    <col min="12290" max="12290" width="12.75" style="2" customWidth="1"/>
    <col min="12291" max="12293" width="7.375" style="2" customWidth="1"/>
    <col min="12294" max="12294" width="10.75" style="2" customWidth="1"/>
    <col min="12295" max="12527" width="9.125" style="2"/>
    <col min="12528" max="12528" width="6.625" style="2" customWidth="1"/>
    <col min="12529" max="12529" width="11.375" style="2" customWidth="1"/>
    <col min="12530" max="12530" width="6.875" style="2" customWidth="1"/>
    <col min="12531" max="12531" width="16.375" style="2" customWidth="1"/>
    <col min="12532" max="12532" width="14.125" style="2" customWidth="1"/>
    <col min="12533" max="12533" width="5.375" style="2" customWidth="1"/>
    <col min="12534" max="12534" width="44.875" style="2" customWidth="1"/>
    <col min="12535" max="12535" width="7.25" style="2" customWidth="1"/>
    <col min="12536" max="12536" width="6.375" style="2" customWidth="1"/>
    <col min="12537" max="12537" width="11.875" style="2" customWidth="1"/>
    <col min="12538" max="12538" width="14.625" style="2" customWidth="1"/>
    <col min="12539" max="12539" width="14.375" style="2" customWidth="1"/>
    <col min="12540" max="12540" width="12.75" style="2" customWidth="1"/>
    <col min="12541" max="12541" width="13.875" style="2" customWidth="1"/>
    <col min="12542" max="12542" width="14.375" style="2" customWidth="1"/>
    <col min="12543" max="12543" width="12.75" style="2" customWidth="1"/>
    <col min="12544" max="12544" width="13.875" style="2" customWidth="1"/>
    <col min="12545" max="12545" width="14.375" style="2" customWidth="1"/>
    <col min="12546" max="12546" width="12.75" style="2" customWidth="1"/>
    <col min="12547" max="12549" width="7.375" style="2" customWidth="1"/>
    <col min="12550" max="12550" width="10.75" style="2" customWidth="1"/>
    <col min="12551" max="12783" width="9.125" style="2"/>
    <col min="12784" max="12784" width="6.625" style="2" customWidth="1"/>
    <col min="12785" max="12785" width="11.375" style="2" customWidth="1"/>
    <col min="12786" max="12786" width="6.875" style="2" customWidth="1"/>
    <col min="12787" max="12787" width="16.375" style="2" customWidth="1"/>
    <col min="12788" max="12788" width="14.125" style="2" customWidth="1"/>
    <col min="12789" max="12789" width="5.375" style="2" customWidth="1"/>
    <col min="12790" max="12790" width="44.875" style="2" customWidth="1"/>
    <col min="12791" max="12791" width="7.25" style="2" customWidth="1"/>
    <col min="12792" max="12792" width="6.375" style="2" customWidth="1"/>
    <col min="12793" max="12793" width="11.875" style="2" customWidth="1"/>
    <col min="12794" max="12794" width="14.625" style="2" customWidth="1"/>
    <col min="12795" max="12795" width="14.375" style="2" customWidth="1"/>
    <col min="12796" max="12796" width="12.75" style="2" customWidth="1"/>
    <col min="12797" max="12797" width="13.875" style="2" customWidth="1"/>
    <col min="12798" max="12798" width="14.375" style="2" customWidth="1"/>
    <col min="12799" max="12799" width="12.75" style="2" customWidth="1"/>
    <col min="12800" max="12800" width="13.875" style="2" customWidth="1"/>
    <col min="12801" max="12801" width="14.375" style="2" customWidth="1"/>
    <col min="12802" max="12802" width="12.75" style="2" customWidth="1"/>
    <col min="12803" max="12805" width="7.375" style="2" customWidth="1"/>
    <col min="12806" max="12806" width="10.75" style="2" customWidth="1"/>
    <col min="12807" max="13039" width="9.125" style="2"/>
    <col min="13040" max="13040" width="6.625" style="2" customWidth="1"/>
    <col min="13041" max="13041" width="11.375" style="2" customWidth="1"/>
    <col min="13042" max="13042" width="6.875" style="2" customWidth="1"/>
    <col min="13043" max="13043" width="16.375" style="2" customWidth="1"/>
    <col min="13044" max="13044" width="14.125" style="2" customWidth="1"/>
    <col min="13045" max="13045" width="5.375" style="2" customWidth="1"/>
    <col min="13046" max="13046" width="44.875" style="2" customWidth="1"/>
    <col min="13047" max="13047" width="7.25" style="2" customWidth="1"/>
    <col min="13048" max="13048" width="6.375" style="2" customWidth="1"/>
    <col min="13049" max="13049" width="11.875" style="2" customWidth="1"/>
    <col min="13050" max="13050" width="14.625" style="2" customWidth="1"/>
    <col min="13051" max="13051" width="14.375" style="2" customWidth="1"/>
    <col min="13052" max="13052" width="12.75" style="2" customWidth="1"/>
    <col min="13053" max="13053" width="13.875" style="2" customWidth="1"/>
    <col min="13054" max="13054" width="14.375" style="2" customWidth="1"/>
    <col min="13055" max="13055" width="12.75" style="2" customWidth="1"/>
    <col min="13056" max="13056" width="13.875" style="2" customWidth="1"/>
    <col min="13057" max="13057" width="14.375" style="2" customWidth="1"/>
    <col min="13058" max="13058" width="12.75" style="2" customWidth="1"/>
    <col min="13059" max="13061" width="7.375" style="2" customWidth="1"/>
    <col min="13062" max="13062" width="10.75" style="2" customWidth="1"/>
    <col min="13063" max="13295" width="9.125" style="2"/>
    <col min="13296" max="13296" width="6.625" style="2" customWidth="1"/>
    <col min="13297" max="13297" width="11.375" style="2" customWidth="1"/>
    <col min="13298" max="13298" width="6.875" style="2" customWidth="1"/>
    <col min="13299" max="13299" width="16.375" style="2" customWidth="1"/>
    <col min="13300" max="13300" width="14.125" style="2" customWidth="1"/>
    <col min="13301" max="13301" width="5.375" style="2" customWidth="1"/>
    <col min="13302" max="13302" width="44.875" style="2" customWidth="1"/>
    <col min="13303" max="13303" width="7.25" style="2" customWidth="1"/>
    <col min="13304" max="13304" width="6.375" style="2" customWidth="1"/>
    <col min="13305" max="13305" width="11.875" style="2" customWidth="1"/>
    <col min="13306" max="13306" width="14.625" style="2" customWidth="1"/>
    <col min="13307" max="13307" width="14.375" style="2" customWidth="1"/>
    <col min="13308" max="13308" width="12.75" style="2" customWidth="1"/>
    <col min="13309" max="13309" width="13.875" style="2" customWidth="1"/>
    <col min="13310" max="13310" width="14.375" style="2" customWidth="1"/>
    <col min="13311" max="13311" width="12.75" style="2" customWidth="1"/>
    <col min="13312" max="13312" width="13.875" style="2" customWidth="1"/>
    <col min="13313" max="13313" width="14.375" style="2" customWidth="1"/>
    <col min="13314" max="13314" width="12.75" style="2" customWidth="1"/>
    <col min="13315" max="13317" width="7.375" style="2" customWidth="1"/>
    <col min="13318" max="13318" width="10.75" style="2" customWidth="1"/>
    <col min="13319" max="13551" width="9.125" style="2"/>
    <col min="13552" max="13552" width="6.625" style="2" customWidth="1"/>
    <col min="13553" max="13553" width="11.375" style="2" customWidth="1"/>
    <col min="13554" max="13554" width="6.875" style="2" customWidth="1"/>
    <col min="13555" max="13555" width="16.375" style="2" customWidth="1"/>
    <col min="13556" max="13556" width="14.125" style="2" customWidth="1"/>
    <col min="13557" max="13557" width="5.375" style="2" customWidth="1"/>
    <col min="13558" max="13558" width="44.875" style="2" customWidth="1"/>
    <col min="13559" max="13559" width="7.25" style="2" customWidth="1"/>
    <col min="13560" max="13560" width="6.375" style="2" customWidth="1"/>
    <col min="13561" max="13561" width="11.875" style="2" customWidth="1"/>
    <col min="13562" max="13562" width="14.625" style="2" customWidth="1"/>
    <col min="13563" max="13563" width="14.375" style="2" customWidth="1"/>
    <col min="13564" max="13564" width="12.75" style="2" customWidth="1"/>
    <col min="13565" max="13565" width="13.875" style="2" customWidth="1"/>
    <col min="13566" max="13566" width="14.375" style="2" customWidth="1"/>
    <col min="13567" max="13567" width="12.75" style="2" customWidth="1"/>
    <col min="13568" max="13568" width="13.875" style="2" customWidth="1"/>
    <col min="13569" max="13569" width="14.375" style="2" customWidth="1"/>
    <col min="13570" max="13570" width="12.75" style="2" customWidth="1"/>
    <col min="13571" max="13573" width="7.375" style="2" customWidth="1"/>
    <col min="13574" max="13574" width="10.75" style="2" customWidth="1"/>
    <col min="13575" max="13807" width="9.125" style="2"/>
    <col min="13808" max="13808" width="6.625" style="2" customWidth="1"/>
    <col min="13809" max="13809" width="11.375" style="2" customWidth="1"/>
    <col min="13810" max="13810" width="6.875" style="2" customWidth="1"/>
    <col min="13811" max="13811" width="16.375" style="2" customWidth="1"/>
    <col min="13812" max="13812" width="14.125" style="2" customWidth="1"/>
    <col min="13813" max="13813" width="5.375" style="2" customWidth="1"/>
    <col min="13814" max="13814" width="44.875" style="2" customWidth="1"/>
    <col min="13815" max="13815" width="7.25" style="2" customWidth="1"/>
    <col min="13816" max="13816" width="6.375" style="2" customWidth="1"/>
    <col min="13817" max="13817" width="11.875" style="2" customWidth="1"/>
    <col min="13818" max="13818" width="14.625" style="2" customWidth="1"/>
    <col min="13819" max="13819" width="14.375" style="2" customWidth="1"/>
    <col min="13820" max="13820" width="12.75" style="2" customWidth="1"/>
    <col min="13821" max="13821" width="13.875" style="2" customWidth="1"/>
    <col min="13822" max="13822" width="14.375" style="2" customWidth="1"/>
    <col min="13823" max="13823" width="12.75" style="2" customWidth="1"/>
    <col min="13824" max="13824" width="13.875" style="2" customWidth="1"/>
    <col min="13825" max="13825" width="14.375" style="2" customWidth="1"/>
    <col min="13826" max="13826" width="12.75" style="2" customWidth="1"/>
    <col min="13827" max="13829" width="7.375" style="2" customWidth="1"/>
    <col min="13830" max="13830" width="10.75" style="2" customWidth="1"/>
    <col min="13831" max="14063" width="9.125" style="2"/>
    <col min="14064" max="14064" width="6.625" style="2" customWidth="1"/>
    <col min="14065" max="14065" width="11.375" style="2" customWidth="1"/>
    <col min="14066" max="14066" width="6.875" style="2" customWidth="1"/>
    <col min="14067" max="14067" width="16.375" style="2" customWidth="1"/>
    <col min="14068" max="14068" width="14.125" style="2" customWidth="1"/>
    <col min="14069" max="14069" width="5.375" style="2" customWidth="1"/>
    <col min="14070" max="14070" width="44.875" style="2" customWidth="1"/>
    <col min="14071" max="14071" width="7.25" style="2" customWidth="1"/>
    <col min="14072" max="14072" width="6.375" style="2" customWidth="1"/>
    <col min="14073" max="14073" width="11.875" style="2" customWidth="1"/>
    <col min="14074" max="14074" width="14.625" style="2" customWidth="1"/>
    <col min="14075" max="14075" width="14.375" style="2" customWidth="1"/>
    <col min="14076" max="14076" width="12.75" style="2" customWidth="1"/>
    <col min="14077" max="14077" width="13.875" style="2" customWidth="1"/>
    <col min="14078" max="14078" width="14.375" style="2" customWidth="1"/>
    <col min="14079" max="14079" width="12.75" style="2" customWidth="1"/>
    <col min="14080" max="14080" width="13.875" style="2" customWidth="1"/>
    <col min="14081" max="14081" width="14.375" style="2" customWidth="1"/>
    <col min="14082" max="14082" width="12.75" style="2" customWidth="1"/>
    <col min="14083" max="14085" width="7.375" style="2" customWidth="1"/>
    <col min="14086" max="14086" width="10.75" style="2" customWidth="1"/>
    <col min="14087" max="14319" width="9.125" style="2"/>
    <col min="14320" max="14320" width="6.625" style="2" customWidth="1"/>
    <col min="14321" max="14321" width="11.375" style="2" customWidth="1"/>
    <col min="14322" max="14322" width="6.875" style="2" customWidth="1"/>
    <col min="14323" max="14323" width="16.375" style="2" customWidth="1"/>
    <col min="14324" max="14324" width="14.125" style="2" customWidth="1"/>
    <col min="14325" max="14325" width="5.375" style="2" customWidth="1"/>
    <col min="14326" max="14326" width="44.875" style="2" customWidth="1"/>
    <col min="14327" max="14327" width="7.25" style="2" customWidth="1"/>
    <col min="14328" max="14328" width="6.375" style="2" customWidth="1"/>
    <col min="14329" max="14329" width="11.875" style="2" customWidth="1"/>
    <col min="14330" max="14330" width="14.625" style="2" customWidth="1"/>
    <col min="14331" max="14331" width="14.375" style="2" customWidth="1"/>
    <col min="14332" max="14332" width="12.75" style="2" customWidth="1"/>
    <col min="14333" max="14333" width="13.875" style="2" customWidth="1"/>
    <col min="14334" max="14334" width="14.375" style="2" customWidth="1"/>
    <col min="14335" max="14335" width="12.75" style="2" customWidth="1"/>
    <col min="14336" max="14336" width="13.875" style="2" customWidth="1"/>
    <col min="14337" max="14337" width="14.375" style="2" customWidth="1"/>
    <col min="14338" max="14338" width="12.75" style="2" customWidth="1"/>
    <col min="14339" max="14341" width="7.375" style="2" customWidth="1"/>
    <col min="14342" max="14342" width="10.75" style="2" customWidth="1"/>
    <col min="14343" max="14575" width="9.125" style="2"/>
    <col min="14576" max="14576" width="6.625" style="2" customWidth="1"/>
    <col min="14577" max="14577" width="11.375" style="2" customWidth="1"/>
    <col min="14578" max="14578" width="6.875" style="2" customWidth="1"/>
    <col min="14579" max="14579" width="16.375" style="2" customWidth="1"/>
    <col min="14580" max="14580" width="14.125" style="2" customWidth="1"/>
    <col min="14581" max="14581" width="5.375" style="2" customWidth="1"/>
    <col min="14582" max="14582" width="44.875" style="2" customWidth="1"/>
    <col min="14583" max="14583" width="7.25" style="2" customWidth="1"/>
    <col min="14584" max="14584" width="6.375" style="2" customWidth="1"/>
    <col min="14585" max="14585" width="11.875" style="2" customWidth="1"/>
    <col min="14586" max="14586" width="14.625" style="2" customWidth="1"/>
    <col min="14587" max="14587" width="14.375" style="2" customWidth="1"/>
    <col min="14588" max="14588" width="12.75" style="2" customWidth="1"/>
    <col min="14589" max="14589" width="13.875" style="2" customWidth="1"/>
    <col min="14590" max="14590" width="14.375" style="2" customWidth="1"/>
    <col min="14591" max="14591" width="12.75" style="2" customWidth="1"/>
    <col min="14592" max="14592" width="13.875" style="2" customWidth="1"/>
    <col min="14593" max="14593" width="14.375" style="2" customWidth="1"/>
    <col min="14594" max="14594" width="12.75" style="2" customWidth="1"/>
    <col min="14595" max="14597" width="7.375" style="2" customWidth="1"/>
    <col min="14598" max="14598" width="10.75" style="2" customWidth="1"/>
    <col min="14599" max="14831" width="9.125" style="2"/>
    <col min="14832" max="14832" width="6.625" style="2" customWidth="1"/>
    <col min="14833" max="14833" width="11.375" style="2" customWidth="1"/>
    <col min="14834" max="14834" width="6.875" style="2" customWidth="1"/>
    <col min="14835" max="14835" width="16.375" style="2" customWidth="1"/>
    <col min="14836" max="14836" width="14.125" style="2" customWidth="1"/>
    <col min="14837" max="14837" width="5.375" style="2" customWidth="1"/>
    <col min="14838" max="14838" width="44.875" style="2" customWidth="1"/>
    <col min="14839" max="14839" width="7.25" style="2" customWidth="1"/>
    <col min="14840" max="14840" width="6.375" style="2" customWidth="1"/>
    <col min="14841" max="14841" width="11.875" style="2" customWidth="1"/>
    <col min="14842" max="14842" width="14.625" style="2" customWidth="1"/>
    <col min="14843" max="14843" width="14.375" style="2" customWidth="1"/>
    <col min="14844" max="14844" width="12.75" style="2" customWidth="1"/>
    <col min="14845" max="14845" width="13.875" style="2" customWidth="1"/>
    <col min="14846" max="14846" width="14.375" style="2" customWidth="1"/>
    <col min="14847" max="14847" width="12.75" style="2" customWidth="1"/>
    <col min="14848" max="14848" width="13.875" style="2" customWidth="1"/>
    <col min="14849" max="14849" width="14.375" style="2" customWidth="1"/>
    <col min="14850" max="14850" width="12.75" style="2" customWidth="1"/>
    <col min="14851" max="14853" width="7.375" style="2" customWidth="1"/>
    <col min="14854" max="14854" width="10.75" style="2" customWidth="1"/>
    <col min="14855" max="15087" width="9.125" style="2"/>
    <col min="15088" max="15088" width="6.625" style="2" customWidth="1"/>
    <col min="15089" max="15089" width="11.375" style="2" customWidth="1"/>
    <col min="15090" max="15090" width="6.875" style="2" customWidth="1"/>
    <col min="15091" max="15091" width="16.375" style="2" customWidth="1"/>
    <col min="15092" max="15092" width="14.125" style="2" customWidth="1"/>
    <col min="15093" max="15093" width="5.375" style="2" customWidth="1"/>
    <col min="15094" max="15094" width="44.875" style="2" customWidth="1"/>
    <col min="15095" max="15095" width="7.25" style="2" customWidth="1"/>
    <col min="15096" max="15096" width="6.375" style="2" customWidth="1"/>
    <col min="15097" max="15097" width="11.875" style="2" customWidth="1"/>
    <col min="15098" max="15098" width="14.625" style="2" customWidth="1"/>
    <col min="15099" max="15099" width="14.375" style="2" customWidth="1"/>
    <col min="15100" max="15100" width="12.75" style="2" customWidth="1"/>
    <col min="15101" max="15101" width="13.875" style="2" customWidth="1"/>
    <col min="15102" max="15102" width="14.375" style="2" customWidth="1"/>
    <col min="15103" max="15103" width="12.75" style="2" customWidth="1"/>
    <col min="15104" max="15104" width="13.875" style="2" customWidth="1"/>
    <col min="15105" max="15105" width="14.375" style="2" customWidth="1"/>
    <col min="15106" max="15106" width="12.75" style="2" customWidth="1"/>
    <col min="15107" max="15109" width="7.375" style="2" customWidth="1"/>
    <col min="15110" max="15110" width="10.75" style="2" customWidth="1"/>
    <col min="15111" max="15343" width="9.125" style="2"/>
    <col min="15344" max="15344" width="6.625" style="2" customWidth="1"/>
    <col min="15345" max="15345" width="11.375" style="2" customWidth="1"/>
    <col min="15346" max="15346" width="6.875" style="2" customWidth="1"/>
    <col min="15347" max="15347" width="16.375" style="2" customWidth="1"/>
    <col min="15348" max="15348" width="14.125" style="2" customWidth="1"/>
    <col min="15349" max="15349" width="5.375" style="2" customWidth="1"/>
    <col min="15350" max="15350" width="44.875" style="2" customWidth="1"/>
    <col min="15351" max="15351" width="7.25" style="2" customWidth="1"/>
    <col min="15352" max="15352" width="6.375" style="2" customWidth="1"/>
    <col min="15353" max="15353" width="11.875" style="2" customWidth="1"/>
    <col min="15354" max="15354" width="14.625" style="2" customWidth="1"/>
    <col min="15355" max="15355" width="14.375" style="2" customWidth="1"/>
    <col min="15356" max="15356" width="12.75" style="2" customWidth="1"/>
    <col min="15357" max="15357" width="13.875" style="2" customWidth="1"/>
    <col min="15358" max="15358" width="14.375" style="2" customWidth="1"/>
    <col min="15359" max="15359" width="12.75" style="2" customWidth="1"/>
    <col min="15360" max="15360" width="13.875" style="2" customWidth="1"/>
    <col min="15361" max="15361" width="14.375" style="2" customWidth="1"/>
    <col min="15362" max="15362" width="12.75" style="2" customWidth="1"/>
    <col min="15363" max="15365" width="7.375" style="2" customWidth="1"/>
    <col min="15366" max="15366" width="10.75" style="2" customWidth="1"/>
    <col min="15367" max="15599" width="9.125" style="2"/>
    <col min="15600" max="15600" width="6.625" style="2" customWidth="1"/>
    <col min="15601" max="15601" width="11.375" style="2" customWidth="1"/>
    <col min="15602" max="15602" width="6.875" style="2" customWidth="1"/>
    <col min="15603" max="15603" width="16.375" style="2" customWidth="1"/>
    <col min="15604" max="15604" width="14.125" style="2" customWidth="1"/>
    <col min="15605" max="15605" width="5.375" style="2" customWidth="1"/>
    <col min="15606" max="15606" width="44.875" style="2" customWidth="1"/>
    <col min="15607" max="15607" width="7.25" style="2" customWidth="1"/>
    <col min="15608" max="15608" width="6.375" style="2" customWidth="1"/>
    <col min="15609" max="15609" width="11.875" style="2" customWidth="1"/>
    <col min="15610" max="15610" width="14.625" style="2" customWidth="1"/>
    <col min="15611" max="15611" width="14.375" style="2" customWidth="1"/>
    <col min="15612" max="15612" width="12.75" style="2" customWidth="1"/>
    <col min="15613" max="15613" width="13.875" style="2" customWidth="1"/>
    <col min="15614" max="15614" width="14.375" style="2" customWidth="1"/>
    <col min="15615" max="15615" width="12.75" style="2" customWidth="1"/>
    <col min="15616" max="15616" width="13.875" style="2" customWidth="1"/>
    <col min="15617" max="15617" width="14.375" style="2" customWidth="1"/>
    <col min="15618" max="15618" width="12.75" style="2" customWidth="1"/>
    <col min="15619" max="15621" width="7.375" style="2" customWidth="1"/>
    <col min="15622" max="15622" width="10.75" style="2" customWidth="1"/>
    <col min="15623" max="15855" width="9.125" style="2"/>
    <col min="15856" max="15856" width="6.625" style="2" customWidth="1"/>
    <col min="15857" max="15857" width="11.375" style="2" customWidth="1"/>
    <col min="15858" max="15858" width="6.875" style="2" customWidth="1"/>
    <col min="15859" max="15859" width="16.375" style="2" customWidth="1"/>
    <col min="15860" max="15860" width="14.125" style="2" customWidth="1"/>
    <col min="15861" max="15861" width="5.375" style="2" customWidth="1"/>
    <col min="15862" max="15862" width="44.875" style="2" customWidth="1"/>
    <col min="15863" max="15863" width="7.25" style="2" customWidth="1"/>
    <col min="15864" max="15864" width="6.375" style="2" customWidth="1"/>
    <col min="15865" max="15865" width="11.875" style="2" customWidth="1"/>
    <col min="15866" max="15866" width="14.625" style="2" customWidth="1"/>
    <col min="15867" max="15867" width="14.375" style="2" customWidth="1"/>
    <col min="15868" max="15868" width="12.75" style="2" customWidth="1"/>
    <col min="15869" max="15869" width="13.875" style="2" customWidth="1"/>
    <col min="15870" max="15870" width="14.375" style="2" customWidth="1"/>
    <col min="15871" max="15871" width="12.75" style="2" customWidth="1"/>
    <col min="15872" max="15872" width="13.875" style="2" customWidth="1"/>
    <col min="15873" max="15873" width="14.375" style="2" customWidth="1"/>
    <col min="15874" max="15874" width="12.75" style="2" customWidth="1"/>
    <col min="15875" max="15877" width="7.375" style="2" customWidth="1"/>
    <col min="15878" max="15878" width="10.75" style="2" customWidth="1"/>
    <col min="15879" max="16111" width="9.125" style="2"/>
    <col min="16112" max="16112" width="6.625" style="2" customWidth="1"/>
    <col min="16113" max="16113" width="11.375" style="2" customWidth="1"/>
    <col min="16114" max="16114" width="6.875" style="2" customWidth="1"/>
    <col min="16115" max="16115" width="16.375" style="2" customWidth="1"/>
    <col min="16116" max="16116" width="14.125" style="2" customWidth="1"/>
    <col min="16117" max="16117" width="5.375" style="2" customWidth="1"/>
    <col min="16118" max="16118" width="44.875" style="2" customWidth="1"/>
    <col min="16119" max="16119" width="7.25" style="2" customWidth="1"/>
    <col min="16120" max="16120" width="6.375" style="2" customWidth="1"/>
    <col min="16121" max="16121" width="11.875" style="2" customWidth="1"/>
    <col min="16122" max="16122" width="14.625" style="2" customWidth="1"/>
    <col min="16123" max="16123" width="14.375" style="2" customWidth="1"/>
    <col min="16124" max="16124" width="12.75" style="2" customWidth="1"/>
    <col min="16125" max="16125" width="13.875" style="2" customWidth="1"/>
    <col min="16126" max="16126" width="14.375" style="2" customWidth="1"/>
    <col min="16127" max="16127" width="12.75" style="2" customWidth="1"/>
    <col min="16128" max="16128" width="13.875" style="2" customWidth="1"/>
    <col min="16129" max="16129" width="14.375" style="2" customWidth="1"/>
    <col min="16130" max="16130" width="12.75" style="2" customWidth="1"/>
    <col min="16131" max="16133" width="7.375" style="2" customWidth="1"/>
    <col min="16134" max="16134" width="10.75" style="2" customWidth="1"/>
    <col min="16135" max="16384" width="9.125" style="2"/>
  </cols>
  <sheetData>
    <row r="1" spans="1:19" ht="21" x14ac:dyDescent="0.3">
      <c r="A1" s="306" t="s">
        <v>1605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158" t="s">
        <v>1607</v>
      </c>
      <c r="N1" s="93"/>
      <c r="O1" s="93"/>
      <c r="P1" s="93"/>
    </row>
    <row r="2" spans="1:19" ht="24" customHeight="1" x14ac:dyDescent="0.3">
      <c r="A2" s="307" t="s">
        <v>1611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179"/>
      <c r="N2" s="92"/>
      <c r="O2" s="92"/>
      <c r="P2" s="92"/>
    </row>
    <row r="3" spans="1:19" s="79" customFormat="1" ht="36.75" customHeight="1" x14ac:dyDescent="0.2">
      <c r="A3" s="314" t="s">
        <v>356</v>
      </c>
      <c r="B3" s="314" t="s">
        <v>462</v>
      </c>
      <c r="C3" s="314" t="s">
        <v>463</v>
      </c>
      <c r="D3" s="314" t="s">
        <v>464</v>
      </c>
      <c r="E3" s="314" t="s">
        <v>376</v>
      </c>
      <c r="F3" s="314" t="s">
        <v>465</v>
      </c>
      <c r="G3" s="314" t="s">
        <v>466</v>
      </c>
      <c r="H3" s="314" t="s">
        <v>467</v>
      </c>
      <c r="I3" s="314" t="s">
        <v>468</v>
      </c>
      <c r="J3" s="323" t="s">
        <v>469</v>
      </c>
      <c r="K3" s="324" t="s">
        <v>470</v>
      </c>
      <c r="L3" s="316" t="s">
        <v>1457</v>
      </c>
      <c r="M3" s="316" t="s">
        <v>93</v>
      </c>
      <c r="N3" s="319" t="s">
        <v>471</v>
      </c>
      <c r="O3" s="320"/>
      <c r="P3" s="321"/>
      <c r="Q3" s="322" t="s">
        <v>94</v>
      </c>
      <c r="R3" s="318" t="s">
        <v>1588</v>
      </c>
      <c r="S3" s="302"/>
    </row>
    <row r="4" spans="1:19" s="79" customFormat="1" ht="37.5" x14ac:dyDescent="0.2">
      <c r="A4" s="315"/>
      <c r="B4" s="315"/>
      <c r="C4" s="315"/>
      <c r="D4" s="315"/>
      <c r="E4" s="315"/>
      <c r="F4" s="315"/>
      <c r="G4" s="315"/>
      <c r="H4" s="315"/>
      <c r="I4" s="315"/>
      <c r="J4" s="323"/>
      <c r="K4" s="325"/>
      <c r="L4" s="317"/>
      <c r="M4" s="317"/>
      <c r="N4" s="149" t="s">
        <v>472</v>
      </c>
      <c r="O4" s="149" t="s">
        <v>473</v>
      </c>
      <c r="P4" s="149" t="s">
        <v>360</v>
      </c>
      <c r="Q4" s="322"/>
      <c r="R4" s="318"/>
      <c r="S4" s="302"/>
    </row>
    <row r="5" spans="1:19" x14ac:dyDescent="0.3">
      <c r="A5" s="76">
        <v>1</v>
      </c>
      <c r="B5" s="75" t="s">
        <v>348</v>
      </c>
      <c r="C5" s="75" t="s">
        <v>474</v>
      </c>
      <c r="D5" s="111" t="s">
        <v>475</v>
      </c>
      <c r="E5" s="75" t="s">
        <v>476</v>
      </c>
      <c r="F5" s="75" t="s">
        <v>477</v>
      </c>
      <c r="G5" s="75" t="s">
        <v>478</v>
      </c>
      <c r="H5" s="80"/>
      <c r="I5" s="76"/>
      <c r="J5" s="153"/>
      <c r="K5" s="159"/>
      <c r="L5" s="81"/>
      <c r="M5" s="81"/>
      <c r="N5" s="75"/>
      <c r="O5" s="75"/>
      <c r="P5" s="75"/>
    </row>
    <row r="6" spans="1:19" x14ac:dyDescent="0.3">
      <c r="A6" s="76">
        <v>2</v>
      </c>
      <c r="B6" s="75" t="s">
        <v>348</v>
      </c>
      <c r="C6" s="75" t="s">
        <v>479</v>
      </c>
      <c r="D6" s="111" t="s">
        <v>475</v>
      </c>
      <c r="E6" s="75" t="s">
        <v>476</v>
      </c>
      <c r="F6" s="75" t="s">
        <v>480</v>
      </c>
      <c r="G6" s="75" t="s">
        <v>481</v>
      </c>
      <c r="H6" s="80">
        <v>9017</v>
      </c>
      <c r="I6" s="76">
        <v>5</v>
      </c>
      <c r="J6" s="153">
        <f>บึงกาฬ!F10</f>
        <v>663160.23</v>
      </c>
      <c r="K6" s="159">
        <f>บึงกาฬ!AK10</f>
        <v>648492.99999999988</v>
      </c>
      <c r="L6" s="81">
        <f>บึงกาฬ!AL10</f>
        <v>3800292.2299999995</v>
      </c>
      <c r="M6" s="81">
        <f>บึงกาฬ!AM10</f>
        <v>3882951.84</v>
      </c>
      <c r="N6" s="75"/>
      <c r="O6" s="75"/>
      <c r="P6" s="75"/>
      <c r="Q6" s="151">
        <f>L6-M6</f>
        <v>-82659.610000000335</v>
      </c>
      <c r="R6" s="78">
        <f>L6/H6</f>
        <v>421.45860374847507</v>
      </c>
    </row>
    <row r="7" spans="1:19" x14ac:dyDescent="0.3">
      <c r="A7" s="76">
        <v>3</v>
      </c>
      <c r="B7" s="75" t="s">
        <v>348</v>
      </c>
      <c r="C7" s="75" t="s">
        <v>482</v>
      </c>
      <c r="D7" s="111" t="s">
        <v>475</v>
      </c>
      <c r="E7" s="75" t="s">
        <v>476</v>
      </c>
      <c r="F7" s="75" t="s">
        <v>480</v>
      </c>
      <c r="G7" s="75" t="s">
        <v>483</v>
      </c>
      <c r="H7" s="80">
        <v>4386</v>
      </c>
      <c r="I7" s="76">
        <v>3</v>
      </c>
      <c r="J7" s="153">
        <f>บึงกาฬ!F11</f>
        <v>945057.58</v>
      </c>
      <c r="K7" s="159">
        <f>บึงกาฬ!AK11</f>
        <v>1265126.57</v>
      </c>
      <c r="L7" s="81">
        <f>บึงกาฬ!AL11</f>
        <v>2430999.92</v>
      </c>
      <c r="M7" s="81">
        <f>บึงกาฬ!AM11</f>
        <v>2054165.53</v>
      </c>
      <c r="N7" s="75"/>
      <c r="O7" s="75"/>
      <c r="P7" s="75"/>
      <c r="Q7" s="151">
        <f t="shared" ref="Q7:Q70" si="0">L7-M7</f>
        <v>376834.3899999999</v>
      </c>
      <c r="R7" s="78">
        <f t="shared" ref="R7:R70" si="1">L7/H7</f>
        <v>554.26354765161875</v>
      </c>
    </row>
    <row r="8" spans="1:19" x14ac:dyDescent="0.3">
      <c r="A8" s="76">
        <v>4</v>
      </c>
      <c r="B8" s="75" t="s">
        <v>348</v>
      </c>
      <c r="C8" s="75" t="s">
        <v>484</v>
      </c>
      <c r="D8" s="111" t="s">
        <v>475</v>
      </c>
      <c r="E8" s="75" t="s">
        <v>476</v>
      </c>
      <c r="F8" s="75" t="s">
        <v>480</v>
      </c>
      <c r="G8" s="75" t="s">
        <v>485</v>
      </c>
      <c r="H8" s="80">
        <v>3088</v>
      </c>
      <c r="I8" s="76">
        <v>3</v>
      </c>
      <c r="J8" s="153">
        <f>บึงกาฬ!F12</f>
        <v>1150472.25</v>
      </c>
      <c r="K8" s="159">
        <f>บึงกาฬ!AK12</f>
        <v>912926.26</v>
      </c>
      <c r="L8" s="81">
        <f>บึงกาฬ!AL12</f>
        <v>4199444.0199999996</v>
      </c>
      <c r="M8" s="81">
        <f>บึงกาฬ!AM12</f>
        <v>3746143.56</v>
      </c>
      <c r="N8" s="75"/>
      <c r="O8" s="75"/>
      <c r="P8" s="75"/>
      <c r="Q8" s="151">
        <f t="shared" si="0"/>
        <v>453300.4599999995</v>
      </c>
      <c r="R8" s="78">
        <f t="shared" si="1"/>
        <v>1359.9235816062176</v>
      </c>
    </row>
    <row r="9" spans="1:19" x14ac:dyDescent="0.3">
      <c r="A9" s="76">
        <v>5</v>
      </c>
      <c r="B9" s="75" t="s">
        <v>348</v>
      </c>
      <c r="C9" s="75" t="s">
        <v>486</v>
      </c>
      <c r="D9" s="111" t="s">
        <v>475</v>
      </c>
      <c r="E9" s="75" t="s">
        <v>476</v>
      </c>
      <c r="F9" s="75" t="s">
        <v>480</v>
      </c>
      <c r="G9" s="75" t="s">
        <v>487</v>
      </c>
      <c r="H9" s="80">
        <v>2345</v>
      </c>
      <c r="I9" s="76">
        <v>2</v>
      </c>
      <c r="J9" s="153">
        <f>บึงกาฬ!F13</f>
        <v>620036.51</v>
      </c>
      <c r="K9" s="159">
        <f>บึงกาฬ!AK13</f>
        <v>372627.31000000006</v>
      </c>
      <c r="L9" s="81">
        <f>บึงกาฬ!AL13</f>
        <v>2874877.87</v>
      </c>
      <c r="M9" s="81">
        <f>บึงกาฬ!AM13</f>
        <v>3291294.7300000004</v>
      </c>
      <c r="N9" s="75"/>
      <c r="O9" s="75"/>
      <c r="P9" s="75"/>
      <c r="Q9" s="151">
        <f t="shared" si="0"/>
        <v>-416416.86000000034</v>
      </c>
      <c r="R9" s="78">
        <f t="shared" si="1"/>
        <v>1225.9607121535182</v>
      </c>
    </row>
    <row r="10" spans="1:19" x14ac:dyDescent="0.3">
      <c r="A10" s="76">
        <v>6</v>
      </c>
      <c r="B10" s="75" t="s">
        <v>348</v>
      </c>
      <c r="C10" s="75" t="s">
        <v>488</v>
      </c>
      <c r="D10" s="111" t="s">
        <v>475</v>
      </c>
      <c r="E10" s="75" t="s">
        <v>476</v>
      </c>
      <c r="F10" s="75" t="s">
        <v>480</v>
      </c>
      <c r="G10" s="75" t="s">
        <v>489</v>
      </c>
      <c r="H10" s="80">
        <v>6935</v>
      </c>
      <c r="I10" s="76">
        <v>5</v>
      </c>
      <c r="J10" s="153">
        <f>บึงกาฬ!F14</f>
        <v>978121.39</v>
      </c>
      <c r="K10" s="159">
        <f>บึงกาฬ!AK14</f>
        <v>509657.52</v>
      </c>
      <c r="L10" s="81">
        <f>บึงกาฬ!AL14</f>
        <v>2656827.4900000002</v>
      </c>
      <c r="M10" s="81">
        <f>บึงกาฬ!AM14</f>
        <v>2635107.85</v>
      </c>
      <c r="N10" s="75"/>
      <c r="O10" s="75"/>
      <c r="P10" s="75"/>
      <c r="Q10" s="151">
        <f t="shared" si="0"/>
        <v>21719.64000000013</v>
      </c>
      <c r="R10" s="78">
        <f t="shared" si="1"/>
        <v>383.10418024513342</v>
      </c>
    </row>
    <row r="11" spans="1:19" x14ac:dyDescent="0.3">
      <c r="A11" s="76">
        <v>7</v>
      </c>
      <c r="B11" s="75" t="s">
        <v>348</v>
      </c>
      <c r="C11" s="75" t="s">
        <v>490</v>
      </c>
      <c r="D11" s="111" t="s">
        <v>475</v>
      </c>
      <c r="E11" s="75" t="s">
        <v>476</v>
      </c>
      <c r="F11" s="75" t="s">
        <v>480</v>
      </c>
      <c r="G11" s="75" t="s">
        <v>491</v>
      </c>
      <c r="H11" s="80">
        <v>5524</v>
      </c>
      <c r="I11" s="76">
        <v>4</v>
      </c>
      <c r="J11" s="153">
        <f>บึงกาฬ!F15</f>
        <v>485720.71</v>
      </c>
      <c r="K11" s="159">
        <f>บึงกาฬ!AK15</f>
        <v>164938.80999999982</v>
      </c>
      <c r="L11" s="81">
        <f>บึงกาฬ!AL15</f>
        <v>2692108.21</v>
      </c>
      <c r="M11" s="81">
        <f>บึงกาฬ!AM15</f>
        <v>2925937.5999999996</v>
      </c>
      <c r="N11" s="75"/>
      <c r="O11" s="75"/>
      <c r="P11" s="75"/>
      <c r="Q11" s="151">
        <f t="shared" si="0"/>
        <v>-233829.38999999966</v>
      </c>
      <c r="R11" s="78">
        <f t="shared" si="1"/>
        <v>487.34761223750905</v>
      </c>
    </row>
    <row r="12" spans="1:19" x14ac:dyDescent="0.3">
      <c r="A12" s="76">
        <v>8</v>
      </c>
      <c r="B12" s="75" t="s">
        <v>348</v>
      </c>
      <c r="C12" s="75" t="s">
        <v>492</v>
      </c>
      <c r="D12" s="111" t="s">
        <v>475</v>
      </c>
      <c r="E12" s="75" t="s">
        <v>476</v>
      </c>
      <c r="F12" s="75" t="s">
        <v>480</v>
      </c>
      <c r="G12" s="75" t="s">
        <v>493</v>
      </c>
      <c r="H12" s="80">
        <v>5657</v>
      </c>
      <c r="I12" s="76">
        <v>4</v>
      </c>
      <c r="J12" s="153">
        <f>บึงกาฬ!F16</f>
        <v>548835.61</v>
      </c>
      <c r="K12" s="159">
        <f>บึงกาฬ!AK16</f>
        <v>725671.05</v>
      </c>
      <c r="L12" s="81">
        <f>บึงกาฬ!AL16</f>
        <v>2834957.29</v>
      </c>
      <c r="M12" s="81">
        <f>บึงกาฬ!AM16</f>
        <v>2517951.65</v>
      </c>
      <c r="N12" s="75"/>
      <c r="O12" s="75"/>
      <c r="P12" s="75"/>
      <c r="Q12" s="151">
        <f t="shared" si="0"/>
        <v>317005.64000000013</v>
      </c>
      <c r="R12" s="78">
        <f t="shared" si="1"/>
        <v>501.14146897648931</v>
      </c>
    </row>
    <row r="13" spans="1:19" x14ac:dyDescent="0.3">
      <c r="A13" s="76">
        <v>9</v>
      </c>
      <c r="B13" s="75" t="s">
        <v>348</v>
      </c>
      <c r="C13" s="75" t="s">
        <v>494</v>
      </c>
      <c r="D13" s="111" t="s">
        <v>475</v>
      </c>
      <c r="E13" s="75" t="s">
        <v>476</v>
      </c>
      <c r="F13" s="75" t="s">
        <v>480</v>
      </c>
      <c r="G13" s="75" t="s">
        <v>495</v>
      </c>
      <c r="H13" s="80">
        <v>4057</v>
      </c>
      <c r="I13" s="76">
        <v>3</v>
      </c>
      <c r="J13" s="153">
        <f>บึงกาฬ!F17</f>
        <v>590755.63</v>
      </c>
      <c r="K13" s="159">
        <f>บึงกาฬ!AK17</f>
        <v>142401.34000000008</v>
      </c>
      <c r="L13" s="81">
        <f>บึงกาฬ!AL17</f>
        <v>1962723.11</v>
      </c>
      <c r="M13" s="81">
        <f>บึงกาฬ!AM17</f>
        <v>2329420.42</v>
      </c>
      <c r="N13" s="75"/>
      <c r="O13" s="75"/>
      <c r="P13" s="75"/>
      <c r="Q13" s="151">
        <f t="shared" si="0"/>
        <v>-366697.30999999982</v>
      </c>
      <c r="R13" s="78">
        <f t="shared" si="1"/>
        <v>483.78681538082327</v>
      </c>
    </row>
    <row r="14" spans="1:19" x14ac:dyDescent="0.3">
      <c r="A14" s="76">
        <v>10</v>
      </c>
      <c r="B14" s="75" t="s">
        <v>348</v>
      </c>
      <c r="C14" s="75" t="s">
        <v>496</v>
      </c>
      <c r="D14" s="111" t="s">
        <v>475</v>
      </c>
      <c r="E14" s="75" t="s">
        <v>476</v>
      </c>
      <c r="F14" s="75" t="s">
        <v>480</v>
      </c>
      <c r="G14" s="75" t="s">
        <v>497</v>
      </c>
      <c r="H14" s="80">
        <v>2737</v>
      </c>
      <c r="I14" s="76">
        <v>2</v>
      </c>
      <c r="J14" s="153">
        <f>บึงกาฬ!F18</f>
        <v>385015.68</v>
      </c>
      <c r="K14" s="159">
        <f>บึงกาฬ!AK18</f>
        <v>434957.68000000005</v>
      </c>
      <c r="L14" s="81">
        <f>บึงกาฬ!AL18</f>
        <v>2007489.29</v>
      </c>
      <c r="M14" s="81">
        <f>บึงกาฬ!AM18</f>
        <v>2045449.02</v>
      </c>
      <c r="N14" s="75"/>
      <c r="O14" s="75"/>
      <c r="P14" s="75"/>
      <c r="Q14" s="151">
        <f t="shared" si="0"/>
        <v>-37959.729999999981</v>
      </c>
      <c r="R14" s="78">
        <f t="shared" si="1"/>
        <v>733.4633869199854</v>
      </c>
    </row>
    <row r="15" spans="1:19" x14ac:dyDescent="0.3">
      <c r="A15" s="76">
        <v>11</v>
      </c>
      <c r="B15" s="75" t="s">
        <v>348</v>
      </c>
      <c r="C15" s="75" t="s">
        <v>498</v>
      </c>
      <c r="D15" s="111" t="s">
        <v>475</v>
      </c>
      <c r="E15" s="75" t="s">
        <v>476</v>
      </c>
      <c r="F15" s="75" t="s">
        <v>480</v>
      </c>
      <c r="G15" s="75" t="s">
        <v>499</v>
      </c>
      <c r="H15" s="80">
        <v>4167</v>
      </c>
      <c r="I15" s="76">
        <v>3</v>
      </c>
      <c r="J15" s="153">
        <f>บึงกาฬ!F19</f>
        <v>166253.70000000001</v>
      </c>
      <c r="K15" s="159">
        <f>บึงกาฬ!AK19</f>
        <v>6535.390000000014</v>
      </c>
      <c r="L15" s="81">
        <f>บึงกาฬ!AL19</f>
        <v>1960970.21</v>
      </c>
      <c r="M15" s="81">
        <f>บึงกาฬ!AM19</f>
        <v>2892443.0300000003</v>
      </c>
      <c r="N15" s="75"/>
      <c r="O15" s="75"/>
      <c r="P15" s="75"/>
      <c r="Q15" s="151">
        <f t="shared" si="0"/>
        <v>-931472.8200000003</v>
      </c>
      <c r="R15" s="78">
        <f t="shared" si="1"/>
        <v>470.59520278377727</v>
      </c>
    </row>
    <row r="16" spans="1:19" x14ac:dyDescent="0.3">
      <c r="A16" s="76">
        <v>12</v>
      </c>
      <c r="B16" s="75" t="s">
        <v>348</v>
      </c>
      <c r="C16" s="75" t="s">
        <v>500</v>
      </c>
      <c r="D16" s="111" t="s">
        <v>475</v>
      </c>
      <c r="E16" s="75" t="s">
        <v>476</v>
      </c>
      <c r="F16" s="75" t="s">
        <v>480</v>
      </c>
      <c r="G16" s="75" t="s">
        <v>501</v>
      </c>
      <c r="H16" s="80">
        <v>7036</v>
      </c>
      <c r="I16" s="76">
        <v>5</v>
      </c>
      <c r="J16" s="153">
        <f>บึงกาฬ!F20</f>
        <v>736019.06</v>
      </c>
      <c r="K16" s="159">
        <f>บึงกาฬ!AK20</f>
        <v>221127.56000000006</v>
      </c>
      <c r="L16" s="81">
        <f>บึงกาฬ!AL20</f>
        <v>4068335.92</v>
      </c>
      <c r="M16" s="81">
        <f>บึงกาฬ!AM20</f>
        <v>4505927.71</v>
      </c>
      <c r="N16" s="75"/>
      <c r="O16" s="75"/>
      <c r="P16" s="75"/>
      <c r="Q16" s="151">
        <f t="shared" si="0"/>
        <v>-437591.79000000004</v>
      </c>
      <c r="R16" s="78">
        <f t="shared" si="1"/>
        <v>578.21715747583858</v>
      </c>
    </row>
    <row r="17" spans="1:18" x14ac:dyDescent="0.3">
      <c r="A17" s="76">
        <v>13</v>
      </c>
      <c r="B17" s="75" t="s">
        <v>348</v>
      </c>
      <c r="C17" s="75" t="s">
        <v>502</v>
      </c>
      <c r="D17" s="75" t="s">
        <v>475</v>
      </c>
      <c r="E17" s="75" t="s">
        <v>476</v>
      </c>
      <c r="F17" s="75" t="s">
        <v>480</v>
      </c>
      <c r="G17" s="75" t="s">
        <v>503</v>
      </c>
      <c r="H17" s="80">
        <v>4248</v>
      </c>
      <c r="I17" s="76">
        <v>3</v>
      </c>
      <c r="J17" s="153">
        <f>บึงกาฬ!F21</f>
        <v>477178.82</v>
      </c>
      <c r="K17" s="159">
        <f>บึงกาฬ!AK21</f>
        <v>663663.66999999993</v>
      </c>
      <c r="L17" s="81">
        <f>บึงกาฬ!AL21</f>
        <v>2278564.7599999998</v>
      </c>
      <c r="M17" s="81">
        <f>บึงกาฬ!AM21</f>
        <v>2155620.41</v>
      </c>
      <c r="N17" s="75"/>
      <c r="O17" s="75"/>
      <c r="P17" s="75"/>
      <c r="Q17" s="151">
        <f t="shared" si="0"/>
        <v>122944.34999999963</v>
      </c>
      <c r="R17" s="78">
        <f t="shared" si="1"/>
        <v>536.38530131826735</v>
      </c>
    </row>
    <row r="18" spans="1:18" x14ac:dyDescent="0.3">
      <c r="A18" s="76">
        <v>14</v>
      </c>
      <c r="B18" s="75" t="s">
        <v>348</v>
      </c>
      <c r="C18" s="75" t="s">
        <v>504</v>
      </c>
      <c r="D18" s="75" t="s">
        <v>475</v>
      </c>
      <c r="E18" s="75" t="s">
        <v>476</v>
      </c>
      <c r="F18" s="75" t="s">
        <v>480</v>
      </c>
      <c r="G18" s="75" t="s">
        <v>505</v>
      </c>
      <c r="H18" s="80">
        <v>4016</v>
      </c>
      <c r="I18" s="76">
        <v>3</v>
      </c>
      <c r="J18" s="153">
        <f>บึงกาฬ!F22</f>
        <v>1242302.1499999999</v>
      </c>
      <c r="K18" s="159">
        <f>บึงกาฬ!AK22</f>
        <v>1154427.4299999997</v>
      </c>
      <c r="L18" s="81">
        <f>บึงกาฬ!AL22</f>
        <v>2179646.6</v>
      </c>
      <c r="M18" s="81">
        <f>บึงกาฬ!AM22</f>
        <v>1809069.78</v>
      </c>
      <c r="N18" s="75"/>
      <c r="O18" s="75"/>
      <c r="P18" s="75"/>
      <c r="Q18" s="151">
        <f t="shared" si="0"/>
        <v>370576.82000000007</v>
      </c>
      <c r="R18" s="78">
        <f t="shared" si="1"/>
        <v>542.74068725099607</v>
      </c>
    </row>
    <row r="19" spans="1:18" x14ac:dyDescent="0.3">
      <c r="A19" s="76">
        <v>15</v>
      </c>
      <c r="B19" s="75" t="s">
        <v>348</v>
      </c>
      <c r="C19" s="75" t="s">
        <v>506</v>
      </c>
      <c r="D19" s="75" t="s">
        <v>475</v>
      </c>
      <c r="E19" s="75" t="s">
        <v>476</v>
      </c>
      <c r="F19" s="75" t="s">
        <v>480</v>
      </c>
      <c r="G19" s="75" t="s">
        <v>507</v>
      </c>
      <c r="H19" s="80">
        <v>1202</v>
      </c>
      <c r="I19" s="76">
        <v>1</v>
      </c>
      <c r="J19" s="153">
        <f>บึงกาฬ!F23</f>
        <v>533384.06999999995</v>
      </c>
      <c r="K19" s="159">
        <f>บึงกาฬ!AK23</f>
        <v>595039.02999999991</v>
      </c>
      <c r="L19" s="81">
        <f>บึงกาฬ!AL23</f>
        <v>1857097.8900000001</v>
      </c>
      <c r="M19" s="81">
        <f>บึงกาฬ!AM23</f>
        <v>1944195.76</v>
      </c>
      <c r="N19" s="75"/>
      <c r="O19" s="75"/>
      <c r="P19" s="75"/>
      <c r="Q19" s="151">
        <f t="shared" si="0"/>
        <v>-87097.869999999879</v>
      </c>
      <c r="R19" s="78">
        <f t="shared" si="1"/>
        <v>1545.0065640599003</v>
      </c>
    </row>
    <row r="20" spans="1:18" s="21" customFormat="1" x14ac:dyDescent="0.3">
      <c r="A20" s="139">
        <v>1</v>
      </c>
      <c r="B20" s="140" t="s">
        <v>348</v>
      </c>
      <c r="C20" s="140"/>
      <c r="D20" s="140"/>
      <c r="E20" s="140" t="s">
        <v>376</v>
      </c>
      <c r="F20" s="140"/>
      <c r="G20" s="140" t="s">
        <v>508</v>
      </c>
      <c r="H20" s="142">
        <f>SUM(H5:H19)</f>
        <v>64415</v>
      </c>
      <c r="I20" s="139"/>
      <c r="J20" s="142">
        <f>SUM(J5:J19)</f>
        <v>9522313.3900000006</v>
      </c>
      <c r="K20" s="160">
        <f>SUM(K5:K19)</f>
        <v>7817592.6199999982</v>
      </c>
      <c r="L20" s="142">
        <f t="shared" ref="L20:M20" si="2">SUM(L5:L19)</f>
        <v>37804334.809999995</v>
      </c>
      <c r="M20" s="142">
        <f t="shared" si="2"/>
        <v>38735678.890000001</v>
      </c>
      <c r="N20" s="140">
        <v>14</v>
      </c>
      <c r="O20" s="140">
        <v>14</v>
      </c>
      <c r="P20" s="140">
        <f>N20-O20</f>
        <v>0</v>
      </c>
      <c r="Q20" s="152">
        <f t="shared" si="0"/>
        <v>-931344.08000000566</v>
      </c>
      <c r="R20" s="150">
        <f>L20/H20</f>
        <v>586.88713513933078</v>
      </c>
    </row>
    <row r="21" spans="1:18" x14ac:dyDescent="0.3">
      <c r="A21" s="76">
        <v>1</v>
      </c>
      <c r="B21" s="75" t="s">
        <v>348</v>
      </c>
      <c r="C21" s="75" t="s">
        <v>479</v>
      </c>
      <c r="D21" s="75" t="s">
        <v>393</v>
      </c>
      <c r="E21" s="75" t="s">
        <v>509</v>
      </c>
      <c r="F21" s="75" t="s">
        <v>510</v>
      </c>
      <c r="G21" s="75" t="s">
        <v>511</v>
      </c>
      <c r="H21" s="80"/>
      <c r="I21" s="76"/>
      <c r="J21" s="153"/>
      <c r="K21" s="159"/>
      <c r="L21" s="81"/>
      <c r="M21" s="81"/>
      <c r="N21" s="75"/>
      <c r="O21" s="75"/>
      <c r="P21" s="75"/>
    </row>
    <row r="22" spans="1:18" x14ac:dyDescent="0.3">
      <c r="A22" s="76">
        <v>2</v>
      </c>
      <c r="B22" s="75" t="s">
        <v>348</v>
      </c>
      <c r="C22" s="75" t="s">
        <v>482</v>
      </c>
      <c r="D22" s="75" t="s">
        <v>393</v>
      </c>
      <c r="E22" s="75" t="s">
        <v>509</v>
      </c>
      <c r="F22" s="75" t="s">
        <v>480</v>
      </c>
      <c r="G22" s="75" t="s">
        <v>512</v>
      </c>
      <c r="H22" s="80">
        <v>6244</v>
      </c>
      <c r="I22" s="76">
        <v>5</v>
      </c>
      <c r="J22" s="153">
        <f>บึงกาฬ!F24</f>
        <v>618971.63</v>
      </c>
      <c r="K22" s="159">
        <f>บึงกาฬ!AK24</f>
        <v>-2342525.98</v>
      </c>
      <c r="L22" s="81">
        <f>บึงกาฬ!AL24</f>
        <v>3390965.7399999998</v>
      </c>
      <c r="M22" s="81">
        <f>บึงกาฬ!AM24</f>
        <v>4745199.9099999992</v>
      </c>
      <c r="N22" s="75"/>
      <c r="O22" s="75"/>
      <c r="P22" s="75"/>
      <c r="Q22" s="151">
        <f t="shared" si="0"/>
        <v>-1354234.1699999995</v>
      </c>
      <c r="R22" s="78">
        <f t="shared" si="1"/>
        <v>543.07587123638689</v>
      </c>
    </row>
    <row r="23" spans="1:18" x14ac:dyDescent="0.3">
      <c r="A23" s="76">
        <v>3</v>
      </c>
      <c r="B23" s="75" t="s">
        <v>348</v>
      </c>
      <c r="C23" s="75" t="s">
        <v>484</v>
      </c>
      <c r="D23" s="75" t="s">
        <v>393</v>
      </c>
      <c r="E23" s="75" t="s">
        <v>509</v>
      </c>
      <c r="F23" s="75" t="s">
        <v>480</v>
      </c>
      <c r="G23" s="75" t="s">
        <v>513</v>
      </c>
      <c r="H23" s="80">
        <v>4760</v>
      </c>
      <c r="I23" s="76">
        <v>4</v>
      </c>
      <c r="J23" s="153">
        <f>บึงกาฬ!F25</f>
        <v>378810.15</v>
      </c>
      <c r="K23" s="159">
        <f>บึงกาฬ!AK25</f>
        <v>467103.45</v>
      </c>
      <c r="L23" s="81">
        <f>บึงกาฬ!AL25</f>
        <v>3042908.5</v>
      </c>
      <c r="M23" s="81">
        <f>บึงกาฬ!AM25</f>
        <v>3066763.96</v>
      </c>
      <c r="N23" s="75"/>
      <c r="O23" s="75"/>
      <c r="P23" s="75"/>
      <c r="Q23" s="151">
        <f t="shared" si="0"/>
        <v>-23855.459999999963</v>
      </c>
      <c r="R23" s="78">
        <f t="shared" si="1"/>
        <v>639.26649159663862</v>
      </c>
    </row>
    <row r="24" spans="1:18" x14ac:dyDescent="0.3">
      <c r="A24" s="76">
        <v>4</v>
      </c>
      <c r="B24" s="75" t="s">
        <v>348</v>
      </c>
      <c r="C24" s="75" t="s">
        <v>486</v>
      </c>
      <c r="D24" s="75" t="s">
        <v>393</v>
      </c>
      <c r="E24" s="75" t="s">
        <v>509</v>
      </c>
      <c r="F24" s="75" t="s">
        <v>480</v>
      </c>
      <c r="G24" s="75" t="s">
        <v>514</v>
      </c>
      <c r="H24" s="80">
        <v>3665</v>
      </c>
      <c r="I24" s="76">
        <v>3</v>
      </c>
      <c r="J24" s="153">
        <f>บึงกาฬ!F26</f>
        <v>5023.07</v>
      </c>
      <c r="K24" s="159">
        <f>บึงกาฬ!AK26</f>
        <v>236123.12</v>
      </c>
      <c r="L24" s="81">
        <f>บึงกาฬ!AL26</f>
        <v>1392155.54</v>
      </c>
      <c r="M24" s="81">
        <f>บึงกาฬ!AM26</f>
        <v>1593349.3800000001</v>
      </c>
      <c r="N24" s="75"/>
      <c r="O24" s="75"/>
      <c r="P24" s="75"/>
      <c r="Q24" s="151">
        <f t="shared" si="0"/>
        <v>-201193.84000000008</v>
      </c>
      <c r="R24" s="78">
        <f t="shared" si="1"/>
        <v>379.85144338335607</v>
      </c>
    </row>
    <row r="25" spans="1:18" x14ac:dyDescent="0.3">
      <c r="A25" s="76">
        <v>5</v>
      </c>
      <c r="B25" s="75" t="s">
        <v>348</v>
      </c>
      <c r="C25" s="75" t="s">
        <v>488</v>
      </c>
      <c r="D25" s="75" t="s">
        <v>393</v>
      </c>
      <c r="E25" s="75" t="s">
        <v>509</v>
      </c>
      <c r="F25" s="75" t="s">
        <v>480</v>
      </c>
      <c r="G25" s="75" t="s">
        <v>515</v>
      </c>
      <c r="H25" s="80">
        <v>4355</v>
      </c>
      <c r="I25" s="76">
        <v>3</v>
      </c>
      <c r="J25" s="153">
        <f>บึงกาฬ!F27</f>
        <v>662065.99</v>
      </c>
      <c r="K25" s="159">
        <f>บึงกาฬ!AK27</f>
        <v>519176.49</v>
      </c>
      <c r="L25" s="81">
        <f>บึงกาฬ!AL27</f>
        <v>2758664.29</v>
      </c>
      <c r="M25" s="81">
        <f>บึงกาฬ!AM27</f>
        <v>2850356.2800000003</v>
      </c>
      <c r="N25" s="75"/>
      <c r="O25" s="75"/>
      <c r="P25" s="75"/>
      <c r="Q25" s="151">
        <f t="shared" si="0"/>
        <v>-91691.990000000224</v>
      </c>
      <c r="R25" s="78">
        <f t="shared" si="1"/>
        <v>633.44759816303099</v>
      </c>
    </row>
    <row r="26" spans="1:18" x14ac:dyDescent="0.3">
      <c r="A26" s="76">
        <v>6</v>
      </c>
      <c r="B26" s="75" t="s">
        <v>348</v>
      </c>
      <c r="C26" s="75" t="s">
        <v>490</v>
      </c>
      <c r="D26" s="75" t="s">
        <v>393</v>
      </c>
      <c r="E26" s="75" t="s">
        <v>509</v>
      </c>
      <c r="F26" s="75" t="s">
        <v>480</v>
      </c>
      <c r="G26" s="75" t="s">
        <v>516</v>
      </c>
      <c r="H26" s="80">
        <v>2703</v>
      </c>
      <c r="I26" s="76">
        <v>2</v>
      </c>
      <c r="J26" s="153">
        <f>บึงกาฬ!F28</f>
        <v>351631.55</v>
      </c>
      <c r="K26" s="159">
        <f>บึงกาฬ!AK28</f>
        <v>417035.52000000002</v>
      </c>
      <c r="L26" s="81">
        <f>บึงกาฬ!AL28</f>
        <v>1526909.5899999999</v>
      </c>
      <c r="M26" s="81">
        <f>บึงกาฬ!AM28</f>
        <v>1941816.25</v>
      </c>
      <c r="N26" s="75"/>
      <c r="O26" s="75"/>
      <c r="P26" s="75"/>
      <c r="Q26" s="151">
        <f t="shared" si="0"/>
        <v>-414906.66000000015</v>
      </c>
      <c r="R26" s="78">
        <f t="shared" si="1"/>
        <v>564.89440991490926</v>
      </c>
    </row>
    <row r="27" spans="1:18" x14ac:dyDescent="0.3">
      <c r="A27" s="76">
        <v>7</v>
      </c>
      <c r="B27" s="75" t="s">
        <v>348</v>
      </c>
      <c r="C27" s="75" t="s">
        <v>492</v>
      </c>
      <c r="D27" s="75" t="s">
        <v>393</v>
      </c>
      <c r="E27" s="75" t="s">
        <v>509</v>
      </c>
      <c r="F27" s="75" t="s">
        <v>480</v>
      </c>
      <c r="G27" s="75" t="s">
        <v>517</v>
      </c>
      <c r="H27" s="80">
        <v>3283</v>
      </c>
      <c r="I27" s="76">
        <v>3</v>
      </c>
      <c r="J27" s="153">
        <f>บึงกาฬ!F29</f>
        <v>164141.63</v>
      </c>
      <c r="K27" s="159">
        <f>บึงกาฬ!AK29</f>
        <v>-764806.89</v>
      </c>
      <c r="L27" s="81">
        <f>บึงกาฬ!AL29</f>
        <v>3502245.11</v>
      </c>
      <c r="M27" s="81">
        <f>บึงกาฬ!AM29</f>
        <v>3483408.65</v>
      </c>
      <c r="N27" s="75"/>
      <c r="O27" s="75"/>
      <c r="P27" s="75"/>
      <c r="Q27" s="151">
        <f t="shared" si="0"/>
        <v>18836.459999999963</v>
      </c>
      <c r="R27" s="78">
        <f t="shared" si="1"/>
        <v>1066.7819402985074</v>
      </c>
    </row>
    <row r="28" spans="1:18" x14ac:dyDescent="0.3">
      <c r="A28" s="76">
        <v>8</v>
      </c>
      <c r="B28" s="75" t="s">
        <v>348</v>
      </c>
      <c r="C28" s="75" t="s">
        <v>494</v>
      </c>
      <c r="D28" s="75" t="s">
        <v>393</v>
      </c>
      <c r="E28" s="75" t="s">
        <v>509</v>
      </c>
      <c r="F28" s="75" t="s">
        <v>480</v>
      </c>
      <c r="G28" s="75" t="s">
        <v>518</v>
      </c>
      <c r="H28" s="80">
        <v>1804</v>
      </c>
      <c r="I28" s="76">
        <v>2</v>
      </c>
      <c r="J28" s="153">
        <f>บึงกาฬ!F30</f>
        <v>23338.29</v>
      </c>
      <c r="K28" s="159">
        <f>บึงกาฬ!AK30</f>
        <v>212848.51</v>
      </c>
      <c r="L28" s="81">
        <f>บึงกาฬ!AL30</f>
        <v>1351737.41</v>
      </c>
      <c r="M28" s="81">
        <f>บึงกาฬ!AM30</f>
        <v>1725867.41</v>
      </c>
      <c r="N28" s="75"/>
      <c r="O28" s="75"/>
      <c r="P28" s="75"/>
      <c r="Q28" s="151">
        <f t="shared" si="0"/>
        <v>-374130</v>
      </c>
      <c r="R28" s="78">
        <f t="shared" si="1"/>
        <v>749.30011640798216</v>
      </c>
    </row>
    <row r="29" spans="1:18" x14ac:dyDescent="0.3">
      <c r="A29" s="76">
        <v>9</v>
      </c>
      <c r="B29" s="75" t="s">
        <v>348</v>
      </c>
      <c r="C29" s="75" t="s">
        <v>496</v>
      </c>
      <c r="D29" s="75" t="s">
        <v>393</v>
      </c>
      <c r="E29" s="75" t="s">
        <v>509</v>
      </c>
      <c r="F29" s="75" t="s">
        <v>480</v>
      </c>
      <c r="G29" s="75" t="s">
        <v>519</v>
      </c>
      <c r="H29" s="80">
        <v>2904</v>
      </c>
      <c r="I29" s="76">
        <v>2</v>
      </c>
      <c r="J29" s="153">
        <f>บึงกาฬ!F31</f>
        <v>405367.93</v>
      </c>
      <c r="K29" s="159">
        <f>บึงกาฬ!AK31</f>
        <v>-98207.480000000098</v>
      </c>
      <c r="L29" s="81">
        <f>บึงกาฬ!AL31</f>
        <v>2489173.16</v>
      </c>
      <c r="M29" s="81">
        <f>บึงกาฬ!AM31</f>
        <v>2398518.6</v>
      </c>
      <c r="N29" s="75"/>
      <c r="O29" s="75"/>
      <c r="P29" s="75"/>
      <c r="Q29" s="151">
        <f t="shared" si="0"/>
        <v>90654.560000000056</v>
      </c>
      <c r="R29" s="78">
        <f t="shared" si="1"/>
        <v>857.15329201101929</v>
      </c>
    </row>
    <row r="30" spans="1:18" x14ac:dyDescent="0.3">
      <c r="A30" s="76">
        <v>10</v>
      </c>
      <c r="B30" s="75" t="s">
        <v>348</v>
      </c>
      <c r="C30" s="75" t="s">
        <v>479</v>
      </c>
      <c r="D30" s="75" t="s">
        <v>393</v>
      </c>
      <c r="E30" s="75" t="s">
        <v>509</v>
      </c>
      <c r="F30" s="75" t="s">
        <v>480</v>
      </c>
      <c r="G30" s="75" t="s">
        <v>520</v>
      </c>
      <c r="H30" s="80">
        <v>6953</v>
      </c>
      <c r="I30" s="76">
        <v>5</v>
      </c>
      <c r="J30" s="153">
        <f>บึงกาฬ!F32</f>
        <v>344125.05</v>
      </c>
      <c r="K30" s="159">
        <f>บึงกาฬ!AK32</f>
        <v>95278.469999999972</v>
      </c>
      <c r="L30" s="81">
        <f>บึงกาฬ!AL32</f>
        <v>3155325.89</v>
      </c>
      <c r="M30" s="81">
        <f>บึงกาฬ!AM32</f>
        <v>3325624.15</v>
      </c>
      <c r="N30" s="75"/>
      <c r="O30" s="75"/>
      <c r="P30" s="75"/>
      <c r="Q30" s="151">
        <f t="shared" si="0"/>
        <v>-170298.25999999978</v>
      </c>
      <c r="R30" s="78">
        <f t="shared" si="1"/>
        <v>453.80783690493314</v>
      </c>
    </row>
    <row r="31" spans="1:18" x14ac:dyDescent="0.3">
      <c r="A31" s="76">
        <v>11</v>
      </c>
      <c r="B31" s="75" t="s">
        <v>348</v>
      </c>
      <c r="C31" s="75" t="s">
        <v>479</v>
      </c>
      <c r="D31" s="75" t="s">
        <v>393</v>
      </c>
      <c r="E31" s="75" t="s">
        <v>509</v>
      </c>
      <c r="F31" s="75" t="s">
        <v>480</v>
      </c>
      <c r="G31" s="75" t="s">
        <v>521</v>
      </c>
      <c r="H31" s="80">
        <v>5358</v>
      </c>
      <c r="I31" s="76">
        <v>4</v>
      </c>
      <c r="J31" s="178">
        <f>บึงกาฬ!F33</f>
        <v>272197.8</v>
      </c>
      <c r="K31" s="159">
        <f>บึงกาฬ!AK33</f>
        <v>216034.16999999998</v>
      </c>
      <c r="L31" s="81">
        <f>บึงกาฬ!AL33</f>
        <v>2496954.4699999997</v>
      </c>
      <c r="M31" s="81">
        <f>บึงกาฬ!AM33</f>
        <v>2283803.4900000002</v>
      </c>
      <c r="N31" s="75"/>
      <c r="O31" s="75"/>
      <c r="P31" s="75"/>
      <c r="Q31" s="151">
        <f t="shared" si="0"/>
        <v>213150.97999999952</v>
      </c>
      <c r="R31" s="78">
        <f t="shared" si="1"/>
        <v>466.02360395670019</v>
      </c>
    </row>
    <row r="32" spans="1:18" x14ac:dyDescent="0.3">
      <c r="A32" s="76">
        <v>12</v>
      </c>
      <c r="B32" s="75" t="s">
        <v>348</v>
      </c>
      <c r="C32" s="75" t="s">
        <v>479</v>
      </c>
      <c r="D32" s="75" t="s">
        <v>393</v>
      </c>
      <c r="E32" s="75" t="s">
        <v>509</v>
      </c>
      <c r="F32" s="75" t="s">
        <v>480</v>
      </c>
      <c r="G32" s="75" t="s">
        <v>522</v>
      </c>
      <c r="H32" s="80">
        <v>1450</v>
      </c>
      <c r="I32" s="76">
        <v>1</v>
      </c>
      <c r="J32" s="153">
        <f>บึงกาฬ!F34</f>
        <v>173572.48000000001</v>
      </c>
      <c r="K32" s="159">
        <f>บึงกาฬ!AK34</f>
        <v>755316.55</v>
      </c>
      <c r="L32" s="81">
        <f>บึงกาฬ!AL34</f>
        <v>2595872.1</v>
      </c>
      <c r="M32" s="81">
        <f>บึงกาฬ!AM34</f>
        <v>2350146.5900000003</v>
      </c>
      <c r="N32" s="75"/>
      <c r="O32" s="75"/>
      <c r="P32" s="75"/>
      <c r="Q32" s="151">
        <f t="shared" si="0"/>
        <v>245725.50999999978</v>
      </c>
      <c r="R32" s="78">
        <f t="shared" si="1"/>
        <v>1790.2566206896552</v>
      </c>
    </row>
    <row r="33" spans="1:18" x14ac:dyDescent="0.3">
      <c r="A33" s="76">
        <v>13</v>
      </c>
      <c r="B33" s="75" t="s">
        <v>348</v>
      </c>
      <c r="C33" s="75" t="s">
        <v>479</v>
      </c>
      <c r="D33" s="75" t="s">
        <v>393</v>
      </c>
      <c r="E33" s="75" t="s">
        <v>509</v>
      </c>
      <c r="F33" s="75" t="s">
        <v>480</v>
      </c>
      <c r="G33" s="75" t="s">
        <v>523</v>
      </c>
      <c r="H33" s="80">
        <v>1590</v>
      </c>
      <c r="I33" s="76">
        <v>2</v>
      </c>
      <c r="J33" s="153">
        <f>บึงกาฬ!F35</f>
        <v>83719.789999999994</v>
      </c>
      <c r="K33" s="159">
        <f>บึงกาฬ!AK35</f>
        <v>121507.25</v>
      </c>
      <c r="L33" s="81">
        <f>บึงกาฬ!AL35</f>
        <v>1504195.04</v>
      </c>
      <c r="M33" s="81">
        <f>บึงกาฬ!AM35</f>
        <v>1620688.83</v>
      </c>
      <c r="N33" s="75"/>
      <c r="O33" s="75"/>
      <c r="P33" s="75"/>
      <c r="Q33" s="151">
        <f t="shared" si="0"/>
        <v>-116493.79000000004</v>
      </c>
      <c r="R33" s="78">
        <f t="shared" si="1"/>
        <v>946.03461635220128</v>
      </c>
    </row>
    <row r="34" spans="1:18" s="21" customFormat="1" x14ac:dyDescent="0.3">
      <c r="A34" s="139">
        <v>2</v>
      </c>
      <c r="B34" s="140" t="s">
        <v>348</v>
      </c>
      <c r="C34" s="140"/>
      <c r="D34" s="140"/>
      <c r="E34" s="140" t="s">
        <v>376</v>
      </c>
      <c r="F34" s="140"/>
      <c r="G34" s="140" t="s">
        <v>524</v>
      </c>
      <c r="H34" s="141">
        <f>SUM(H22:H33)</f>
        <v>45069</v>
      </c>
      <c r="I34" s="139"/>
      <c r="J34" s="142">
        <f>SUM(J21:J33)</f>
        <v>3482965.36</v>
      </c>
      <c r="K34" s="160">
        <f>SUM(K21:K33)</f>
        <v>-165116.8200000003</v>
      </c>
      <c r="L34" s="142">
        <f t="shared" ref="L34:M34" si="3">SUM(L21:L33)</f>
        <v>29207106.84</v>
      </c>
      <c r="M34" s="142">
        <f t="shared" si="3"/>
        <v>31385543.5</v>
      </c>
      <c r="N34" s="140">
        <v>12</v>
      </c>
      <c r="O34" s="140">
        <v>12</v>
      </c>
      <c r="P34" s="140">
        <f>N34-O34</f>
        <v>0</v>
      </c>
      <c r="Q34" s="152">
        <f t="shared" si="0"/>
        <v>-2178436.66</v>
      </c>
      <c r="R34" s="150">
        <f>L34/H34</f>
        <v>648.0531371896426</v>
      </c>
    </row>
    <row r="35" spans="1:18" x14ac:dyDescent="0.3">
      <c r="A35" s="76">
        <v>1</v>
      </c>
      <c r="B35" s="75" t="s">
        <v>348</v>
      </c>
      <c r="C35" s="75" t="s">
        <v>482</v>
      </c>
      <c r="D35" s="75" t="s">
        <v>386</v>
      </c>
      <c r="E35" s="75" t="s">
        <v>525</v>
      </c>
      <c r="F35" s="75" t="s">
        <v>510</v>
      </c>
      <c r="G35" s="75" t="s">
        <v>526</v>
      </c>
      <c r="H35" s="80"/>
      <c r="I35" s="76"/>
      <c r="J35" s="153"/>
      <c r="K35" s="159"/>
      <c r="L35" s="81"/>
      <c r="M35" s="81"/>
      <c r="N35" s="75"/>
      <c r="O35" s="75"/>
      <c r="P35" s="75"/>
    </row>
    <row r="36" spans="1:18" x14ac:dyDescent="0.3">
      <c r="A36" s="76">
        <v>2</v>
      </c>
      <c r="B36" s="75" t="s">
        <v>348</v>
      </c>
      <c r="C36" s="75" t="s">
        <v>482</v>
      </c>
      <c r="D36" s="75" t="s">
        <v>386</v>
      </c>
      <c r="E36" s="75" t="s">
        <v>525</v>
      </c>
      <c r="F36" s="75" t="s">
        <v>480</v>
      </c>
      <c r="G36" s="75" t="s">
        <v>527</v>
      </c>
      <c r="H36" s="80">
        <v>6255</v>
      </c>
      <c r="I36" s="76">
        <v>5</v>
      </c>
      <c r="J36" s="153">
        <f>บึงกาฬ!F36</f>
        <v>1647414.72</v>
      </c>
      <c r="K36" s="159">
        <f>บึงกาฬ!AK36</f>
        <v>1440199.3</v>
      </c>
      <c r="L36" s="81">
        <f>บึงกาฬ!AL36</f>
        <v>3653259.13</v>
      </c>
      <c r="M36" s="81">
        <f>บึงกาฬ!AM36</f>
        <v>3671938.31</v>
      </c>
      <c r="N36" s="75"/>
      <c r="O36" s="75"/>
      <c r="P36" s="75"/>
      <c r="Q36" s="151">
        <f t="shared" si="0"/>
        <v>-18679.180000000168</v>
      </c>
      <c r="R36" s="78">
        <f t="shared" si="1"/>
        <v>584.05421742605915</v>
      </c>
    </row>
    <row r="37" spans="1:18" x14ac:dyDescent="0.3">
      <c r="A37" s="76">
        <v>3</v>
      </c>
      <c r="B37" s="75" t="s">
        <v>348</v>
      </c>
      <c r="C37" s="75" t="s">
        <v>482</v>
      </c>
      <c r="D37" s="75" t="s">
        <v>386</v>
      </c>
      <c r="E37" s="75" t="s">
        <v>525</v>
      </c>
      <c r="F37" s="75" t="s">
        <v>480</v>
      </c>
      <c r="G37" s="75" t="s">
        <v>528</v>
      </c>
      <c r="H37" s="80">
        <v>4295</v>
      </c>
      <c r="I37" s="76">
        <v>3</v>
      </c>
      <c r="J37" s="153">
        <f>บึงกาฬ!F37</f>
        <v>961682.68</v>
      </c>
      <c r="K37" s="159">
        <f>บึงกาฬ!AK37</f>
        <v>786974.20000000007</v>
      </c>
      <c r="L37" s="81">
        <f>บึงกาฬ!AL37</f>
        <v>1887884.49</v>
      </c>
      <c r="M37" s="81">
        <f>บึงกาฬ!AM37</f>
        <v>1749300.72</v>
      </c>
      <c r="N37" s="75"/>
      <c r="O37" s="75"/>
      <c r="P37" s="75"/>
      <c r="Q37" s="151">
        <f t="shared" si="0"/>
        <v>138583.77000000002</v>
      </c>
      <c r="R37" s="78">
        <f t="shared" si="1"/>
        <v>439.55401396973224</v>
      </c>
    </row>
    <row r="38" spans="1:18" x14ac:dyDescent="0.3">
      <c r="A38" s="76">
        <v>4</v>
      </c>
      <c r="B38" s="75" t="s">
        <v>348</v>
      </c>
      <c r="C38" s="75" t="s">
        <v>482</v>
      </c>
      <c r="D38" s="75" t="s">
        <v>386</v>
      </c>
      <c r="E38" s="75" t="s">
        <v>525</v>
      </c>
      <c r="F38" s="75" t="s">
        <v>480</v>
      </c>
      <c r="G38" s="75" t="s">
        <v>529</v>
      </c>
      <c r="H38" s="80">
        <v>5791</v>
      </c>
      <c r="I38" s="76">
        <v>4</v>
      </c>
      <c r="J38" s="153">
        <f>บึงกาฬ!F38</f>
        <v>559574.80000000005</v>
      </c>
      <c r="K38" s="159">
        <f>บึงกาฬ!AK38</f>
        <v>220772.21999999997</v>
      </c>
      <c r="L38" s="81">
        <f>บึงกาฬ!AL38</f>
        <v>2077021.44</v>
      </c>
      <c r="M38" s="81">
        <f>บึงกาฬ!AM38</f>
        <v>2531843.83</v>
      </c>
      <c r="N38" s="75"/>
      <c r="O38" s="75"/>
      <c r="P38" s="75"/>
      <c r="Q38" s="151">
        <f t="shared" si="0"/>
        <v>-454822.39000000013</v>
      </c>
      <c r="R38" s="78">
        <f t="shared" si="1"/>
        <v>358.66369193576236</v>
      </c>
    </row>
    <row r="39" spans="1:18" x14ac:dyDescent="0.3">
      <c r="A39" s="76">
        <v>5</v>
      </c>
      <c r="B39" s="75" t="s">
        <v>348</v>
      </c>
      <c r="C39" s="75" t="s">
        <v>482</v>
      </c>
      <c r="D39" s="75" t="s">
        <v>386</v>
      </c>
      <c r="E39" s="75" t="s">
        <v>525</v>
      </c>
      <c r="F39" s="75" t="s">
        <v>480</v>
      </c>
      <c r="G39" s="75" t="s">
        <v>530</v>
      </c>
      <c r="H39" s="80">
        <v>2483</v>
      </c>
      <c r="I39" s="76">
        <v>2</v>
      </c>
      <c r="J39" s="153">
        <f>บึงกาฬ!F39</f>
        <v>699118.38</v>
      </c>
      <c r="K39" s="159">
        <f>บึงกาฬ!AK39</f>
        <v>482181.32000000007</v>
      </c>
      <c r="L39" s="81">
        <f>บึงกาฬ!AL39</f>
        <v>1463829.54</v>
      </c>
      <c r="M39" s="81">
        <f>บึงกาฬ!AM39</f>
        <v>1638701.5300000003</v>
      </c>
      <c r="N39" s="75"/>
      <c r="O39" s="75"/>
      <c r="P39" s="75"/>
      <c r="Q39" s="151">
        <f t="shared" si="0"/>
        <v>-174871.99000000022</v>
      </c>
      <c r="R39" s="78">
        <f t="shared" si="1"/>
        <v>589.5406927104309</v>
      </c>
    </row>
    <row r="40" spans="1:18" x14ac:dyDescent="0.3">
      <c r="A40" s="76">
        <v>6</v>
      </c>
      <c r="B40" s="75" t="s">
        <v>348</v>
      </c>
      <c r="C40" s="75" t="s">
        <v>482</v>
      </c>
      <c r="D40" s="75" t="s">
        <v>386</v>
      </c>
      <c r="E40" s="75" t="s">
        <v>525</v>
      </c>
      <c r="F40" s="75" t="s">
        <v>480</v>
      </c>
      <c r="G40" s="75" t="s">
        <v>531</v>
      </c>
      <c r="H40" s="80">
        <v>2151</v>
      </c>
      <c r="I40" s="76">
        <v>2</v>
      </c>
      <c r="J40" s="153">
        <f>บึงกาฬ!F40</f>
        <v>663889.41</v>
      </c>
      <c r="K40" s="159">
        <f>บึงกาฬ!AK40</f>
        <v>543345.01</v>
      </c>
      <c r="L40" s="81">
        <f>บึงกาฬ!AL40</f>
        <v>1934773.5999999999</v>
      </c>
      <c r="M40" s="81">
        <f>บึงกาฬ!AM40</f>
        <v>1764545.89</v>
      </c>
      <c r="N40" s="75"/>
      <c r="O40" s="75"/>
      <c r="P40" s="75"/>
      <c r="Q40" s="151">
        <f t="shared" si="0"/>
        <v>170227.70999999996</v>
      </c>
      <c r="R40" s="78">
        <f t="shared" si="1"/>
        <v>899.47633658763357</v>
      </c>
    </row>
    <row r="41" spans="1:18" x14ac:dyDescent="0.3">
      <c r="A41" s="76">
        <v>7</v>
      </c>
      <c r="B41" s="75" t="s">
        <v>348</v>
      </c>
      <c r="C41" s="75" t="s">
        <v>482</v>
      </c>
      <c r="D41" s="75" t="s">
        <v>386</v>
      </c>
      <c r="E41" s="75" t="s">
        <v>525</v>
      </c>
      <c r="F41" s="75" t="s">
        <v>480</v>
      </c>
      <c r="G41" s="75" t="s">
        <v>532</v>
      </c>
      <c r="H41" s="80">
        <v>2636</v>
      </c>
      <c r="I41" s="76">
        <v>2</v>
      </c>
      <c r="J41" s="153">
        <f>บึงกาฬ!F41</f>
        <v>595131.99</v>
      </c>
      <c r="K41" s="159">
        <f>บึงกาฬ!AK41</f>
        <v>471792.56</v>
      </c>
      <c r="L41" s="81">
        <f>บึงกาฬ!AL41</f>
        <v>1903776.81</v>
      </c>
      <c r="M41" s="81">
        <f>บึงกาฬ!AM41</f>
        <v>1843359.61</v>
      </c>
      <c r="N41" s="75"/>
      <c r="O41" s="75"/>
      <c r="P41" s="75"/>
      <c r="Q41" s="151">
        <f t="shared" si="0"/>
        <v>60417.199999999953</v>
      </c>
      <c r="R41" s="78">
        <f t="shared" si="1"/>
        <v>722.22185508345979</v>
      </c>
    </row>
    <row r="42" spans="1:18" x14ac:dyDescent="0.3">
      <c r="A42" s="76">
        <v>8</v>
      </c>
      <c r="B42" s="75" t="s">
        <v>348</v>
      </c>
      <c r="C42" s="75" t="s">
        <v>482</v>
      </c>
      <c r="D42" s="75" t="s">
        <v>386</v>
      </c>
      <c r="E42" s="75" t="s">
        <v>525</v>
      </c>
      <c r="F42" s="75" t="s">
        <v>480</v>
      </c>
      <c r="G42" s="75" t="s">
        <v>533</v>
      </c>
      <c r="H42" s="80">
        <v>4545</v>
      </c>
      <c r="I42" s="76">
        <v>4</v>
      </c>
      <c r="J42" s="153">
        <f>บึงกาฬ!F42</f>
        <v>1658159.21</v>
      </c>
      <c r="K42" s="159">
        <f>บึงกาฬ!AK42</f>
        <v>1271133.8499999999</v>
      </c>
      <c r="L42" s="81">
        <f>บึงกาฬ!AL42</f>
        <v>2313345.3199999998</v>
      </c>
      <c r="M42" s="81">
        <f>บึงกาฬ!AM42</f>
        <v>2713916.08</v>
      </c>
      <c r="N42" s="75"/>
      <c r="O42" s="75"/>
      <c r="P42" s="75"/>
      <c r="Q42" s="151">
        <f t="shared" si="0"/>
        <v>-400570.76000000024</v>
      </c>
      <c r="R42" s="78">
        <f t="shared" si="1"/>
        <v>508.98686908690865</v>
      </c>
    </row>
    <row r="43" spans="1:18" x14ac:dyDescent="0.3">
      <c r="A43" s="76">
        <v>9</v>
      </c>
      <c r="B43" s="75" t="s">
        <v>348</v>
      </c>
      <c r="C43" s="75" t="s">
        <v>482</v>
      </c>
      <c r="D43" s="75" t="s">
        <v>386</v>
      </c>
      <c r="E43" s="75" t="s">
        <v>525</v>
      </c>
      <c r="F43" s="75" t="s">
        <v>480</v>
      </c>
      <c r="G43" s="75" t="s">
        <v>534</v>
      </c>
      <c r="H43" s="80">
        <v>2870</v>
      </c>
      <c r="I43" s="76">
        <v>2</v>
      </c>
      <c r="J43" s="153">
        <f>บึงกาฬ!F43</f>
        <v>931294.59</v>
      </c>
      <c r="K43" s="159">
        <f>บึงกาฬ!AK43</f>
        <v>983243.22</v>
      </c>
      <c r="L43" s="81">
        <f>บึงกาฬ!AL43</f>
        <v>1625722.78</v>
      </c>
      <c r="M43" s="81">
        <f>บึงกาฬ!AM43</f>
        <v>1658385.5899999999</v>
      </c>
      <c r="N43" s="75"/>
      <c r="O43" s="75"/>
      <c r="P43" s="75"/>
      <c r="Q43" s="151">
        <f t="shared" si="0"/>
        <v>-32662.809999999823</v>
      </c>
      <c r="R43" s="78">
        <f t="shared" si="1"/>
        <v>566.4539303135889</v>
      </c>
    </row>
    <row r="44" spans="1:18" x14ac:dyDescent="0.3">
      <c r="A44" s="76">
        <v>10</v>
      </c>
      <c r="B44" s="75" t="s">
        <v>348</v>
      </c>
      <c r="C44" s="75" t="s">
        <v>482</v>
      </c>
      <c r="D44" s="75" t="s">
        <v>386</v>
      </c>
      <c r="E44" s="75" t="s">
        <v>525</v>
      </c>
      <c r="F44" s="75" t="s">
        <v>480</v>
      </c>
      <c r="G44" s="75" t="s">
        <v>535</v>
      </c>
      <c r="H44" s="80">
        <v>3482</v>
      </c>
      <c r="I44" s="76">
        <v>3</v>
      </c>
      <c r="J44" s="153">
        <f>บึงกาฬ!F44</f>
        <v>711655.24</v>
      </c>
      <c r="K44" s="159">
        <f>บึงกาฬ!AK44</f>
        <v>701069.09</v>
      </c>
      <c r="L44" s="81">
        <f>บึงกาฬ!AL44</f>
        <v>2411229.34</v>
      </c>
      <c r="M44" s="81">
        <f>บึงกาฬ!AM44</f>
        <v>2284065.73</v>
      </c>
      <c r="N44" s="75"/>
      <c r="O44" s="75"/>
      <c r="P44" s="75"/>
      <c r="Q44" s="151">
        <f t="shared" si="0"/>
        <v>127163.60999999987</v>
      </c>
      <c r="R44" s="78">
        <f t="shared" si="1"/>
        <v>692.48401493394601</v>
      </c>
    </row>
    <row r="45" spans="1:18" x14ac:dyDescent="0.3">
      <c r="A45" s="76">
        <v>11</v>
      </c>
      <c r="B45" s="75" t="s">
        <v>348</v>
      </c>
      <c r="C45" s="75" t="s">
        <v>482</v>
      </c>
      <c r="D45" s="75" t="s">
        <v>386</v>
      </c>
      <c r="E45" s="75" t="s">
        <v>525</v>
      </c>
      <c r="F45" s="75" t="s">
        <v>480</v>
      </c>
      <c r="G45" s="75" t="s">
        <v>536</v>
      </c>
      <c r="H45" s="80">
        <v>4225</v>
      </c>
      <c r="I45" s="76">
        <v>3</v>
      </c>
      <c r="J45" s="153">
        <f>บึงกาฬ!F45</f>
        <v>389282.26</v>
      </c>
      <c r="K45" s="159">
        <f>บึงกาฬ!AK45</f>
        <v>488942.07</v>
      </c>
      <c r="L45" s="81">
        <f>บึงกาฬ!AL45</f>
        <v>2372604.4900000002</v>
      </c>
      <c r="M45" s="81">
        <f>บึงกาฬ!AM45</f>
        <v>2369817.9</v>
      </c>
      <c r="N45" s="75" t="s">
        <v>537</v>
      </c>
      <c r="O45" s="75"/>
      <c r="P45" s="75"/>
      <c r="Q45" s="151">
        <f t="shared" si="0"/>
        <v>2786.5900000003166</v>
      </c>
      <c r="R45" s="78">
        <f t="shared" si="1"/>
        <v>561.56319289940836</v>
      </c>
    </row>
    <row r="46" spans="1:18" x14ac:dyDescent="0.3">
      <c r="A46" s="76">
        <v>12</v>
      </c>
      <c r="B46" s="75" t="s">
        <v>348</v>
      </c>
      <c r="C46" s="75" t="s">
        <v>482</v>
      </c>
      <c r="D46" s="75" t="s">
        <v>386</v>
      </c>
      <c r="E46" s="75" t="s">
        <v>525</v>
      </c>
      <c r="F46" s="75" t="s">
        <v>480</v>
      </c>
      <c r="G46" s="75" t="s">
        <v>538</v>
      </c>
      <c r="H46" s="80">
        <v>3058</v>
      </c>
      <c r="I46" s="76">
        <v>3</v>
      </c>
      <c r="J46" s="153">
        <f>บึงกาฬ!F46</f>
        <v>428279.99</v>
      </c>
      <c r="K46" s="159">
        <f>บึงกาฬ!AK46</f>
        <v>205059.40999999997</v>
      </c>
      <c r="L46" s="81">
        <f>บึงกาฬ!AL46</f>
        <v>1941112.3199999998</v>
      </c>
      <c r="M46" s="81">
        <f>บึงกาฬ!AM46</f>
        <v>2073067.62</v>
      </c>
      <c r="N46" s="75"/>
      <c r="O46" s="75"/>
      <c r="P46" s="75"/>
      <c r="Q46" s="151">
        <f t="shared" si="0"/>
        <v>-131955.30000000028</v>
      </c>
      <c r="R46" s="78">
        <f t="shared" si="1"/>
        <v>634.76531066056236</v>
      </c>
    </row>
    <row r="47" spans="1:18" s="21" customFormat="1" x14ac:dyDescent="0.3">
      <c r="A47" s="139">
        <v>3</v>
      </c>
      <c r="B47" s="140" t="s">
        <v>348</v>
      </c>
      <c r="C47" s="140"/>
      <c r="D47" s="140"/>
      <c r="E47" s="140" t="s">
        <v>376</v>
      </c>
      <c r="F47" s="140"/>
      <c r="G47" s="140" t="s">
        <v>539</v>
      </c>
      <c r="H47" s="141">
        <f>SUM(H36:H46)</f>
        <v>41791</v>
      </c>
      <c r="I47" s="139"/>
      <c r="J47" s="142">
        <f>SUM(J35:J46)</f>
        <v>9245483.2699999996</v>
      </c>
      <c r="K47" s="160">
        <f>SUM(K35:K46)</f>
        <v>7594712.25</v>
      </c>
      <c r="L47" s="142">
        <f t="shared" ref="L47:M47" si="4">SUM(L35:L46)</f>
        <v>23584559.260000005</v>
      </c>
      <c r="M47" s="142">
        <f t="shared" si="4"/>
        <v>24298942.810000002</v>
      </c>
      <c r="N47" s="140">
        <v>11</v>
      </c>
      <c r="O47" s="140">
        <v>11</v>
      </c>
      <c r="P47" s="140">
        <f>N47-O47</f>
        <v>0</v>
      </c>
      <c r="Q47" s="152">
        <f t="shared" si="0"/>
        <v>-714383.54999999702</v>
      </c>
      <c r="R47" s="150">
        <f>L47/H47</f>
        <v>564.34541552008818</v>
      </c>
    </row>
    <row r="48" spans="1:18" x14ac:dyDescent="0.3">
      <c r="A48" s="76">
        <v>1</v>
      </c>
      <c r="B48" s="75" t="s">
        <v>348</v>
      </c>
      <c r="C48" s="75" t="s">
        <v>484</v>
      </c>
      <c r="D48" s="75" t="s">
        <v>421</v>
      </c>
      <c r="E48" s="75" t="s">
        <v>540</v>
      </c>
      <c r="F48" s="75" t="s">
        <v>510</v>
      </c>
      <c r="G48" s="75" t="s">
        <v>541</v>
      </c>
      <c r="H48" s="80"/>
      <c r="I48" s="76"/>
      <c r="J48" s="153"/>
      <c r="K48" s="159"/>
      <c r="L48" s="81"/>
      <c r="M48" s="81"/>
      <c r="N48" s="75"/>
      <c r="O48" s="75"/>
      <c r="P48" s="75"/>
    </row>
    <row r="49" spans="1:18" x14ac:dyDescent="0.3">
      <c r="A49" s="76">
        <v>2</v>
      </c>
      <c r="B49" s="75" t="s">
        <v>348</v>
      </c>
      <c r="C49" s="75" t="s">
        <v>484</v>
      </c>
      <c r="D49" s="75" t="s">
        <v>421</v>
      </c>
      <c r="E49" s="75" t="s">
        <v>540</v>
      </c>
      <c r="F49" s="75" t="s">
        <v>480</v>
      </c>
      <c r="G49" s="75" t="s">
        <v>542</v>
      </c>
      <c r="H49" s="80">
        <v>2820</v>
      </c>
      <c r="I49" s="76">
        <v>2</v>
      </c>
      <c r="J49" s="153">
        <f>บึงกาฬ!F47</f>
        <v>324899.13</v>
      </c>
      <c r="K49" s="159">
        <f>บึงกาฬ!AK47</f>
        <v>124726.10999999999</v>
      </c>
      <c r="L49" s="81">
        <f>บึงกาฬ!AL47</f>
        <v>1020389.98</v>
      </c>
      <c r="M49" s="81">
        <f>บึงกาฬ!AM47</f>
        <v>1731777.54</v>
      </c>
      <c r="N49" s="75"/>
      <c r="O49" s="75"/>
      <c r="P49" s="75"/>
      <c r="Q49" s="151">
        <f t="shared" si="0"/>
        <v>-711387.56</v>
      </c>
      <c r="R49" s="78">
        <f t="shared" si="1"/>
        <v>361.8404184397163</v>
      </c>
    </row>
    <row r="50" spans="1:18" x14ac:dyDescent="0.3">
      <c r="A50" s="76">
        <v>3</v>
      </c>
      <c r="B50" s="75" t="s">
        <v>348</v>
      </c>
      <c r="C50" s="75" t="s">
        <v>484</v>
      </c>
      <c r="D50" s="75" t="s">
        <v>421</v>
      </c>
      <c r="E50" s="75" t="s">
        <v>540</v>
      </c>
      <c r="F50" s="75" t="s">
        <v>480</v>
      </c>
      <c r="G50" s="75" t="s">
        <v>543</v>
      </c>
      <c r="H50" s="80">
        <v>3895</v>
      </c>
      <c r="I50" s="76">
        <v>3</v>
      </c>
      <c r="J50" s="153">
        <f>บึงกาฬ!F48</f>
        <v>680012.26</v>
      </c>
      <c r="K50" s="159">
        <f>บึงกาฬ!AK48</f>
        <v>194140.90000000002</v>
      </c>
      <c r="L50" s="81">
        <f>บึงกาฬ!AL48</f>
        <v>1066522.49</v>
      </c>
      <c r="M50" s="81">
        <f>บึงกาฬ!AM48</f>
        <v>3604069.87</v>
      </c>
      <c r="N50" s="75"/>
      <c r="O50" s="75"/>
      <c r="P50" s="75"/>
      <c r="Q50" s="151">
        <f t="shared" si="0"/>
        <v>-2537547.38</v>
      </c>
      <c r="R50" s="78">
        <f t="shared" si="1"/>
        <v>273.81835430038512</v>
      </c>
    </row>
    <row r="51" spans="1:18" x14ac:dyDescent="0.3">
      <c r="A51" s="76">
        <v>4</v>
      </c>
      <c r="B51" s="75" t="s">
        <v>348</v>
      </c>
      <c r="C51" s="75" t="s">
        <v>484</v>
      </c>
      <c r="D51" s="75" t="s">
        <v>421</v>
      </c>
      <c r="E51" s="75" t="s">
        <v>540</v>
      </c>
      <c r="F51" s="75" t="s">
        <v>480</v>
      </c>
      <c r="G51" s="75" t="s">
        <v>544</v>
      </c>
      <c r="H51" s="80">
        <v>2041</v>
      </c>
      <c r="I51" s="76">
        <v>2</v>
      </c>
      <c r="J51" s="153">
        <f>บึงกาฬ!F49</f>
        <v>1298462.4099999999</v>
      </c>
      <c r="K51" s="159">
        <f>บึงกาฬ!AK49</f>
        <v>1005262.6699999999</v>
      </c>
      <c r="L51" s="81">
        <f>บึงกาฬ!AL49</f>
        <v>1154263.57</v>
      </c>
      <c r="M51" s="81">
        <f>บึงกาฬ!AM49</f>
        <v>5283632.41</v>
      </c>
      <c r="N51" s="75"/>
      <c r="O51" s="75"/>
      <c r="P51" s="75"/>
      <c r="Q51" s="151">
        <f t="shared" si="0"/>
        <v>-4129368.84</v>
      </c>
      <c r="R51" s="78">
        <f t="shared" si="1"/>
        <v>565.5382508574229</v>
      </c>
    </row>
    <row r="52" spans="1:18" s="21" customFormat="1" x14ac:dyDescent="0.3">
      <c r="A52" s="139">
        <v>4</v>
      </c>
      <c r="B52" s="140" t="s">
        <v>348</v>
      </c>
      <c r="C52" s="140"/>
      <c r="D52" s="140"/>
      <c r="E52" s="140" t="s">
        <v>376</v>
      </c>
      <c r="F52" s="140"/>
      <c r="G52" s="140" t="s">
        <v>545</v>
      </c>
      <c r="H52" s="141">
        <f>SUM(H49:H51)</f>
        <v>8756</v>
      </c>
      <c r="I52" s="139"/>
      <c r="J52" s="142">
        <f>SUM(J48:J51)</f>
        <v>2303373.7999999998</v>
      </c>
      <c r="K52" s="160">
        <f>SUM(K48:K51)</f>
        <v>1324129.68</v>
      </c>
      <c r="L52" s="142">
        <f t="shared" ref="L52:M52" si="5">SUM(L48:L51)</f>
        <v>3241176.04</v>
      </c>
      <c r="M52" s="142">
        <f t="shared" si="5"/>
        <v>10619479.82</v>
      </c>
      <c r="N52" s="140">
        <v>3</v>
      </c>
      <c r="O52" s="140">
        <v>3</v>
      </c>
      <c r="P52" s="140">
        <f>N52-O52</f>
        <v>0</v>
      </c>
      <c r="Q52" s="152">
        <f t="shared" si="0"/>
        <v>-7378303.7800000003</v>
      </c>
      <c r="R52" s="150">
        <f>L52/H52</f>
        <v>370.16629054362721</v>
      </c>
    </row>
    <row r="53" spans="1:18" x14ac:dyDescent="0.3">
      <c r="A53" s="76">
        <v>1</v>
      </c>
      <c r="B53" s="75" t="s">
        <v>348</v>
      </c>
      <c r="C53" s="75" t="s">
        <v>486</v>
      </c>
      <c r="D53" s="75" t="s">
        <v>407</v>
      </c>
      <c r="E53" s="75" t="s">
        <v>546</v>
      </c>
      <c r="F53" s="75" t="s">
        <v>510</v>
      </c>
      <c r="G53" s="75" t="s">
        <v>547</v>
      </c>
      <c r="H53" s="80"/>
      <c r="I53" s="76"/>
      <c r="J53" s="153"/>
      <c r="K53" s="159"/>
      <c r="L53" s="81"/>
      <c r="M53" s="81"/>
      <c r="N53" s="75"/>
      <c r="O53" s="75"/>
      <c r="P53" s="75"/>
    </row>
    <row r="54" spans="1:18" x14ac:dyDescent="0.3">
      <c r="A54" s="76">
        <v>2</v>
      </c>
      <c r="B54" s="75" t="s">
        <v>348</v>
      </c>
      <c r="C54" s="75" t="s">
        <v>486</v>
      </c>
      <c r="D54" s="75" t="s">
        <v>407</v>
      </c>
      <c r="E54" s="75" t="s">
        <v>546</v>
      </c>
      <c r="F54" s="75" t="s">
        <v>480</v>
      </c>
      <c r="G54" s="75" t="s">
        <v>548</v>
      </c>
      <c r="H54" s="80">
        <v>2880</v>
      </c>
      <c r="I54" s="76">
        <v>2</v>
      </c>
      <c r="J54" s="153">
        <f>บึงกาฬ!F50</f>
        <v>410889.95</v>
      </c>
      <c r="K54" s="159">
        <f>บึงกาฬ!AK50</f>
        <v>408422.82</v>
      </c>
      <c r="L54" s="81">
        <f>บึงกาฬ!AL50</f>
        <v>2642741.4</v>
      </c>
      <c r="M54" s="81">
        <f>บึงกาฬ!AM50</f>
        <v>2688706.31</v>
      </c>
      <c r="N54" s="75"/>
      <c r="O54" s="75"/>
      <c r="P54" s="75"/>
      <c r="Q54" s="151">
        <f t="shared" si="0"/>
        <v>-45964.910000000149</v>
      </c>
      <c r="R54" s="78">
        <f t="shared" si="1"/>
        <v>917.6185416666666</v>
      </c>
    </row>
    <row r="55" spans="1:18" x14ac:dyDescent="0.3">
      <c r="A55" s="76">
        <v>3</v>
      </c>
      <c r="B55" s="75" t="s">
        <v>348</v>
      </c>
      <c r="C55" s="75" t="s">
        <v>486</v>
      </c>
      <c r="D55" s="75" t="s">
        <v>407</v>
      </c>
      <c r="E55" s="75" t="s">
        <v>546</v>
      </c>
      <c r="F55" s="75" t="s">
        <v>480</v>
      </c>
      <c r="G55" s="75" t="s">
        <v>549</v>
      </c>
      <c r="H55" s="80">
        <v>9821</v>
      </c>
      <c r="I55" s="76">
        <v>5</v>
      </c>
      <c r="J55" s="153">
        <f>บึงกาฬ!F51</f>
        <v>1001384.54</v>
      </c>
      <c r="K55" s="159">
        <f>บึงกาฬ!AK51</f>
        <v>1121890.93</v>
      </c>
      <c r="L55" s="81">
        <f>บึงกาฬ!AL51</f>
        <v>4039063.33</v>
      </c>
      <c r="M55" s="81">
        <f>บึงกาฬ!AM51</f>
        <v>4436809.37</v>
      </c>
      <c r="N55" s="75"/>
      <c r="O55" s="75"/>
      <c r="P55" s="75"/>
      <c r="Q55" s="151">
        <f t="shared" si="0"/>
        <v>-397746.04000000004</v>
      </c>
      <c r="R55" s="78">
        <f t="shared" si="1"/>
        <v>411.26803075043273</v>
      </c>
    </row>
    <row r="56" spans="1:18" x14ac:dyDescent="0.3">
      <c r="A56" s="76">
        <v>4</v>
      </c>
      <c r="B56" s="75" t="s">
        <v>348</v>
      </c>
      <c r="C56" s="75" t="s">
        <v>486</v>
      </c>
      <c r="D56" s="75" t="s">
        <v>407</v>
      </c>
      <c r="E56" s="75" t="s">
        <v>546</v>
      </c>
      <c r="F56" s="75" t="s">
        <v>480</v>
      </c>
      <c r="G56" s="75" t="s">
        <v>550</v>
      </c>
      <c r="H56" s="80">
        <v>4858</v>
      </c>
      <c r="I56" s="76">
        <v>4</v>
      </c>
      <c r="J56" s="153">
        <f>บึงกาฬ!F52</f>
        <v>192306.45</v>
      </c>
      <c r="K56" s="159">
        <f>บึงกาฬ!AK52</f>
        <v>283685.53999999998</v>
      </c>
      <c r="L56" s="81">
        <f>บึงกาฬ!AL52</f>
        <v>2944614.7</v>
      </c>
      <c r="M56" s="81">
        <f>บึงกาฬ!AM52</f>
        <v>3170727.3</v>
      </c>
      <c r="N56" s="75"/>
      <c r="O56" s="75"/>
      <c r="P56" s="75"/>
      <c r="Q56" s="151">
        <f t="shared" si="0"/>
        <v>-226112.59999999963</v>
      </c>
      <c r="R56" s="78">
        <f t="shared" si="1"/>
        <v>606.13723754631542</v>
      </c>
    </row>
    <row r="57" spans="1:18" x14ac:dyDescent="0.3">
      <c r="A57" s="76">
        <v>5</v>
      </c>
      <c r="B57" s="75" t="s">
        <v>348</v>
      </c>
      <c r="C57" s="75" t="s">
        <v>486</v>
      </c>
      <c r="D57" s="75" t="s">
        <v>407</v>
      </c>
      <c r="E57" s="75" t="s">
        <v>546</v>
      </c>
      <c r="F57" s="75" t="s">
        <v>480</v>
      </c>
      <c r="G57" s="75" t="s">
        <v>551</v>
      </c>
      <c r="H57" s="80">
        <v>5652</v>
      </c>
      <c r="I57" s="76">
        <v>4</v>
      </c>
      <c r="J57" s="153">
        <f>บึงกาฬ!F53</f>
        <v>653657.26</v>
      </c>
      <c r="K57" s="159">
        <f>บึงกาฬ!AK53</f>
        <v>433363.67000000004</v>
      </c>
      <c r="L57" s="81">
        <f>บึงกาฬ!AL53</f>
        <v>2961736.76</v>
      </c>
      <c r="M57" s="81">
        <f>บึงกาฬ!AM53</f>
        <v>3172606.97</v>
      </c>
      <c r="N57" s="75"/>
      <c r="O57" s="75"/>
      <c r="P57" s="75"/>
      <c r="Q57" s="151">
        <f t="shared" si="0"/>
        <v>-210870.21000000043</v>
      </c>
      <c r="R57" s="78">
        <f t="shared" si="1"/>
        <v>524.01570417551306</v>
      </c>
    </row>
    <row r="58" spans="1:18" s="21" customFormat="1" x14ac:dyDescent="0.3">
      <c r="A58" s="139">
        <v>5</v>
      </c>
      <c r="B58" s="140" t="s">
        <v>348</v>
      </c>
      <c r="C58" s="140"/>
      <c r="D58" s="140"/>
      <c r="E58" s="140" t="s">
        <v>376</v>
      </c>
      <c r="F58" s="140"/>
      <c r="G58" s="140" t="s">
        <v>552</v>
      </c>
      <c r="H58" s="141">
        <f>SUM(H54:H57)</f>
        <v>23211</v>
      </c>
      <c r="I58" s="139"/>
      <c r="J58" s="142">
        <f>SUM(J53:J57)</f>
        <v>2258238.2000000002</v>
      </c>
      <c r="K58" s="160">
        <f>SUM(K53:K57)</f>
        <v>2247362.96</v>
      </c>
      <c r="L58" s="142">
        <f t="shared" ref="L58:M58" si="6">SUM(L53:L57)</f>
        <v>12588156.189999999</v>
      </c>
      <c r="M58" s="142">
        <f t="shared" si="6"/>
        <v>13468849.950000001</v>
      </c>
      <c r="N58" s="140">
        <v>4</v>
      </c>
      <c r="O58" s="140">
        <v>4</v>
      </c>
      <c r="P58" s="140">
        <f>N58-O58</f>
        <v>0</v>
      </c>
      <c r="Q58" s="152">
        <f t="shared" si="0"/>
        <v>-880693.76000000164</v>
      </c>
      <c r="R58" s="150">
        <f>L58/H58</f>
        <v>542.33579725130323</v>
      </c>
    </row>
    <row r="59" spans="1:18" x14ac:dyDescent="0.3">
      <c r="A59" s="76">
        <v>1</v>
      </c>
      <c r="B59" s="75" t="s">
        <v>348</v>
      </c>
      <c r="C59" s="75" t="s">
        <v>488</v>
      </c>
      <c r="D59" s="75" t="s">
        <v>400</v>
      </c>
      <c r="E59" s="75" t="s">
        <v>553</v>
      </c>
      <c r="F59" s="75" t="s">
        <v>510</v>
      </c>
      <c r="G59" s="75" t="s">
        <v>554</v>
      </c>
      <c r="H59" s="80"/>
      <c r="I59" s="76"/>
      <c r="J59" s="153"/>
      <c r="K59" s="159"/>
      <c r="L59" s="81"/>
      <c r="M59" s="81"/>
      <c r="N59" s="75"/>
      <c r="O59" s="75"/>
      <c r="P59" s="75"/>
    </row>
    <row r="60" spans="1:18" s="288" customFormat="1" x14ac:dyDescent="0.3">
      <c r="A60" s="283">
        <v>2</v>
      </c>
      <c r="B60" s="284" t="s">
        <v>348</v>
      </c>
      <c r="C60" s="284" t="s">
        <v>488</v>
      </c>
      <c r="D60" s="284" t="s">
        <v>400</v>
      </c>
      <c r="E60" s="284" t="s">
        <v>553</v>
      </c>
      <c r="F60" s="284" t="s">
        <v>480</v>
      </c>
      <c r="G60" s="284" t="s">
        <v>555</v>
      </c>
      <c r="H60" s="285">
        <v>2823</v>
      </c>
      <c r="I60" s="283">
        <v>2</v>
      </c>
      <c r="J60" s="289">
        <f>บึงกาฬ!F54</f>
        <v>0</v>
      </c>
      <c r="K60" s="289">
        <f>บึงกาฬ!AK54</f>
        <v>0</v>
      </c>
      <c r="L60" s="289">
        <f>บึงกาฬ!AL54</f>
        <v>0</v>
      </c>
      <c r="M60" s="289">
        <f>บึงกาฬ!AM54</f>
        <v>0</v>
      </c>
      <c r="N60" s="284"/>
      <c r="O60" s="284"/>
      <c r="P60" s="284"/>
      <c r="Q60" s="286">
        <f t="shared" si="0"/>
        <v>0</v>
      </c>
      <c r="R60" s="287">
        <f t="shared" si="1"/>
        <v>0</v>
      </c>
    </row>
    <row r="61" spans="1:18" x14ac:dyDescent="0.3">
      <c r="A61" s="76">
        <v>3</v>
      </c>
      <c r="B61" s="75" t="s">
        <v>348</v>
      </c>
      <c r="C61" s="75" t="s">
        <v>488</v>
      </c>
      <c r="D61" s="75" t="s">
        <v>400</v>
      </c>
      <c r="E61" s="75" t="s">
        <v>553</v>
      </c>
      <c r="F61" s="75" t="s">
        <v>480</v>
      </c>
      <c r="G61" s="75" t="s">
        <v>556</v>
      </c>
      <c r="H61" s="80">
        <v>4818</v>
      </c>
      <c r="I61" s="76">
        <v>4</v>
      </c>
      <c r="J61" s="153">
        <f>บึงกาฬ!F55</f>
        <v>2581813.94</v>
      </c>
      <c r="K61" s="159">
        <f>บึงกาฬ!AK55</f>
        <v>2709198.91</v>
      </c>
      <c r="L61" s="81">
        <f>บึงกาฬ!AL55</f>
        <v>5416099.5099999998</v>
      </c>
      <c r="M61" s="81">
        <f>บึงกาฬ!AM55</f>
        <v>4505941.2899999991</v>
      </c>
      <c r="N61" s="75"/>
      <c r="O61" s="75"/>
      <c r="P61" s="75"/>
      <c r="Q61" s="151">
        <f t="shared" si="0"/>
        <v>910158.22000000067</v>
      </c>
      <c r="R61" s="78">
        <f t="shared" si="1"/>
        <v>1124.1385450394355</v>
      </c>
    </row>
    <row r="62" spans="1:18" x14ac:dyDescent="0.3">
      <c r="A62" s="76">
        <v>4</v>
      </c>
      <c r="B62" s="75" t="s">
        <v>348</v>
      </c>
      <c r="C62" s="75" t="s">
        <v>488</v>
      </c>
      <c r="D62" s="75" t="s">
        <v>400</v>
      </c>
      <c r="E62" s="75" t="s">
        <v>553</v>
      </c>
      <c r="F62" s="75" t="s">
        <v>480</v>
      </c>
      <c r="G62" s="75" t="s">
        <v>557</v>
      </c>
      <c r="H62" s="80">
        <v>2500</v>
      </c>
      <c r="I62" s="76">
        <v>2</v>
      </c>
      <c r="J62" s="153">
        <f>บึงกาฬ!F56</f>
        <v>386924</v>
      </c>
      <c r="K62" s="159">
        <f>บึงกาฬ!AK56</f>
        <v>433695.27</v>
      </c>
      <c r="L62" s="81">
        <f>บึงกาฬ!AL56</f>
        <v>1884793.2000000002</v>
      </c>
      <c r="M62" s="81">
        <f>บึงกาฬ!AM56</f>
        <v>1910951.25</v>
      </c>
      <c r="N62" s="75"/>
      <c r="O62" s="75"/>
      <c r="P62" s="75"/>
      <c r="Q62" s="151">
        <f t="shared" si="0"/>
        <v>-26158.049999999814</v>
      </c>
      <c r="R62" s="78">
        <f t="shared" si="1"/>
        <v>753.91728000000012</v>
      </c>
    </row>
    <row r="63" spans="1:18" x14ac:dyDescent="0.3">
      <c r="A63" s="76">
        <v>5</v>
      </c>
      <c r="B63" s="75" t="s">
        <v>348</v>
      </c>
      <c r="C63" s="75" t="s">
        <v>488</v>
      </c>
      <c r="D63" s="75" t="s">
        <v>400</v>
      </c>
      <c r="E63" s="75" t="s">
        <v>553</v>
      </c>
      <c r="F63" s="75" t="s">
        <v>480</v>
      </c>
      <c r="G63" s="75" t="s">
        <v>558</v>
      </c>
      <c r="H63" s="80">
        <v>4429</v>
      </c>
      <c r="I63" s="76">
        <v>3</v>
      </c>
      <c r="J63" s="153">
        <f>บึงกาฬ!F57</f>
        <v>373893.07</v>
      </c>
      <c r="K63" s="159">
        <f>บึงกาฬ!AK57</f>
        <v>426612.07</v>
      </c>
      <c r="L63" s="81">
        <f>บึงกาฬ!AL57</f>
        <v>2357300.2199999997</v>
      </c>
      <c r="M63" s="81">
        <f>บึงกาฬ!AM57</f>
        <v>2486738.9899999998</v>
      </c>
      <c r="N63" s="75"/>
      <c r="O63" s="75"/>
      <c r="P63" s="75"/>
      <c r="Q63" s="151">
        <f t="shared" si="0"/>
        <v>-129438.77000000002</v>
      </c>
      <c r="R63" s="78">
        <f t="shared" si="1"/>
        <v>532.24209076540978</v>
      </c>
    </row>
    <row r="64" spans="1:18" x14ac:dyDescent="0.3">
      <c r="A64" s="76">
        <v>6</v>
      </c>
      <c r="B64" s="75" t="s">
        <v>348</v>
      </c>
      <c r="C64" s="75" t="s">
        <v>488</v>
      </c>
      <c r="D64" s="75" t="s">
        <v>400</v>
      </c>
      <c r="E64" s="75" t="s">
        <v>553</v>
      </c>
      <c r="F64" s="75" t="s">
        <v>480</v>
      </c>
      <c r="G64" s="75" t="s">
        <v>559</v>
      </c>
      <c r="H64" s="80">
        <v>3247</v>
      </c>
      <c r="I64" s="76">
        <v>3</v>
      </c>
      <c r="J64" s="153">
        <f>บึงกาฬ!F58</f>
        <v>565728.1</v>
      </c>
      <c r="K64" s="159">
        <f>บึงกาฬ!AK58</f>
        <v>580523.1</v>
      </c>
      <c r="L64" s="81">
        <f>บึงกาฬ!AL58</f>
        <v>1807743.74</v>
      </c>
      <c r="M64" s="81">
        <f>บึงกาฬ!AM58</f>
        <v>1671533.27</v>
      </c>
      <c r="N64" s="75"/>
      <c r="O64" s="75"/>
      <c r="P64" s="75"/>
      <c r="Q64" s="151">
        <f t="shared" si="0"/>
        <v>136210.46999999997</v>
      </c>
      <c r="R64" s="78">
        <f t="shared" si="1"/>
        <v>556.74275947028025</v>
      </c>
    </row>
    <row r="65" spans="1:18" x14ac:dyDescent="0.3">
      <c r="A65" s="120">
        <v>7</v>
      </c>
      <c r="B65" s="121" t="s">
        <v>348</v>
      </c>
      <c r="C65" s="121" t="s">
        <v>488</v>
      </c>
      <c r="D65" s="121" t="s">
        <v>400</v>
      </c>
      <c r="E65" s="121" t="s">
        <v>553</v>
      </c>
      <c r="F65" s="121" t="s">
        <v>480</v>
      </c>
      <c r="G65" s="121" t="s">
        <v>560</v>
      </c>
      <c r="H65" s="122">
        <v>1126</v>
      </c>
      <c r="I65" s="120">
        <v>1</v>
      </c>
      <c r="J65" s="257">
        <f>บึงกาฬ!F59</f>
        <v>262154.11</v>
      </c>
      <c r="K65" s="257">
        <f>บึงกาฬ!AK59</f>
        <v>324747.90000000002</v>
      </c>
      <c r="L65" s="257">
        <f>บึงกาฬ!AL59</f>
        <v>1615323.95</v>
      </c>
      <c r="M65" s="257">
        <f>บึงกาฬ!AM59</f>
        <v>1557822.2399999998</v>
      </c>
      <c r="N65" s="121"/>
      <c r="O65" s="121"/>
      <c r="P65" s="121"/>
      <c r="Q65" s="151">
        <f t="shared" si="0"/>
        <v>57501.710000000196</v>
      </c>
      <c r="R65" s="78">
        <f t="shared" si="1"/>
        <v>1434.5683392539963</v>
      </c>
    </row>
    <row r="66" spans="1:18" s="21" customFormat="1" x14ac:dyDescent="0.3">
      <c r="A66" s="139">
        <v>6</v>
      </c>
      <c r="B66" s="140" t="s">
        <v>348</v>
      </c>
      <c r="C66" s="140"/>
      <c r="D66" s="140"/>
      <c r="E66" s="140" t="s">
        <v>376</v>
      </c>
      <c r="F66" s="140"/>
      <c r="G66" s="140" t="s">
        <v>561</v>
      </c>
      <c r="H66" s="142">
        <f>SUM(H59:H65)</f>
        <v>18943</v>
      </c>
      <c r="I66" s="139"/>
      <c r="J66" s="142">
        <f>SUM(J59:J65)</f>
        <v>4170513.2199999997</v>
      </c>
      <c r="K66" s="160">
        <f>SUM(K59:K65)</f>
        <v>4474777.25</v>
      </c>
      <c r="L66" s="142">
        <f t="shared" ref="L66:M66" si="7">SUM(L59:L65)</f>
        <v>13081260.619999999</v>
      </c>
      <c r="M66" s="142">
        <f t="shared" si="7"/>
        <v>12132987.039999999</v>
      </c>
      <c r="N66" s="140">
        <v>6</v>
      </c>
      <c r="O66" s="140">
        <v>5</v>
      </c>
      <c r="P66" s="140">
        <f>N66-O66</f>
        <v>1</v>
      </c>
      <c r="Q66" s="152">
        <f t="shared" si="0"/>
        <v>948273.58000000007</v>
      </c>
      <c r="R66" s="150">
        <f>L66/H66</f>
        <v>690.559078287494</v>
      </c>
    </row>
    <row r="67" spans="1:18" x14ac:dyDescent="0.3">
      <c r="A67" s="76">
        <v>1</v>
      </c>
      <c r="B67" s="75" t="s">
        <v>348</v>
      </c>
      <c r="C67" s="75" t="s">
        <v>490</v>
      </c>
      <c r="D67" s="75" t="s">
        <v>379</v>
      </c>
      <c r="E67" s="75" t="s">
        <v>562</v>
      </c>
      <c r="F67" s="75" t="s">
        <v>510</v>
      </c>
      <c r="G67" s="75" t="s">
        <v>563</v>
      </c>
      <c r="H67" s="80"/>
      <c r="I67" s="76"/>
      <c r="J67" s="153"/>
      <c r="K67" s="159"/>
      <c r="L67" s="81"/>
      <c r="M67" s="81"/>
      <c r="N67" s="75"/>
      <c r="O67" s="75"/>
      <c r="P67" s="75"/>
    </row>
    <row r="68" spans="1:18" x14ac:dyDescent="0.3">
      <c r="A68" s="76">
        <v>2</v>
      </c>
      <c r="B68" s="75" t="s">
        <v>348</v>
      </c>
      <c r="C68" s="75" t="s">
        <v>490</v>
      </c>
      <c r="D68" s="75" t="s">
        <v>379</v>
      </c>
      <c r="E68" s="75" t="s">
        <v>562</v>
      </c>
      <c r="F68" s="75" t="s">
        <v>480</v>
      </c>
      <c r="G68" s="75" t="s">
        <v>564</v>
      </c>
      <c r="H68" s="80">
        <v>3728</v>
      </c>
      <c r="I68" s="76">
        <v>3</v>
      </c>
      <c r="J68" s="153">
        <f>บึงกาฬ!F60</f>
        <v>277773.78999999998</v>
      </c>
      <c r="K68" s="159">
        <f>บึงกาฬ!AK60</f>
        <v>-58234.350000000035</v>
      </c>
      <c r="L68" s="81">
        <f>บึงกาฬ!AL60</f>
        <v>1597426.65</v>
      </c>
      <c r="M68" s="81">
        <f>บึงกาฬ!AM60</f>
        <v>1846735.4800000002</v>
      </c>
      <c r="N68" s="75"/>
      <c r="O68" s="75"/>
      <c r="P68" s="75"/>
      <c r="Q68" s="151">
        <f t="shared" si="0"/>
        <v>-249308.83000000031</v>
      </c>
      <c r="R68" s="78">
        <f t="shared" si="1"/>
        <v>428.49427306866949</v>
      </c>
    </row>
    <row r="69" spans="1:18" x14ac:dyDescent="0.3">
      <c r="A69" s="76">
        <v>3</v>
      </c>
      <c r="B69" s="75" t="s">
        <v>348</v>
      </c>
      <c r="C69" s="75" t="s">
        <v>490</v>
      </c>
      <c r="D69" s="75" t="s">
        <v>379</v>
      </c>
      <c r="E69" s="75" t="s">
        <v>562</v>
      </c>
      <c r="F69" s="75" t="s">
        <v>480</v>
      </c>
      <c r="G69" s="75" t="s">
        <v>565</v>
      </c>
      <c r="H69" s="80">
        <v>3543</v>
      </c>
      <c r="I69" s="76">
        <v>3</v>
      </c>
      <c r="J69" s="153">
        <f>บึงกาฬ!F61</f>
        <v>525269.64</v>
      </c>
      <c r="K69" s="159">
        <f>บึงกาฬ!AK61</f>
        <v>707127.17</v>
      </c>
      <c r="L69" s="81">
        <f>บึงกาฬ!AL61</f>
        <v>2459318.7000000002</v>
      </c>
      <c r="M69" s="81">
        <f>บึงกาฬ!AM61</f>
        <v>2443507.9200000004</v>
      </c>
      <c r="N69" s="75"/>
      <c r="O69" s="75"/>
      <c r="P69" s="75"/>
      <c r="Q69" s="151">
        <f t="shared" si="0"/>
        <v>15810.779999999795</v>
      </c>
      <c r="R69" s="78">
        <f t="shared" si="1"/>
        <v>694.13454699407282</v>
      </c>
    </row>
    <row r="70" spans="1:18" x14ac:dyDescent="0.3">
      <c r="A70" s="76">
        <v>4</v>
      </c>
      <c r="B70" s="75" t="s">
        <v>348</v>
      </c>
      <c r="C70" s="75" t="s">
        <v>490</v>
      </c>
      <c r="D70" s="75" t="s">
        <v>379</v>
      </c>
      <c r="E70" s="75" t="s">
        <v>562</v>
      </c>
      <c r="F70" s="75" t="s">
        <v>480</v>
      </c>
      <c r="G70" s="75" t="s">
        <v>566</v>
      </c>
      <c r="H70" s="80">
        <v>6330</v>
      </c>
      <c r="I70" s="76">
        <v>5</v>
      </c>
      <c r="J70" s="153">
        <f>บึงกาฬ!F62</f>
        <v>218006.67</v>
      </c>
      <c r="K70" s="159">
        <f>บึงกาฬ!AK62</f>
        <v>368259.63000000012</v>
      </c>
      <c r="L70" s="81">
        <f>บึงกาฬ!AL62</f>
        <v>2796108.83</v>
      </c>
      <c r="M70" s="81">
        <f>บึงกาฬ!AM62</f>
        <v>2850257.5300000003</v>
      </c>
      <c r="N70" s="75"/>
      <c r="O70" s="75"/>
      <c r="P70" s="75"/>
      <c r="Q70" s="151">
        <f t="shared" si="0"/>
        <v>-54148.700000000186</v>
      </c>
      <c r="R70" s="78">
        <f t="shared" si="1"/>
        <v>441.72335387045814</v>
      </c>
    </row>
    <row r="71" spans="1:18" x14ac:dyDescent="0.3">
      <c r="A71" s="76">
        <v>5</v>
      </c>
      <c r="B71" s="75" t="s">
        <v>348</v>
      </c>
      <c r="C71" s="75" t="s">
        <v>490</v>
      </c>
      <c r="D71" s="75" t="s">
        <v>379</v>
      </c>
      <c r="E71" s="75" t="s">
        <v>562</v>
      </c>
      <c r="F71" s="75" t="s">
        <v>480</v>
      </c>
      <c r="G71" s="75" t="s">
        <v>567</v>
      </c>
      <c r="H71" s="80">
        <v>3421</v>
      </c>
      <c r="I71" s="76">
        <v>3</v>
      </c>
      <c r="J71" s="153">
        <f>บึงกาฬ!F63</f>
        <v>295616.24</v>
      </c>
      <c r="K71" s="159">
        <f>บึงกาฬ!AK63</f>
        <v>80365.52999999997</v>
      </c>
      <c r="L71" s="81">
        <f>บึงกาฬ!AL63</f>
        <v>1484552.0199999998</v>
      </c>
      <c r="M71" s="81">
        <f>บึงกาฬ!AM63</f>
        <v>1577923.1099999999</v>
      </c>
      <c r="N71" s="75"/>
      <c r="O71" s="75"/>
      <c r="P71" s="75"/>
      <c r="Q71" s="151">
        <f t="shared" ref="Q71:Q134" si="8">L71-M71</f>
        <v>-93371.090000000084</v>
      </c>
      <c r="R71" s="78">
        <f t="shared" ref="R71:R134" si="9">L71/H71</f>
        <v>433.95265127155795</v>
      </c>
    </row>
    <row r="72" spans="1:18" x14ac:dyDescent="0.3">
      <c r="A72" s="76">
        <v>6</v>
      </c>
      <c r="B72" s="75" t="s">
        <v>348</v>
      </c>
      <c r="C72" s="75" t="s">
        <v>490</v>
      </c>
      <c r="D72" s="75" t="s">
        <v>379</v>
      </c>
      <c r="E72" s="75" t="s">
        <v>562</v>
      </c>
      <c r="F72" s="75" t="s">
        <v>480</v>
      </c>
      <c r="G72" s="75" t="s">
        <v>568</v>
      </c>
      <c r="H72" s="80">
        <v>3591</v>
      </c>
      <c r="I72" s="76">
        <v>3</v>
      </c>
      <c r="J72" s="153">
        <f>บึงกาฬ!F64</f>
        <v>163789.26</v>
      </c>
      <c r="K72" s="159">
        <f>บึงกาฬ!AK64</f>
        <v>151053.21000000002</v>
      </c>
      <c r="L72" s="81">
        <f>บึงกาฬ!AL64</f>
        <v>1496786.3</v>
      </c>
      <c r="M72" s="81">
        <f>บึงกาฬ!AM64</f>
        <v>1469324.7799999998</v>
      </c>
      <c r="N72" s="75"/>
      <c r="O72" s="75"/>
      <c r="P72" s="75"/>
      <c r="Q72" s="151">
        <f t="shared" si="8"/>
        <v>27461.520000000251</v>
      </c>
      <c r="R72" s="78">
        <f t="shared" si="9"/>
        <v>416.81601225285436</v>
      </c>
    </row>
    <row r="73" spans="1:18" x14ac:dyDescent="0.3">
      <c r="A73" s="76">
        <v>7</v>
      </c>
      <c r="B73" s="75" t="s">
        <v>348</v>
      </c>
      <c r="C73" s="75" t="s">
        <v>490</v>
      </c>
      <c r="D73" s="75" t="s">
        <v>379</v>
      </c>
      <c r="E73" s="75" t="s">
        <v>562</v>
      </c>
      <c r="F73" s="75" t="s">
        <v>480</v>
      </c>
      <c r="G73" s="75" t="s">
        <v>569</v>
      </c>
      <c r="H73" s="80">
        <v>4772</v>
      </c>
      <c r="I73" s="76">
        <v>4</v>
      </c>
      <c r="J73" s="153">
        <f>บึงกาฬ!F65</f>
        <v>560409.56000000006</v>
      </c>
      <c r="K73" s="159">
        <f>บึงกาฬ!AK65</f>
        <v>20625.630000000005</v>
      </c>
      <c r="L73" s="81">
        <f>บึงกาฬ!AL65</f>
        <v>2622742.13</v>
      </c>
      <c r="M73" s="81">
        <f>บึงกาฬ!AM65</f>
        <v>2747888.9</v>
      </c>
      <c r="N73" s="75"/>
      <c r="O73" s="75"/>
      <c r="P73" s="75"/>
      <c r="Q73" s="151">
        <f t="shared" si="8"/>
        <v>-125146.77000000002</v>
      </c>
      <c r="R73" s="78">
        <f t="shared" si="9"/>
        <v>549.61067267393128</v>
      </c>
    </row>
    <row r="74" spans="1:18" s="21" customFormat="1" x14ac:dyDescent="0.3">
      <c r="A74" s="139">
        <v>7</v>
      </c>
      <c r="B74" s="140" t="s">
        <v>348</v>
      </c>
      <c r="C74" s="140"/>
      <c r="D74" s="140"/>
      <c r="E74" s="140" t="s">
        <v>376</v>
      </c>
      <c r="F74" s="140"/>
      <c r="G74" s="140" t="s">
        <v>570</v>
      </c>
      <c r="H74" s="142">
        <f>SUM(H67:H73)</f>
        <v>25385</v>
      </c>
      <c r="I74" s="139"/>
      <c r="J74" s="142">
        <f>SUM(J67:J73)</f>
        <v>2040865.16</v>
      </c>
      <c r="K74" s="160">
        <f>SUM(K67:K73)</f>
        <v>1269196.8200000003</v>
      </c>
      <c r="L74" s="142">
        <f t="shared" ref="L74:M74" si="10">SUM(L67:L73)</f>
        <v>12456934.629999999</v>
      </c>
      <c r="M74" s="142">
        <f t="shared" si="10"/>
        <v>12935637.720000001</v>
      </c>
      <c r="N74" s="140">
        <v>6</v>
      </c>
      <c r="O74" s="140">
        <v>6</v>
      </c>
      <c r="P74" s="140">
        <f>N74-O74</f>
        <v>0</v>
      </c>
      <c r="Q74" s="152">
        <f t="shared" si="8"/>
        <v>-478703.09000000171</v>
      </c>
      <c r="R74" s="150">
        <f>L74/H74</f>
        <v>490.72029269253494</v>
      </c>
    </row>
    <row r="75" spans="1:18" x14ac:dyDescent="0.3">
      <c r="A75" s="76">
        <v>1</v>
      </c>
      <c r="B75" s="75" t="s">
        <v>348</v>
      </c>
      <c r="C75" s="75" t="s">
        <v>492</v>
      </c>
      <c r="D75" s="75" t="s">
        <v>414</v>
      </c>
      <c r="E75" s="75" t="s">
        <v>571</v>
      </c>
      <c r="F75" s="75" t="s">
        <v>510</v>
      </c>
      <c r="G75" s="75" t="s">
        <v>572</v>
      </c>
      <c r="H75" s="80"/>
      <c r="I75" s="76"/>
      <c r="J75" s="153"/>
      <c r="K75" s="159"/>
      <c r="L75" s="81"/>
      <c r="M75" s="81"/>
      <c r="N75" s="75"/>
      <c r="O75" s="75"/>
      <c r="P75" s="75"/>
    </row>
    <row r="76" spans="1:18" x14ac:dyDescent="0.3">
      <c r="A76" s="76">
        <v>2</v>
      </c>
      <c r="B76" s="75" t="s">
        <v>348</v>
      </c>
      <c r="C76" s="75" t="s">
        <v>492</v>
      </c>
      <c r="D76" s="75" t="s">
        <v>414</v>
      </c>
      <c r="E76" s="75" t="s">
        <v>571</v>
      </c>
      <c r="F76" s="75" t="s">
        <v>480</v>
      </c>
      <c r="G76" s="75" t="s">
        <v>573</v>
      </c>
      <c r="H76" s="80">
        <v>5834</v>
      </c>
      <c r="I76" s="76">
        <v>4</v>
      </c>
      <c r="J76" s="153">
        <f>บึงกาฬ!F66</f>
        <v>853019.55</v>
      </c>
      <c r="K76" s="159">
        <f>บึงกาฬ!AK66</f>
        <v>960022.31</v>
      </c>
      <c r="L76" s="81">
        <f>บึงกาฬ!AL66</f>
        <v>2488607.9</v>
      </c>
      <c r="M76" s="81">
        <f>บึงกาฬ!AM66</f>
        <v>2393208.9500000002</v>
      </c>
      <c r="N76" s="75"/>
      <c r="O76" s="75"/>
      <c r="P76" s="75"/>
      <c r="Q76" s="151">
        <f t="shared" si="8"/>
        <v>95398.949999999721</v>
      </c>
      <c r="R76" s="78">
        <f t="shared" si="9"/>
        <v>426.56974631470689</v>
      </c>
    </row>
    <row r="77" spans="1:18" x14ac:dyDescent="0.3">
      <c r="A77" s="76">
        <v>3</v>
      </c>
      <c r="B77" s="75" t="s">
        <v>348</v>
      </c>
      <c r="C77" s="75" t="s">
        <v>492</v>
      </c>
      <c r="D77" s="75" t="s">
        <v>414</v>
      </c>
      <c r="E77" s="75" t="s">
        <v>571</v>
      </c>
      <c r="F77" s="75" t="s">
        <v>480</v>
      </c>
      <c r="G77" s="75" t="s">
        <v>574</v>
      </c>
      <c r="H77" s="80">
        <v>4475</v>
      </c>
      <c r="I77" s="76">
        <v>3</v>
      </c>
      <c r="J77" s="153">
        <f>บึงกาฬ!F67</f>
        <v>469577.02</v>
      </c>
      <c r="K77" s="159">
        <f>บึงกาฬ!AK67</f>
        <v>296243.07000000007</v>
      </c>
      <c r="L77" s="81">
        <f>บึงกาฬ!AL67</f>
        <v>1529899.74</v>
      </c>
      <c r="M77" s="81">
        <f>บึงกาฬ!AM67</f>
        <v>1471467.1099999999</v>
      </c>
      <c r="N77" s="75"/>
      <c r="O77" s="75"/>
      <c r="P77" s="75"/>
      <c r="Q77" s="151">
        <f t="shared" si="8"/>
        <v>58432.630000000121</v>
      </c>
      <c r="R77" s="78">
        <f t="shared" si="9"/>
        <v>341.87703687150838</v>
      </c>
    </row>
    <row r="78" spans="1:18" x14ac:dyDescent="0.3">
      <c r="A78" s="76">
        <v>4</v>
      </c>
      <c r="B78" s="75" t="s">
        <v>348</v>
      </c>
      <c r="C78" s="75" t="s">
        <v>492</v>
      </c>
      <c r="D78" s="75" t="s">
        <v>414</v>
      </c>
      <c r="E78" s="75" t="s">
        <v>571</v>
      </c>
      <c r="F78" s="75" t="s">
        <v>480</v>
      </c>
      <c r="G78" s="75" t="s">
        <v>575</v>
      </c>
      <c r="H78" s="80">
        <v>1990</v>
      </c>
      <c r="I78" s="76">
        <v>2</v>
      </c>
      <c r="J78" s="153">
        <f>บึงกาฬ!F68</f>
        <v>71757.19</v>
      </c>
      <c r="K78" s="159">
        <f>บึงกาฬ!AK68</f>
        <v>36692.320000000007</v>
      </c>
      <c r="L78" s="81">
        <f>บึงกาฬ!AL68</f>
        <v>1120092.3</v>
      </c>
      <c r="M78" s="81">
        <f>บึงกาฬ!AM68</f>
        <v>1152584.04</v>
      </c>
      <c r="N78" s="75"/>
      <c r="O78" s="75"/>
      <c r="P78" s="75"/>
      <c r="Q78" s="151">
        <f t="shared" si="8"/>
        <v>-32491.739999999991</v>
      </c>
      <c r="R78" s="78">
        <f t="shared" si="9"/>
        <v>562.86045226130659</v>
      </c>
    </row>
    <row r="79" spans="1:18" x14ac:dyDescent="0.3">
      <c r="A79" s="76">
        <v>5</v>
      </c>
      <c r="B79" s="75" t="s">
        <v>348</v>
      </c>
      <c r="C79" s="75" t="s">
        <v>492</v>
      </c>
      <c r="D79" s="75" t="s">
        <v>414</v>
      </c>
      <c r="E79" s="75" t="s">
        <v>571</v>
      </c>
      <c r="F79" s="75" t="s">
        <v>480</v>
      </c>
      <c r="G79" s="75" t="s">
        <v>576</v>
      </c>
      <c r="H79" s="80">
        <v>5043</v>
      </c>
      <c r="I79" s="76">
        <v>4</v>
      </c>
      <c r="J79" s="153">
        <f>บึงกาฬ!F69</f>
        <v>266156</v>
      </c>
      <c r="K79" s="159">
        <f>บึงกาฬ!AK69</f>
        <v>286557.90000000002</v>
      </c>
      <c r="L79" s="81">
        <f>บึงกาฬ!AL69</f>
        <v>1826941.87</v>
      </c>
      <c r="M79" s="81">
        <f>บึงกาฬ!AM69</f>
        <v>1818247.97</v>
      </c>
      <c r="N79" s="75"/>
      <c r="O79" s="75"/>
      <c r="P79" s="75"/>
      <c r="Q79" s="151">
        <f t="shared" si="8"/>
        <v>8693.9000000001397</v>
      </c>
      <c r="R79" s="78">
        <f t="shared" si="9"/>
        <v>362.27282768193538</v>
      </c>
    </row>
    <row r="80" spans="1:18" x14ac:dyDescent="0.3">
      <c r="A80" s="76">
        <v>6</v>
      </c>
      <c r="B80" s="75" t="s">
        <v>348</v>
      </c>
      <c r="C80" s="75" t="s">
        <v>492</v>
      </c>
      <c r="D80" s="75" t="s">
        <v>414</v>
      </c>
      <c r="E80" s="75" t="s">
        <v>571</v>
      </c>
      <c r="F80" s="75" t="s">
        <v>480</v>
      </c>
      <c r="G80" s="75" t="s">
        <v>577</v>
      </c>
      <c r="H80" s="80">
        <v>5442</v>
      </c>
      <c r="I80" s="76">
        <v>4</v>
      </c>
      <c r="J80" s="153">
        <f>บึงกาฬ!F70</f>
        <v>554344.37</v>
      </c>
      <c r="K80" s="159">
        <f>บึงกาฬ!AK70</f>
        <v>470607.45999999996</v>
      </c>
      <c r="L80" s="81">
        <f>บึงกาฬ!AL70</f>
        <v>1386296.16</v>
      </c>
      <c r="M80" s="81">
        <f>บึงกาฬ!AM70</f>
        <v>1615744.88</v>
      </c>
      <c r="N80" s="75"/>
      <c r="O80" s="75"/>
      <c r="P80" s="75"/>
      <c r="Q80" s="151">
        <f t="shared" si="8"/>
        <v>-229448.71999999997</v>
      </c>
      <c r="R80" s="78">
        <f t="shared" si="9"/>
        <v>254.74019845644983</v>
      </c>
    </row>
    <row r="81" spans="1:18" s="21" customFormat="1" x14ac:dyDescent="0.3">
      <c r="A81" s="139">
        <v>8</v>
      </c>
      <c r="B81" s="140" t="s">
        <v>348</v>
      </c>
      <c r="C81" s="140"/>
      <c r="D81" s="140"/>
      <c r="E81" s="140" t="s">
        <v>376</v>
      </c>
      <c r="F81" s="140"/>
      <c r="G81" s="140" t="s">
        <v>578</v>
      </c>
      <c r="H81" s="142">
        <f>SUM(H75:H80)</f>
        <v>22784</v>
      </c>
      <c r="I81" s="139"/>
      <c r="J81" s="142">
        <f>SUM(J75:J80)</f>
        <v>2214854.13</v>
      </c>
      <c r="K81" s="160">
        <f>SUM(K75:K80)</f>
        <v>2050123.06</v>
      </c>
      <c r="L81" s="142">
        <f t="shared" ref="L81:M81" si="11">SUM(L75:L80)</f>
        <v>8351837.9699999997</v>
      </c>
      <c r="M81" s="142">
        <f t="shared" si="11"/>
        <v>8451252.9499999993</v>
      </c>
      <c r="N81" s="140">
        <v>5</v>
      </c>
      <c r="O81" s="140">
        <v>5</v>
      </c>
      <c r="P81" s="140">
        <f>N81-O81</f>
        <v>0</v>
      </c>
      <c r="Q81" s="152">
        <f t="shared" si="8"/>
        <v>-99414.979999999516</v>
      </c>
      <c r="R81" s="150">
        <f t="shared" si="9"/>
        <v>366.56592213834267</v>
      </c>
    </row>
    <row r="82" spans="1:18" s="21" customFormat="1" ht="19.5" thickBot="1" x14ac:dyDescent="0.35">
      <c r="A82" s="28"/>
      <c r="B82" s="82" t="s">
        <v>348</v>
      </c>
      <c r="C82" s="82" t="s">
        <v>348</v>
      </c>
      <c r="D82" s="82" t="s">
        <v>348</v>
      </c>
      <c r="E82" s="82" t="s">
        <v>348</v>
      </c>
      <c r="F82" s="82"/>
      <c r="G82" s="82" t="s">
        <v>579</v>
      </c>
      <c r="H82" s="230">
        <f>H20+H34+H47+H52+H58+H66+H74+H81</f>
        <v>250354</v>
      </c>
      <c r="I82" s="28"/>
      <c r="J82" s="154">
        <f>J20+J34+J47+J52+J58+J66+J74+J81</f>
        <v>35238606.530000001</v>
      </c>
      <c r="K82" s="161">
        <f t="shared" ref="K82:M82" si="12">K20+K34+K47+K52+K58+K66+K74+K81</f>
        <v>26612777.819999997</v>
      </c>
      <c r="L82" s="154">
        <f t="shared" si="12"/>
        <v>140315366.36000001</v>
      </c>
      <c r="M82" s="154">
        <f t="shared" si="12"/>
        <v>152028372.68000001</v>
      </c>
      <c r="N82" s="82">
        <f>N20+N34+N47+N52+N58+N66+N74+N81</f>
        <v>61</v>
      </c>
      <c r="O82" s="82">
        <f>O20+O34+O47+O52+O58+O66+O74+O81</f>
        <v>60</v>
      </c>
      <c r="P82" s="82">
        <f>N82-O82</f>
        <v>1</v>
      </c>
      <c r="Q82" s="152">
        <f t="shared" si="8"/>
        <v>-11713006.319999993</v>
      </c>
      <c r="R82" s="150">
        <f t="shared" si="9"/>
        <v>560.4678429743484</v>
      </c>
    </row>
    <row r="83" spans="1:18" s="21" customFormat="1" ht="20.25" thickTop="1" thickBot="1" x14ac:dyDescent="0.35">
      <c r="A83" s="186"/>
      <c r="B83" s="187"/>
      <c r="C83" s="187"/>
      <c r="D83" s="187"/>
      <c r="E83" s="311" t="s">
        <v>580</v>
      </c>
      <c r="F83" s="312"/>
      <c r="G83" s="313"/>
      <c r="H83" s="188"/>
      <c r="I83" s="186"/>
      <c r="J83" s="180">
        <f>J82/O82</f>
        <v>587310.10883333336</v>
      </c>
      <c r="K83" s="181">
        <f>K82/O82</f>
        <v>443546.29699999996</v>
      </c>
      <c r="L83" s="180">
        <f>L82/O82</f>
        <v>2338589.4393333336</v>
      </c>
      <c r="M83" s="180">
        <f>M82/O82</f>
        <v>2533806.2113333335</v>
      </c>
      <c r="N83" s="187"/>
      <c r="O83" s="187"/>
      <c r="P83" s="187"/>
      <c r="Q83" s="151"/>
      <c r="R83" s="78"/>
    </row>
    <row r="84" spans="1:18" ht="19.5" thickTop="1" x14ac:dyDescent="0.3">
      <c r="A84" s="83">
        <v>1</v>
      </c>
      <c r="B84" s="237" t="s">
        <v>352</v>
      </c>
      <c r="C84" s="84" t="s">
        <v>581</v>
      </c>
      <c r="D84" s="84" t="s">
        <v>582</v>
      </c>
      <c r="E84" s="84" t="s">
        <v>83</v>
      </c>
      <c r="F84" s="84" t="s">
        <v>477</v>
      </c>
      <c r="G84" s="84" t="s">
        <v>583</v>
      </c>
      <c r="H84" s="85"/>
      <c r="I84" s="83"/>
      <c r="J84" s="155"/>
      <c r="K84" s="162"/>
      <c r="L84" s="86"/>
      <c r="M84" s="86"/>
      <c r="N84" s="84"/>
      <c r="O84" s="84"/>
      <c r="P84" s="84"/>
    </row>
    <row r="85" spans="1:18" x14ac:dyDescent="0.3">
      <c r="A85" s="76">
        <v>2</v>
      </c>
      <c r="B85" s="238" t="s">
        <v>352</v>
      </c>
      <c r="C85" s="75" t="s">
        <v>581</v>
      </c>
      <c r="D85" s="75" t="s">
        <v>582</v>
      </c>
      <c r="E85" s="75" t="s">
        <v>83</v>
      </c>
      <c r="F85" s="75" t="s">
        <v>480</v>
      </c>
      <c r="G85" s="75" t="s">
        <v>0</v>
      </c>
      <c r="H85" s="80">
        <v>5860</v>
      </c>
      <c r="I85" s="76">
        <v>4</v>
      </c>
      <c r="J85" s="153">
        <f>หนองบัวลำภู!F4</f>
        <v>416734.58</v>
      </c>
      <c r="K85" s="159">
        <f>หนองบัวลำภู!AK4</f>
        <v>482239.18</v>
      </c>
      <c r="L85" s="81">
        <f>หนองบัวลำภู!AL4</f>
        <v>2589460.94</v>
      </c>
      <c r="M85" s="81">
        <f>หนองบัวลำภู!AM4</f>
        <v>2884304.71</v>
      </c>
      <c r="N85" s="75"/>
      <c r="O85" s="75"/>
      <c r="P85" s="75"/>
      <c r="Q85" s="151">
        <f t="shared" si="8"/>
        <v>-294843.77</v>
      </c>
      <c r="R85" s="78">
        <f t="shared" si="9"/>
        <v>441.8875324232082</v>
      </c>
    </row>
    <row r="86" spans="1:18" x14ac:dyDescent="0.3">
      <c r="A86" s="76">
        <v>3</v>
      </c>
      <c r="B86" s="238" t="s">
        <v>352</v>
      </c>
      <c r="C86" s="75" t="s">
        <v>581</v>
      </c>
      <c r="D86" s="75" t="s">
        <v>582</v>
      </c>
      <c r="E86" s="75" t="s">
        <v>83</v>
      </c>
      <c r="F86" s="75" t="s">
        <v>480</v>
      </c>
      <c r="G86" s="75" t="s">
        <v>1</v>
      </c>
      <c r="H86" s="80">
        <v>4140</v>
      </c>
      <c r="I86" s="76">
        <v>3</v>
      </c>
      <c r="J86" s="153">
        <f>หนองบัวลำภู!F5</f>
        <v>450151.17</v>
      </c>
      <c r="K86" s="159">
        <f>หนองบัวลำภู!AK5</f>
        <v>665977.84000000008</v>
      </c>
      <c r="L86" s="81">
        <f>หนองบัวลำภู!AL5</f>
        <v>2991816.26</v>
      </c>
      <c r="M86" s="81">
        <f>หนองบัวลำภู!AM5</f>
        <v>2821489.52</v>
      </c>
      <c r="N86" s="75"/>
      <c r="O86" s="75"/>
      <c r="P86" s="75"/>
      <c r="Q86" s="151">
        <f t="shared" si="8"/>
        <v>170326.73999999976</v>
      </c>
      <c r="R86" s="78">
        <f t="shared" si="9"/>
        <v>722.66093236714971</v>
      </c>
    </row>
    <row r="87" spans="1:18" x14ac:dyDescent="0.3">
      <c r="A87" s="76">
        <v>4</v>
      </c>
      <c r="B87" s="238" t="s">
        <v>352</v>
      </c>
      <c r="C87" s="75" t="s">
        <v>581</v>
      </c>
      <c r="D87" s="75" t="s">
        <v>582</v>
      </c>
      <c r="E87" s="75" t="s">
        <v>83</v>
      </c>
      <c r="F87" s="75" t="s">
        <v>480</v>
      </c>
      <c r="G87" s="75" t="s">
        <v>2</v>
      </c>
      <c r="H87" s="80">
        <v>4949</v>
      </c>
      <c r="I87" s="76">
        <v>4</v>
      </c>
      <c r="J87" s="153">
        <f>หนองบัวลำภู!F6</f>
        <v>367908.86</v>
      </c>
      <c r="K87" s="159">
        <f>หนองบัวลำภู!AK6</f>
        <v>526543.99</v>
      </c>
      <c r="L87" s="81">
        <f>หนองบัวลำภู!AL6</f>
        <v>2473290.88</v>
      </c>
      <c r="M87" s="81">
        <f>หนองบัวลำภู!AM6</f>
        <v>2726505.8000000003</v>
      </c>
      <c r="N87" s="75"/>
      <c r="O87" s="75"/>
      <c r="P87" s="75"/>
      <c r="Q87" s="151">
        <f t="shared" si="8"/>
        <v>-253214.92000000039</v>
      </c>
      <c r="R87" s="78">
        <f t="shared" si="9"/>
        <v>499.75568397656087</v>
      </c>
    </row>
    <row r="88" spans="1:18" x14ac:dyDescent="0.3">
      <c r="A88" s="76">
        <v>5</v>
      </c>
      <c r="B88" s="238" t="s">
        <v>352</v>
      </c>
      <c r="C88" s="75" t="s">
        <v>581</v>
      </c>
      <c r="D88" s="75" t="s">
        <v>582</v>
      </c>
      <c r="E88" s="75" t="s">
        <v>83</v>
      </c>
      <c r="F88" s="75" t="s">
        <v>480</v>
      </c>
      <c r="G88" s="75" t="s">
        <v>3</v>
      </c>
      <c r="H88" s="80">
        <v>7034</v>
      </c>
      <c r="I88" s="76">
        <v>5</v>
      </c>
      <c r="J88" s="153">
        <f>หนองบัวลำภู!F7</f>
        <v>758266.41</v>
      </c>
      <c r="K88" s="159">
        <f>หนองบัวลำภู!AK7</f>
        <v>1037891.4500000002</v>
      </c>
      <c r="L88" s="81">
        <f>หนองบัวลำภู!AL7</f>
        <v>3671860.93</v>
      </c>
      <c r="M88" s="81">
        <f>หนองบัวลำภู!AM7</f>
        <v>4056367.9</v>
      </c>
      <c r="N88" s="75"/>
      <c r="O88" s="75"/>
      <c r="P88" s="75"/>
      <c r="Q88" s="151">
        <f t="shared" si="8"/>
        <v>-384506.96999999974</v>
      </c>
      <c r="R88" s="78">
        <f t="shared" si="9"/>
        <v>522.01605487631502</v>
      </c>
    </row>
    <row r="89" spans="1:18" x14ac:dyDescent="0.3">
      <c r="A89" s="76">
        <v>6</v>
      </c>
      <c r="B89" s="238" t="s">
        <v>352</v>
      </c>
      <c r="C89" s="75" t="s">
        <v>581</v>
      </c>
      <c r="D89" s="75" t="s">
        <v>582</v>
      </c>
      <c r="E89" s="75" t="s">
        <v>83</v>
      </c>
      <c r="F89" s="75" t="s">
        <v>480</v>
      </c>
      <c r="G89" s="75" t="s">
        <v>4</v>
      </c>
      <c r="H89" s="80">
        <v>5253</v>
      </c>
      <c r="I89" s="76">
        <v>4</v>
      </c>
      <c r="J89" s="153">
        <f>หนองบัวลำภู!F8</f>
        <v>444415.37</v>
      </c>
      <c r="K89" s="159">
        <f>หนองบัวลำภู!AK8</f>
        <v>557009.05000000005</v>
      </c>
      <c r="L89" s="81">
        <f>หนองบัวลำภู!AL8</f>
        <v>3479531.7499999995</v>
      </c>
      <c r="M89" s="81">
        <f>หนองบัวลำภู!AM8</f>
        <v>3536847.61</v>
      </c>
      <c r="N89" s="75"/>
      <c r="O89" s="75"/>
      <c r="P89" s="75"/>
      <c r="Q89" s="151">
        <f t="shared" si="8"/>
        <v>-57315.860000000335</v>
      </c>
      <c r="R89" s="78">
        <f t="shared" si="9"/>
        <v>662.38944412716535</v>
      </c>
    </row>
    <row r="90" spans="1:18" x14ac:dyDescent="0.3">
      <c r="A90" s="76">
        <v>7</v>
      </c>
      <c r="B90" s="238" t="s">
        <v>352</v>
      </c>
      <c r="C90" s="75" t="s">
        <v>581</v>
      </c>
      <c r="D90" s="75" t="s">
        <v>582</v>
      </c>
      <c r="E90" s="75" t="s">
        <v>83</v>
      </c>
      <c r="F90" s="75" t="s">
        <v>480</v>
      </c>
      <c r="G90" s="75" t="s">
        <v>5</v>
      </c>
      <c r="H90" s="80">
        <v>1881</v>
      </c>
      <c r="I90" s="76">
        <v>2</v>
      </c>
      <c r="J90" s="153">
        <f>หนองบัวลำภู!F9</f>
        <v>307605.17</v>
      </c>
      <c r="K90" s="159">
        <f>หนองบัวลำภู!AK9</f>
        <v>463037.94</v>
      </c>
      <c r="L90" s="81">
        <f>หนองบัวลำภู!AL9</f>
        <v>1645356.33</v>
      </c>
      <c r="M90" s="81">
        <f>หนองบัวลำภู!AM9</f>
        <v>1799197.43</v>
      </c>
      <c r="N90" s="75"/>
      <c r="O90" s="75"/>
      <c r="P90" s="75"/>
      <c r="Q90" s="151">
        <f t="shared" si="8"/>
        <v>-153841.09999999986</v>
      </c>
      <c r="R90" s="78">
        <f t="shared" si="9"/>
        <v>874.72425837320577</v>
      </c>
    </row>
    <row r="91" spans="1:18" x14ac:dyDescent="0.3">
      <c r="A91" s="76">
        <v>8</v>
      </c>
      <c r="B91" s="238" t="s">
        <v>352</v>
      </c>
      <c r="C91" s="75" t="s">
        <v>581</v>
      </c>
      <c r="D91" s="75" t="s">
        <v>582</v>
      </c>
      <c r="E91" s="75" t="s">
        <v>83</v>
      </c>
      <c r="F91" s="75" t="s">
        <v>480</v>
      </c>
      <c r="G91" s="75" t="s">
        <v>6</v>
      </c>
      <c r="H91" s="80">
        <v>7224</v>
      </c>
      <c r="I91" s="76">
        <v>5</v>
      </c>
      <c r="J91" s="153">
        <f>หนองบัวลำภู!F10</f>
        <v>731172.88</v>
      </c>
      <c r="K91" s="159">
        <f>หนองบัวลำภู!AK10</f>
        <v>955768.57000000007</v>
      </c>
      <c r="L91" s="81">
        <f>หนองบัวลำภู!AL10</f>
        <v>3786520.88</v>
      </c>
      <c r="M91" s="81">
        <f>หนองบัวลำภู!AM10</f>
        <v>3668033.7899999996</v>
      </c>
      <c r="N91" s="75"/>
      <c r="O91" s="75"/>
      <c r="P91" s="75"/>
      <c r="Q91" s="151">
        <f t="shared" si="8"/>
        <v>118487.09000000032</v>
      </c>
      <c r="R91" s="78">
        <f t="shared" si="9"/>
        <v>524.1584828349944</v>
      </c>
    </row>
    <row r="92" spans="1:18" x14ac:dyDescent="0.3">
      <c r="A92" s="76">
        <v>9</v>
      </c>
      <c r="B92" s="238" t="s">
        <v>352</v>
      </c>
      <c r="C92" s="75" t="s">
        <v>581</v>
      </c>
      <c r="D92" s="75" t="s">
        <v>582</v>
      </c>
      <c r="E92" s="75" t="s">
        <v>83</v>
      </c>
      <c r="F92" s="75" t="s">
        <v>480</v>
      </c>
      <c r="G92" s="75" t="s">
        <v>7</v>
      </c>
      <c r="H92" s="80">
        <v>2635</v>
      </c>
      <c r="I92" s="76">
        <v>2</v>
      </c>
      <c r="J92" s="153">
        <f>หนองบัวลำภู!F11</f>
        <v>109511.69</v>
      </c>
      <c r="K92" s="159">
        <f>หนองบัวลำภู!AK11</f>
        <v>111816.58000000002</v>
      </c>
      <c r="L92" s="81">
        <f>หนองบัวลำภู!AL11</f>
        <v>1380138.6600000001</v>
      </c>
      <c r="M92" s="81">
        <f>หนองบัวลำภู!AM11</f>
        <v>1545592.02</v>
      </c>
      <c r="N92" s="75"/>
      <c r="O92" s="75"/>
      <c r="P92" s="75"/>
      <c r="Q92" s="151">
        <f t="shared" si="8"/>
        <v>-165453.35999999987</v>
      </c>
      <c r="R92" s="78">
        <f t="shared" si="9"/>
        <v>523.77178747628091</v>
      </c>
    </row>
    <row r="93" spans="1:18" x14ac:dyDescent="0.3">
      <c r="A93" s="76">
        <v>10</v>
      </c>
      <c r="B93" s="238" t="s">
        <v>352</v>
      </c>
      <c r="C93" s="75" t="s">
        <v>581</v>
      </c>
      <c r="D93" s="75" t="s">
        <v>582</v>
      </c>
      <c r="E93" s="75" t="s">
        <v>83</v>
      </c>
      <c r="F93" s="75" t="s">
        <v>480</v>
      </c>
      <c r="G93" s="75" t="s">
        <v>8</v>
      </c>
      <c r="H93" s="80">
        <v>4596</v>
      </c>
      <c r="I93" s="76">
        <v>4</v>
      </c>
      <c r="J93" s="153">
        <f>หนองบัวลำภู!F12</f>
        <v>761223.03</v>
      </c>
      <c r="K93" s="159">
        <f>หนองบัวลำภู!AK12</f>
        <v>891310.98</v>
      </c>
      <c r="L93" s="81">
        <f>หนองบัวลำภู!AL12</f>
        <v>2323358.62</v>
      </c>
      <c r="M93" s="81">
        <f>หนองบัวลำภู!AM12</f>
        <v>2481279.62</v>
      </c>
      <c r="N93" s="75"/>
      <c r="O93" s="75"/>
      <c r="P93" s="75"/>
      <c r="Q93" s="151">
        <f t="shared" si="8"/>
        <v>-157921</v>
      </c>
      <c r="R93" s="78">
        <f t="shared" si="9"/>
        <v>505.51754134029591</v>
      </c>
    </row>
    <row r="94" spans="1:18" x14ac:dyDescent="0.3">
      <c r="A94" s="76">
        <v>11</v>
      </c>
      <c r="B94" s="111" t="s">
        <v>352</v>
      </c>
      <c r="C94" s="75" t="s">
        <v>581</v>
      </c>
      <c r="D94" s="111" t="s">
        <v>582</v>
      </c>
      <c r="E94" s="75" t="s">
        <v>83</v>
      </c>
      <c r="F94" s="75" t="s">
        <v>480</v>
      </c>
      <c r="G94" s="75" t="s">
        <v>9</v>
      </c>
      <c r="H94" s="80">
        <v>3172</v>
      </c>
      <c r="I94" s="76">
        <v>3</v>
      </c>
      <c r="J94" s="153">
        <f>หนองบัวลำภู!F13</f>
        <v>484205.58</v>
      </c>
      <c r="K94" s="159">
        <f>หนองบัวลำภู!AK13</f>
        <v>733737.27</v>
      </c>
      <c r="L94" s="81">
        <f>หนองบัวลำภู!AL13</f>
        <v>1443924.33</v>
      </c>
      <c r="M94" s="81">
        <f>หนองบัวลำภู!AM13</f>
        <v>1821989.59</v>
      </c>
      <c r="N94" s="75"/>
      <c r="O94" s="75"/>
      <c r="P94" s="75"/>
      <c r="Q94" s="151">
        <f t="shared" si="8"/>
        <v>-378065.26</v>
      </c>
      <c r="R94" s="78">
        <f t="shared" si="9"/>
        <v>455.20943568726358</v>
      </c>
    </row>
    <row r="95" spans="1:18" x14ac:dyDescent="0.3">
      <c r="A95" s="76">
        <v>12</v>
      </c>
      <c r="B95" s="111" t="s">
        <v>352</v>
      </c>
      <c r="C95" s="75" t="s">
        <v>581</v>
      </c>
      <c r="D95" s="111" t="s">
        <v>582</v>
      </c>
      <c r="E95" s="75" t="s">
        <v>83</v>
      </c>
      <c r="F95" s="75" t="s">
        <v>480</v>
      </c>
      <c r="G95" s="75" t="s">
        <v>10</v>
      </c>
      <c r="H95" s="80">
        <v>2856</v>
      </c>
      <c r="I95" s="76">
        <v>2</v>
      </c>
      <c r="J95" s="153">
        <f>หนองบัวลำภู!F14</f>
        <v>247991.03</v>
      </c>
      <c r="K95" s="159">
        <f>หนองบัวลำภู!AK14</f>
        <v>344553.91</v>
      </c>
      <c r="L95" s="81">
        <f>หนองบัวลำภู!AL14</f>
        <v>1908842.6600000001</v>
      </c>
      <c r="M95" s="81">
        <f>หนองบัวลำภู!AM14</f>
        <v>2086056.1600000001</v>
      </c>
      <c r="N95" s="75"/>
      <c r="O95" s="75"/>
      <c r="P95" s="75"/>
      <c r="Q95" s="151">
        <f t="shared" si="8"/>
        <v>-177213.5</v>
      </c>
      <c r="R95" s="78">
        <f t="shared" si="9"/>
        <v>668.36227591036425</v>
      </c>
    </row>
    <row r="96" spans="1:18" x14ac:dyDescent="0.3">
      <c r="A96" s="76">
        <v>13</v>
      </c>
      <c r="B96" s="111" t="s">
        <v>352</v>
      </c>
      <c r="C96" s="75" t="s">
        <v>581</v>
      </c>
      <c r="D96" s="111" t="s">
        <v>582</v>
      </c>
      <c r="E96" s="75" t="s">
        <v>83</v>
      </c>
      <c r="F96" s="75" t="s">
        <v>480</v>
      </c>
      <c r="G96" s="75" t="s">
        <v>11</v>
      </c>
      <c r="H96" s="80">
        <v>4051</v>
      </c>
      <c r="I96" s="76">
        <v>3</v>
      </c>
      <c r="J96" s="153">
        <f>หนองบัวลำภู!F15</f>
        <v>485550.59</v>
      </c>
      <c r="K96" s="159">
        <f>หนองบัวลำภู!AK15</f>
        <v>535222.43000000005</v>
      </c>
      <c r="L96" s="81">
        <f>หนองบัวลำภู!AL15</f>
        <v>2423912.65</v>
      </c>
      <c r="M96" s="81">
        <f>หนองบัวลำภู!AM15</f>
        <v>2563976.65</v>
      </c>
      <c r="N96" s="75"/>
      <c r="O96" s="75"/>
      <c r="P96" s="75"/>
      <c r="Q96" s="151">
        <f t="shared" si="8"/>
        <v>-140064</v>
      </c>
      <c r="R96" s="78">
        <f t="shared" si="9"/>
        <v>598.34921007158721</v>
      </c>
    </row>
    <row r="97" spans="1:18" x14ac:dyDescent="0.3">
      <c r="A97" s="76">
        <v>14</v>
      </c>
      <c r="B97" s="111" t="s">
        <v>352</v>
      </c>
      <c r="C97" s="75" t="s">
        <v>581</v>
      </c>
      <c r="D97" s="111" t="s">
        <v>582</v>
      </c>
      <c r="E97" s="75" t="s">
        <v>83</v>
      </c>
      <c r="F97" s="75" t="s">
        <v>480</v>
      </c>
      <c r="G97" s="75" t="s">
        <v>12</v>
      </c>
      <c r="H97" s="80">
        <v>5248</v>
      </c>
      <c r="I97" s="76">
        <v>4</v>
      </c>
      <c r="J97" s="153">
        <f>หนองบัวลำภู!F16</f>
        <v>122645.57</v>
      </c>
      <c r="K97" s="159">
        <f>หนองบัวลำภู!AK16</f>
        <v>157934.46000000002</v>
      </c>
      <c r="L97" s="81">
        <f>หนองบัวลำภู!AL16</f>
        <v>2382243.71</v>
      </c>
      <c r="M97" s="81">
        <f>หนองบัวลำภู!AM16</f>
        <v>2721671.96</v>
      </c>
      <c r="N97" s="75"/>
      <c r="O97" s="75"/>
      <c r="P97" s="75"/>
      <c r="Q97" s="151">
        <f t="shared" si="8"/>
        <v>-339428.25</v>
      </c>
      <c r="R97" s="78">
        <f t="shared" si="9"/>
        <v>453.93363376524388</v>
      </c>
    </row>
    <row r="98" spans="1:18" x14ac:dyDescent="0.3">
      <c r="A98" s="76">
        <v>15</v>
      </c>
      <c r="B98" s="111" t="s">
        <v>352</v>
      </c>
      <c r="C98" s="75" t="s">
        <v>581</v>
      </c>
      <c r="D98" s="111" t="s">
        <v>582</v>
      </c>
      <c r="E98" s="75" t="s">
        <v>83</v>
      </c>
      <c r="F98" s="75" t="s">
        <v>480</v>
      </c>
      <c r="G98" s="75" t="s">
        <v>13</v>
      </c>
      <c r="H98" s="80">
        <v>3653</v>
      </c>
      <c r="I98" s="76">
        <v>3</v>
      </c>
      <c r="J98" s="153">
        <f>หนองบัวลำภู!F17</f>
        <v>635319.47</v>
      </c>
      <c r="K98" s="159">
        <f>หนองบัวลำภู!AK17</f>
        <v>660653.35</v>
      </c>
      <c r="L98" s="81">
        <f>หนองบัวลำภู!AL17</f>
        <v>1965187.27</v>
      </c>
      <c r="M98" s="81">
        <f>หนองบัวลำภู!AM17</f>
        <v>2298391.56</v>
      </c>
      <c r="N98" s="75"/>
      <c r="O98" s="75"/>
      <c r="P98" s="75"/>
      <c r="Q98" s="151">
        <f t="shared" si="8"/>
        <v>-333204.29000000004</v>
      </c>
      <c r="R98" s="78">
        <f t="shared" si="9"/>
        <v>537.96530796605532</v>
      </c>
    </row>
    <row r="99" spans="1:18" x14ac:dyDescent="0.3">
      <c r="A99" s="76">
        <v>16</v>
      </c>
      <c r="B99" s="111" t="s">
        <v>352</v>
      </c>
      <c r="C99" s="75" t="s">
        <v>581</v>
      </c>
      <c r="D99" s="111" t="s">
        <v>582</v>
      </c>
      <c r="E99" s="75" t="s">
        <v>83</v>
      </c>
      <c r="F99" s="75" t="s">
        <v>480</v>
      </c>
      <c r="G99" s="75" t="s">
        <v>14</v>
      </c>
      <c r="H99" s="80">
        <v>5830</v>
      </c>
      <c r="I99" s="76">
        <v>4</v>
      </c>
      <c r="J99" s="153">
        <f>หนองบัวลำภู!F18</f>
        <v>605092.47</v>
      </c>
      <c r="K99" s="159">
        <f>หนองบัวลำภู!AK18</f>
        <v>765003.04</v>
      </c>
      <c r="L99" s="81">
        <f>หนองบัวลำภู!AL18</f>
        <v>3605991.0300000003</v>
      </c>
      <c r="M99" s="81">
        <f>หนองบัวลำภู!AM18</f>
        <v>3757934.25</v>
      </c>
      <c r="N99" s="75"/>
      <c r="O99" s="75"/>
      <c r="P99" s="75"/>
      <c r="Q99" s="151">
        <f t="shared" si="8"/>
        <v>-151943.21999999974</v>
      </c>
      <c r="R99" s="78">
        <f t="shared" si="9"/>
        <v>618.5233327615781</v>
      </c>
    </row>
    <row r="100" spans="1:18" x14ac:dyDescent="0.3">
      <c r="A100" s="76">
        <v>17</v>
      </c>
      <c r="B100" s="111" t="s">
        <v>352</v>
      </c>
      <c r="C100" s="75" t="s">
        <v>581</v>
      </c>
      <c r="D100" s="111" t="s">
        <v>582</v>
      </c>
      <c r="E100" s="75" t="s">
        <v>83</v>
      </c>
      <c r="F100" s="75" t="s">
        <v>480</v>
      </c>
      <c r="G100" s="75" t="s">
        <v>15</v>
      </c>
      <c r="H100" s="80">
        <v>3971</v>
      </c>
      <c r="I100" s="76">
        <v>3</v>
      </c>
      <c r="J100" s="153">
        <f>หนองบัวลำภู!F19</f>
        <v>85496.76</v>
      </c>
      <c r="K100" s="159">
        <f>หนองบัวลำภู!AK19</f>
        <v>152693.25</v>
      </c>
      <c r="L100" s="81">
        <f>หนองบัวลำภู!AL19</f>
        <v>2111745.31</v>
      </c>
      <c r="M100" s="81">
        <f>หนองบัวลำภู!AM19</f>
        <v>2561765.9700000002</v>
      </c>
      <c r="N100" s="75"/>
      <c r="O100" s="75"/>
      <c r="P100" s="75"/>
      <c r="Q100" s="151">
        <f t="shared" si="8"/>
        <v>-450020.66000000015</v>
      </c>
      <c r="R100" s="78">
        <f t="shared" si="9"/>
        <v>531.79181818181814</v>
      </c>
    </row>
    <row r="101" spans="1:18" x14ac:dyDescent="0.3">
      <c r="A101" s="76">
        <v>18</v>
      </c>
      <c r="B101" s="111" t="s">
        <v>352</v>
      </c>
      <c r="C101" s="75" t="s">
        <v>581</v>
      </c>
      <c r="D101" s="111" t="s">
        <v>582</v>
      </c>
      <c r="E101" s="75" t="s">
        <v>83</v>
      </c>
      <c r="F101" s="75" t="s">
        <v>480</v>
      </c>
      <c r="G101" s="75" t="s">
        <v>16</v>
      </c>
      <c r="H101" s="80">
        <v>2968</v>
      </c>
      <c r="I101" s="76">
        <v>2</v>
      </c>
      <c r="J101" s="153">
        <f>หนองบัวลำภู!F20</f>
        <v>366453.22</v>
      </c>
      <c r="K101" s="159">
        <f>หนองบัวลำภู!AK20</f>
        <v>446905.16</v>
      </c>
      <c r="L101" s="81">
        <f>หนองบัวลำภู!AL20</f>
        <v>1286175.08</v>
      </c>
      <c r="M101" s="81">
        <f>หนองบัวลำภู!AM20</f>
        <v>1415627.72</v>
      </c>
      <c r="N101" s="75"/>
      <c r="O101" s="75"/>
      <c r="P101" s="75"/>
      <c r="Q101" s="151">
        <f t="shared" si="8"/>
        <v>-129452.6399999999</v>
      </c>
      <c r="R101" s="78">
        <f t="shared" si="9"/>
        <v>433.34739892183291</v>
      </c>
    </row>
    <row r="102" spans="1:18" x14ac:dyDescent="0.3">
      <c r="A102" s="76">
        <v>19</v>
      </c>
      <c r="B102" s="111" t="s">
        <v>352</v>
      </c>
      <c r="C102" s="75" t="s">
        <v>581</v>
      </c>
      <c r="D102" s="111" t="s">
        <v>582</v>
      </c>
      <c r="E102" s="75" t="s">
        <v>83</v>
      </c>
      <c r="F102" s="75" t="s">
        <v>480</v>
      </c>
      <c r="G102" s="75" t="s">
        <v>17</v>
      </c>
      <c r="H102" s="80">
        <v>3278</v>
      </c>
      <c r="I102" s="76">
        <v>3</v>
      </c>
      <c r="J102" s="153">
        <f>หนองบัวลำภู!F21</f>
        <v>250518.27</v>
      </c>
      <c r="K102" s="159">
        <f>หนองบัวลำภู!AK21</f>
        <v>319814.55</v>
      </c>
      <c r="L102" s="81">
        <f>หนองบัวลำภู!AL21</f>
        <v>1340780.99</v>
      </c>
      <c r="M102" s="81">
        <f>หนองบัวลำภู!AM21</f>
        <v>1689983.35</v>
      </c>
      <c r="N102" s="75"/>
      <c r="O102" s="75"/>
      <c r="P102" s="75"/>
      <c r="Q102" s="151">
        <f t="shared" si="8"/>
        <v>-349202.3600000001</v>
      </c>
      <c r="R102" s="78">
        <f t="shared" si="9"/>
        <v>409.0240970103722</v>
      </c>
    </row>
    <row r="103" spans="1:18" x14ac:dyDescent="0.3">
      <c r="A103" s="76">
        <v>20</v>
      </c>
      <c r="B103" s="111" t="s">
        <v>352</v>
      </c>
      <c r="C103" s="75" t="s">
        <v>581</v>
      </c>
      <c r="D103" s="111" t="s">
        <v>582</v>
      </c>
      <c r="E103" s="75" t="s">
        <v>83</v>
      </c>
      <c r="F103" s="75" t="s">
        <v>480</v>
      </c>
      <c r="G103" s="75" t="s">
        <v>18</v>
      </c>
      <c r="H103" s="80">
        <v>3563</v>
      </c>
      <c r="I103" s="76">
        <v>3</v>
      </c>
      <c r="J103" s="153">
        <f>หนองบัวลำภู!F22</f>
        <v>392166.75</v>
      </c>
      <c r="K103" s="159">
        <f>หนองบัวลำภู!AK22</f>
        <v>532410.41999999993</v>
      </c>
      <c r="L103" s="81">
        <f>หนองบัวลำภู!AL22</f>
        <v>2089498.24</v>
      </c>
      <c r="M103" s="81">
        <f>หนองบัวลำภู!AM22</f>
        <v>2371145.98</v>
      </c>
      <c r="N103" s="75"/>
      <c r="O103" s="75"/>
      <c r="P103" s="75"/>
      <c r="Q103" s="151">
        <f t="shared" si="8"/>
        <v>-281647.74</v>
      </c>
      <c r="R103" s="78">
        <f t="shared" si="9"/>
        <v>586.443513892787</v>
      </c>
    </row>
    <row r="104" spans="1:18" x14ac:dyDescent="0.3">
      <c r="A104" s="76">
        <v>21</v>
      </c>
      <c r="B104" s="111" t="s">
        <v>352</v>
      </c>
      <c r="C104" s="75" t="s">
        <v>581</v>
      </c>
      <c r="D104" s="111" t="s">
        <v>582</v>
      </c>
      <c r="E104" s="75" t="s">
        <v>83</v>
      </c>
      <c r="F104" s="75" t="s">
        <v>480</v>
      </c>
      <c r="G104" s="75" t="s">
        <v>79</v>
      </c>
      <c r="H104" s="80">
        <v>3858</v>
      </c>
      <c r="I104" s="76">
        <v>3</v>
      </c>
      <c r="J104" s="153">
        <f>หนองบัวลำภู!F23</f>
        <v>888029.8</v>
      </c>
      <c r="K104" s="159">
        <f>หนองบัวลำภู!AK23</f>
        <v>951020.24</v>
      </c>
      <c r="L104" s="81">
        <f>หนองบัวลำภู!AL23</f>
        <v>2662839.87</v>
      </c>
      <c r="M104" s="81">
        <f>หนองบัวลำภู!AM23</f>
        <v>2836216.54</v>
      </c>
      <c r="N104" s="75"/>
      <c r="O104" s="75"/>
      <c r="P104" s="75"/>
      <c r="Q104" s="151">
        <f t="shared" si="8"/>
        <v>-173376.66999999993</v>
      </c>
      <c r="R104" s="78">
        <f t="shared" si="9"/>
        <v>690.21251166407467</v>
      </c>
    </row>
    <row r="105" spans="1:18" s="21" customFormat="1" x14ac:dyDescent="0.3">
      <c r="A105" s="139">
        <v>1</v>
      </c>
      <c r="B105" s="140" t="s">
        <v>352</v>
      </c>
      <c r="C105" s="140"/>
      <c r="D105" s="140"/>
      <c r="E105" s="140" t="s">
        <v>376</v>
      </c>
      <c r="F105" s="140"/>
      <c r="G105" s="140" t="s">
        <v>584</v>
      </c>
      <c r="H105" s="142">
        <f>SUM(H84:H104)</f>
        <v>86020</v>
      </c>
      <c r="I105" s="139"/>
      <c r="J105" s="142">
        <f>SUM(J84:J104)</f>
        <v>8910458.6699999999</v>
      </c>
      <c r="K105" s="160">
        <f>SUM(K84:K104)</f>
        <v>11291543.66</v>
      </c>
      <c r="L105" s="142">
        <f t="shared" ref="L105:M105" si="13">SUM(L84:L104)</f>
        <v>47562476.390000001</v>
      </c>
      <c r="M105" s="142">
        <f t="shared" si="13"/>
        <v>51644378.129999995</v>
      </c>
      <c r="N105" s="140">
        <v>20</v>
      </c>
      <c r="O105" s="140">
        <v>20</v>
      </c>
      <c r="P105" s="140">
        <f>N105-O105</f>
        <v>0</v>
      </c>
      <c r="Q105" s="152">
        <f t="shared" si="8"/>
        <v>-4081901.7399999946</v>
      </c>
      <c r="R105" s="150">
        <f>L105/H105</f>
        <v>552.92346419437342</v>
      </c>
    </row>
    <row r="106" spans="1:18" x14ac:dyDescent="0.3">
      <c r="A106" s="76">
        <v>1</v>
      </c>
      <c r="B106" s="111" t="s">
        <v>352</v>
      </c>
      <c r="C106" s="75" t="s">
        <v>585</v>
      </c>
      <c r="D106" s="75" t="s">
        <v>383</v>
      </c>
      <c r="E106" s="75" t="s">
        <v>84</v>
      </c>
      <c r="F106" s="75" t="s">
        <v>510</v>
      </c>
      <c r="G106" s="75" t="s">
        <v>586</v>
      </c>
      <c r="H106" s="80"/>
      <c r="I106" s="76"/>
      <c r="J106" s="153"/>
      <c r="K106" s="159"/>
      <c r="L106" s="81"/>
      <c r="M106" s="81"/>
      <c r="N106" s="75"/>
      <c r="O106" s="75"/>
      <c r="P106" s="75"/>
    </row>
    <row r="107" spans="1:18" x14ac:dyDescent="0.3">
      <c r="A107" s="76">
        <v>2</v>
      </c>
      <c r="B107" s="111" t="s">
        <v>352</v>
      </c>
      <c r="C107" s="75" t="s">
        <v>585</v>
      </c>
      <c r="D107" s="75" t="s">
        <v>383</v>
      </c>
      <c r="E107" s="75" t="s">
        <v>84</v>
      </c>
      <c r="F107" s="75" t="s">
        <v>480</v>
      </c>
      <c r="G107" s="75" t="s">
        <v>19</v>
      </c>
      <c r="H107" s="80">
        <v>7520</v>
      </c>
      <c r="I107" s="76">
        <v>5</v>
      </c>
      <c r="J107" s="153">
        <f>หนองบัวลำภู!F24</f>
        <v>476150.68</v>
      </c>
      <c r="K107" s="159">
        <f>หนองบัวลำภู!AK24</f>
        <v>177948.30999999994</v>
      </c>
      <c r="L107" s="81">
        <f>หนองบัวลำภู!AL24</f>
        <v>4003401.95</v>
      </c>
      <c r="M107" s="81">
        <f>หนองบัวลำภู!AM24</f>
        <v>4551223.7300000004</v>
      </c>
      <c r="N107" s="75"/>
      <c r="O107" s="75"/>
      <c r="P107" s="75"/>
      <c r="Q107" s="151">
        <f t="shared" si="8"/>
        <v>-547821.78000000026</v>
      </c>
      <c r="R107" s="78">
        <f t="shared" si="9"/>
        <v>532.36728058510641</v>
      </c>
    </row>
    <row r="108" spans="1:18" x14ac:dyDescent="0.3">
      <c r="A108" s="76">
        <v>3</v>
      </c>
      <c r="B108" s="111" t="s">
        <v>352</v>
      </c>
      <c r="C108" s="75" t="s">
        <v>585</v>
      </c>
      <c r="D108" s="75" t="s">
        <v>383</v>
      </c>
      <c r="E108" s="75" t="s">
        <v>84</v>
      </c>
      <c r="F108" s="75" t="s">
        <v>480</v>
      </c>
      <c r="G108" s="75" t="s">
        <v>20</v>
      </c>
      <c r="H108" s="80">
        <v>4435</v>
      </c>
      <c r="I108" s="76">
        <v>3</v>
      </c>
      <c r="J108" s="153">
        <f>หนองบัวลำภู!F25</f>
        <v>58540.53</v>
      </c>
      <c r="K108" s="159">
        <f>หนองบัวลำภู!AK25</f>
        <v>-149226.63</v>
      </c>
      <c r="L108" s="81">
        <f>หนองบัวลำภู!AL25</f>
        <v>2098857.4500000002</v>
      </c>
      <c r="M108" s="81">
        <f>หนองบัวลำภู!AM25</f>
        <v>2425668.7200000002</v>
      </c>
      <c r="N108" s="75"/>
      <c r="O108" s="75"/>
      <c r="P108" s="75"/>
      <c r="Q108" s="151">
        <f t="shared" si="8"/>
        <v>-326811.27</v>
      </c>
      <c r="R108" s="78">
        <f t="shared" si="9"/>
        <v>473.248579481398</v>
      </c>
    </row>
    <row r="109" spans="1:18" x14ac:dyDescent="0.3">
      <c r="A109" s="76">
        <v>4</v>
      </c>
      <c r="B109" s="111" t="s">
        <v>352</v>
      </c>
      <c r="C109" s="75" t="s">
        <v>585</v>
      </c>
      <c r="D109" s="75" t="s">
        <v>383</v>
      </c>
      <c r="E109" s="75" t="s">
        <v>84</v>
      </c>
      <c r="F109" s="75" t="s">
        <v>480</v>
      </c>
      <c r="G109" s="75" t="s">
        <v>21</v>
      </c>
      <c r="H109" s="80">
        <v>7559</v>
      </c>
      <c r="I109" s="76">
        <v>5</v>
      </c>
      <c r="J109" s="153">
        <f>หนองบัวลำภู!F26</f>
        <v>967722.58</v>
      </c>
      <c r="K109" s="159">
        <f>หนองบัวลำภู!AK26</f>
        <v>823743.33</v>
      </c>
      <c r="L109" s="81">
        <f>หนองบัวลำภู!AL26</f>
        <v>4833393.09</v>
      </c>
      <c r="M109" s="81">
        <f>หนองบัวลำภู!AM26</f>
        <v>5351120.87</v>
      </c>
      <c r="N109" s="75"/>
      <c r="O109" s="75"/>
      <c r="P109" s="75"/>
      <c r="Q109" s="151">
        <f t="shared" si="8"/>
        <v>-517727.78000000026</v>
      </c>
      <c r="R109" s="78">
        <f t="shared" si="9"/>
        <v>639.42228998544783</v>
      </c>
    </row>
    <row r="110" spans="1:18" x14ac:dyDescent="0.3">
      <c r="A110" s="76">
        <v>5</v>
      </c>
      <c r="B110" s="111" t="s">
        <v>352</v>
      </c>
      <c r="C110" s="75" t="s">
        <v>585</v>
      </c>
      <c r="D110" s="75" t="s">
        <v>383</v>
      </c>
      <c r="E110" s="75" t="s">
        <v>84</v>
      </c>
      <c r="F110" s="75" t="s">
        <v>480</v>
      </c>
      <c r="G110" s="75" t="s">
        <v>22</v>
      </c>
      <c r="H110" s="80">
        <v>5371</v>
      </c>
      <c r="I110" s="76">
        <v>4</v>
      </c>
      <c r="J110" s="153">
        <f>หนองบัวลำภู!F27</f>
        <v>31034.79</v>
      </c>
      <c r="K110" s="159">
        <f>หนองบัวลำภู!AK27</f>
        <v>119710.58999999997</v>
      </c>
      <c r="L110" s="81">
        <f>หนองบัวลำภู!AL27</f>
        <v>3181117.3</v>
      </c>
      <c r="M110" s="81">
        <f>หนองบัวลำภู!AM27</f>
        <v>3501084.94</v>
      </c>
      <c r="N110" s="75"/>
      <c r="O110" s="75"/>
      <c r="P110" s="75"/>
      <c r="Q110" s="151">
        <f t="shared" si="8"/>
        <v>-319967.64000000013</v>
      </c>
      <c r="R110" s="78">
        <f t="shared" si="9"/>
        <v>592.27654068143727</v>
      </c>
    </row>
    <row r="111" spans="1:18" x14ac:dyDescent="0.3">
      <c r="A111" s="76">
        <v>6</v>
      </c>
      <c r="B111" s="111" t="s">
        <v>352</v>
      </c>
      <c r="C111" s="75" t="s">
        <v>585</v>
      </c>
      <c r="D111" s="75" t="s">
        <v>383</v>
      </c>
      <c r="E111" s="75" t="s">
        <v>84</v>
      </c>
      <c r="F111" s="75" t="s">
        <v>480</v>
      </c>
      <c r="G111" s="75" t="s">
        <v>23</v>
      </c>
      <c r="H111" s="80">
        <v>3455</v>
      </c>
      <c r="I111" s="76">
        <v>3</v>
      </c>
      <c r="J111" s="153">
        <f>หนองบัวลำภู!F28</f>
        <v>177084.2</v>
      </c>
      <c r="K111" s="159">
        <f>หนองบัวลำภู!AK28</f>
        <v>151042.91000000003</v>
      </c>
      <c r="L111" s="81">
        <f>หนองบัวลำภู!AL28</f>
        <v>2460489.56</v>
      </c>
      <c r="M111" s="81">
        <f>หนองบัวลำภู!AM28</f>
        <v>2484046.7799999998</v>
      </c>
      <c r="N111" s="75"/>
      <c r="O111" s="75"/>
      <c r="P111" s="75"/>
      <c r="Q111" s="151">
        <f t="shared" si="8"/>
        <v>-23557.219999999739</v>
      </c>
      <c r="R111" s="78">
        <f t="shared" si="9"/>
        <v>712.15327351664257</v>
      </c>
    </row>
    <row r="112" spans="1:18" x14ac:dyDescent="0.3">
      <c r="A112" s="76">
        <v>7</v>
      </c>
      <c r="B112" s="111" t="s">
        <v>352</v>
      </c>
      <c r="C112" s="75" t="s">
        <v>585</v>
      </c>
      <c r="D112" s="75" t="s">
        <v>383</v>
      </c>
      <c r="E112" s="75" t="s">
        <v>84</v>
      </c>
      <c r="F112" s="75" t="s">
        <v>480</v>
      </c>
      <c r="G112" s="75" t="s">
        <v>24</v>
      </c>
      <c r="H112" s="80">
        <v>3861</v>
      </c>
      <c r="I112" s="76">
        <v>3</v>
      </c>
      <c r="J112" s="153">
        <f>หนองบัวลำภู!F29</f>
        <v>164610.32</v>
      </c>
      <c r="K112" s="159">
        <f>หนองบัวลำภู!AK29</f>
        <v>41226.290000000037</v>
      </c>
      <c r="L112" s="81">
        <f>หนองบัวลำภู!AL29</f>
        <v>1769014.62</v>
      </c>
      <c r="M112" s="81">
        <f>หนองบัวลำภู!AM29</f>
        <v>1976216.01</v>
      </c>
      <c r="N112" s="75"/>
      <c r="O112" s="75"/>
      <c r="P112" s="75"/>
      <c r="Q112" s="151">
        <f t="shared" si="8"/>
        <v>-207201.3899999999</v>
      </c>
      <c r="R112" s="78">
        <f t="shared" si="9"/>
        <v>458.17524475524476</v>
      </c>
    </row>
    <row r="113" spans="1:18" x14ac:dyDescent="0.3">
      <c r="A113" s="76">
        <v>8</v>
      </c>
      <c r="B113" s="111" t="s">
        <v>352</v>
      </c>
      <c r="C113" s="75" t="s">
        <v>585</v>
      </c>
      <c r="D113" s="75" t="s">
        <v>383</v>
      </c>
      <c r="E113" s="75" t="s">
        <v>84</v>
      </c>
      <c r="F113" s="75" t="s">
        <v>480</v>
      </c>
      <c r="G113" s="75" t="s">
        <v>25</v>
      </c>
      <c r="H113" s="80">
        <v>2972</v>
      </c>
      <c r="I113" s="76">
        <v>2</v>
      </c>
      <c r="J113" s="153">
        <f>หนองบัวลำภู!F30</f>
        <v>204300.26</v>
      </c>
      <c r="K113" s="159">
        <f>หนองบัวลำภู!AK30</f>
        <v>266165.14</v>
      </c>
      <c r="L113" s="81">
        <f>หนองบัวลำภู!AL30</f>
        <v>2122796.17</v>
      </c>
      <c r="M113" s="81">
        <f>หนองบัวลำภู!AM30</f>
        <v>2198035.61</v>
      </c>
      <c r="N113" s="75"/>
      <c r="O113" s="75"/>
      <c r="P113" s="75"/>
      <c r="Q113" s="151">
        <f t="shared" si="8"/>
        <v>-75239.439999999944</v>
      </c>
      <c r="R113" s="78">
        <f t="shared" si="9"/>
        <v>714.26519851951548</v>
      </c>
    </row>
    <row r="114" spans="1:18" x14ac:dyDescent="0.3">
      <c r="A114" s="76">
        <v>9</v>
      </c>
      <c r="B114" s="111" t="s">
        <v>352</v>
      </c>
      <c r="C114" s="75" t="s">
        <v>585</v>
      </c>
      <c r="D114" s="75" t="s">
        <v>383</v>
      </c>
      <c r="E114" s="75" t="s">
        <v>84</v>
      </c>
      <c r="F114" s="75" t="s">
        <v>480</v>
      </c>
      <c r="G114" s="75" t="s">
        <v>26</v>
      </c>
      <c r="H114" s="80">
        <v>6553</v>
      </c>
      <c r="I114" s="76">
        <v>5</v>
      </c>
      <c r="J114" s="153">
        <f>หนองบัวลำภู!F31</f>
        <v>503763.51</v>
      </c>
      <c r="K114" s="159">
        <f>หนองบัวลำภู!AK31</f>
        <v>594311.02</v>
      </c>
      <c r="L114" s="81">
        <f>หนองบัวลำภู!AL31</f>
        <v>2992417.59</v>
      </c>
      <c r="M114" s="81">
        <f>หนองบัวลำภู!AM31</f>
        <v>3298369.38</v>
      </c>
      <c r="N114" s="75"/>
      <c r="O114" s="75"/>
      <c r="P114" s="75"/>
      <c r="Q114" s="151">
        <f t="shared" si="8"/>
        <v>-305951.79000000004</v>
      </c>
      <c r="R114" s="78">
        <f t="shared" si="9"/>
        <v>456.6484953456432</v>
      </c>
    </row>
    <row r="115" spans="1:18" x14ac:dyDescent="0.3">
      <c r="A115" s="76">
        <v>10</v>
      </c>
      <c r="B115" s="111" t="s">
        <v>352</v>
      </c>
      <c r="C115" s="75" t="s">
        <v>585</v>
      </c>
      <c r="D115" s="75" t="s">
        <v>383</v>
      </c>
      <c r="E115" s="75" t="s">
        <v>84</v>
      </c>
      <c r="F115" s="75" t="s">
        <v>480</v>
      </c>
      <c r="G115" s="75" t="s">
        <v>27</v>
      </c>
      <c r="H115" s="80">
        <v>2559</v>
      </c>
      <c r="I115" s="76">
        <v>2</v>
      </c>
      <c r="J115" s="153">
        <f>หนองบัวลำภู!F32</f>
        <v>317812.71000000002</v>
      </c>
      <c r="K115" s="159">
        <f>หนองบัวลำภู!AK32</f>
        <v>204591.89</v>
      </c>
      <c r="L115" s="81">
        <f>หนองบัวลำภู!AL32</f>
        <v>1977568.7599999998</v>
      </c>
      <c r="M115" s="81">
        <f>หนองบัวลำภู!AM32</f>
        <v>2308252.88</v>
      </c>
      <c r="N115" s="75"/>
      <c r="O115" s="75"/>
      <c r="P115" s="75"/>
      <c r="Q115" s="151">
        <f t="shared" si="8"/>
        <v>-330684.12000000011</v>
      </c>
      <c r="R115" s="78">
        <f t="shared" si="9"/>
        <v>772.78966783899955</v>
      </c>
    </row>
    <row r="116" spans="1:18" x14ac:dyDescent="0.3">
      <c r="A116" s="76">
        <v>11</v>
      </c>
      <c r="B116" s="111" t="s">
        <v>352</v>
      </c>
      <c r="C116" s="75" t="s">
        <v>585</v>
      </c>
      <c r="D116" s="75" t="s">
        <v>383</v>
      </c>
      <c r="E116" s="75" t="s">
        <v>84</v>
      </c>
      <c r="F116" s="75" t="s">
        <v>480</v>
      </c>
      <c r="G116" s="75" t="s">
        <v>28</v>
      </c>
      <c r="H116" s="80">
        <v>5564</v>
      </c>
      <c r="I116" s="76">
        <v>4</v>
      </c>
      <c r="J116" s="153">
        <f>หนองบัวลำภู!F33</f>
        <v>731215.39</v>
      </c>
      <c r="K116" s="159">
        <f>หนองบัวลำภู!AK33</f>
        <v>769221.13</v>
      </c>
      <c r="L116" s="81">
        <f>หนองบัวลำภู!AL33</f>
        <v>3014537.72</v>
      </c>
      <c r="M116" s="81">
        <f>หนองบัวลำภู!AM33</f>
        <v>2973392.4799999995</v>
      </c>
      <c r="N116" s="75"/>
      <c r="O116" s="75"/>
      <c r="P116" s="75"/>
      <c r="Q116" s="151">
        <f t="shared" si="8"/>
        <v>41145.240000000689</v>
      </c>
      <c r="R116" s="78">
        <f t="shared" si="9"/>
        <v>541.79326383896478</v>
      </c>
    </row>
    <row r="117" spans="1:18" x14ac:dyDescent="0.3">
      <c r="A117" s="76">
        <v>12</v>
      </c>
      <c r="B117" s="111" t="s">
        <v>352</v>
      </c>
      <c r="C117" s="75" t="s">
        <v>585</v>
      </c>
      <c r="D117" s="75" t="s">
        <v>383</v>
      </c>
      <c r="E117" s="75" t="s">
        <v>84</v>
      </c>
      <c r="F117" s="75" t="s">
        <v>480</v>
      </c>
      <c r="G117" s="75" t="s">
        <v>29</v>
      </c>
      <c r="H117" s="80">
        <v>5703</v>
      </c>
      <c r="I117" s="76">
        <v>4</v>
      </c>
      <c r="J117" s="153">
        <f>หนองบัวลำภู!F34</f>
        <v>283422.32</v>
      </c>
      <c r="K117" s="159">
        <f>หนองบัวลำภู!AK34</f>
        <v>291451.68</v>
      </c>
      <c r="L117" s="81">
        <f>หนองบัวลำภู!AL34</f>
        <v>3128490.89</v>
      </c>
      <c r="M117" s="81">
        <f>หนองบัวลำภู!AM34</f>
        <v>3077995.21</v>
      </c>
      <c r="N117" s="75"/>
      <c r="O117" s="75"/>
      <c r="P117" s="75"/>
      <c r="Q117" s="151">
        <f t="shared" si="8"/>
        <v>50495.680000000168</v>
      </c>
      <c r="R117" s="78">
        <f t="shared" si="9"/>
        <v>548.5693301770998</v>
      </c>
    </row>
    <row r="118" spans="1:18" x14ac:dyDescent="0.3">
      <c r="A118" s="76">
        <v>13</v>
      </c>
      <c r="B118" s="111" t="s">
        <v>352</v>
      </c>
      <c r="C118" s="75" t="s">
        <v>585</v>
      </c>
      <c r="D118" s="75" t="s">
        <v>383</v>
      </c>
      <c r="E118" s="75" t="s">
        <v>84</v>
      </c>
      <c r="F118" s="75" t="s">
        <v>480</v>
      </c>
      <c r="G118" s="75" t="s">
        <v>82</v>
      </c>
      <c r="H118" s="80">
        <v>4513</v>
      </c>
      <c r="I118" s="76">
        <v>4</v>
      </c>
      <c r="J118" s="153">
        <f>หนองบัวลำภู!F35</f>
        <v>343684.01</v>
      </c>
      <c r="K118" s="159">
        <f>หนองบัวลำภู!AK35</f>
        <v>283687.53999999998</v>
      </c>
      <c r="L118" s="81">
        <f>หนองบัวลำภู!AL35</f>
        <v>2649716.4500000002</v>
      </c>
      <c r="M118" s="81">
        <f>หนองบัวลำภู!AM35</f>
        <v>2552371.21</v>
      </c>
      <c r="N118" s="75"/>
      <c r="O118" s="75"/>
      <c r="P118" s="75"/>
      <c r="Q118" s="151">
        <f t="shared" si="8"/>
        <v>97345.240000000224</v>
      </c>
      <c r="R118" s="78">
        <f t="shared" si="9"/>
        <v>587.12972523820076</v>
      </c>
    </row>
    <row r="119" spans="1:18" s="21" customFormat="1" x14ac:dyDescent="0.3">
      <c r="A119" s="139">
        <v>2</v>
      </c>
      <c r="B119" s="140" t="s">
        <v>352</v>
      </c>
      <c r="C119" s="140"/>
      <c r="D119" s="140"/>
      <c r="E119" s="140" t="s">
        <v>376</v>
      </c>
      <c r="F119" s="140"/>
      <c r="G119" s="140" t="s">
        <v>587</v>
      </c>
      <c r="H119" s="142">
        <f>SUM(H106:H118)</f>
        <v>60065</v>
      </c>
      <c r="I119" s="139"/>
      <c r="J119" s="142">
        <f>SUM(J106:J118)</f>
        <v>4259341.3</v>
      </c>
      <c r="K119" s="160">
        <f>SUM(K106:K118)</f>
        <v>3573873.2</v>
      </c>
      <c r="L119" s="142">
        <f t="shared" ref="L119:M119" si="14">SUM(L106:L118)</f>
        <v>34231801.550000004</v>
      </c>
      <c r="M119" s="142">
        <f t="shared" si="14"/>
        <v>36697777.82</v>
      </c>
      <c r="N119" s="140">
        <v>12</v>
      </c>
      <c r="O119" s="140">
        <v>12</v>
      </c>
      <c r="P119" s="140">
        <f>N119-O119</f>
        <v>0</v>
      </c>
      <c r="Q119" s="152">
        <f t="shared" si="8"/>
        <v>-2465976.2699999958</v>
      </c>
      <c r="R119" s="150">
        <f>L119/H119</f>
        <v>569.91262049446436</v>
      </c>
    </row>
    <row r="120" spans="1:18" x14ac:dyDescent="0.3">
      <c r="A120" s="76">
        <v>1</v>
      </c>
      <c r="B120" s="111" t="s">
        <v>352</v>
      </c>
      <c r="C120" s="75" t="s">
        <v>588</v>
      </c>
      <c r="D120" s="75" t="s">
        <v>390</v>
      </c>
      <c r="E120" s="75" t="s">
        <v>85</v>
      </c>
      <c r="F120" s="75" t="s">
        <v>510</v>
      </c>
      <c r="G120" s="75" t="s">
        <v>589</v>
      </c>
      <c r="H120" s="80"/>
      <c r="I120" s="76"/>
      <c r="J120" s="153"/>
      <c r="K120" s="159"/>
      <c r="L120" s="81"/>
      <c r="M120" s="81"/>
      <c r="N120" s="75"/>
      <c r="O120" s="75"/>
      <c r="P120" s="75"/>
    </row>
    <row r="121" spans="1:18" x14ac:dyDescent="0.3">
      <c r="A121" s="76">
        <v>2</v>
      </c>
      <c r="B121" s="111" t="s">
        <v>352</v>
      </c>
      <c r="C121" s="75" t="s">
        <v>588</v>
      </c>
      <c r="D121" s="75" t="s">
        <v>390</v>
      </c>
      <c r="E121" s="75" t="s">
        <v>85</v>
      </c>
      <c r="F121" s="75" t="s">
        <v>480</v>
      </c>
      <c r="G121" s="75" t="s">
        <v>30</v>
      </c>
      <c r="H121" s="80">
        <v>1970</v>
      </c>
      <c r="I121" s="76">
        <v>2</v>
      </c>
      <c r="J121" s="153">
        <f>หนองบัวลำภู!F36</f>
        <v>153159.62</v>
      </c>
      <c r="K121" s="159">
        <f>หนองบัวลำภู!AK36</f>
        <v>229286.24</v>
      </c>
      <c r="L121" s="81">
        <f>หนองบัวลำภู!AL36</f>
        <v>1234982.67</v>
      </c>
      <c r="M121" s="81">
        <f>หนองบัวลำภู!AM36</f>
        <v>1198399.8499999999</v>
      </c>
      <c r="N121" s="75"/>
      <c r="O121" s="75"/>
      <c r="P121" s="75"/>
      <c r="Q121" s="151">
        <f t="shared" si="8"/>
        <v>36582.820000000065</v>
      </c>
      <c r="R121" s="78">
        <f t="shared" si="9"/>
        <v>626.8947563451776</v>
      </c>
    </row>
    <row r="122" spans="1:18" x14ac:dyDescent="0.3">
      <c r="A122" s="76">
        <v>3</v>
      </c>
      <c r="B122" s="111" t="s">
        <v>352</v>
      </c>
      <c r="C122" s="75" t="s">
        <v>588</v>
      </c>
      <c r="D122" s="75" t="s">
        <v>390</v>
      </c>
      <c r="E122" s="75" t="s">
        <v>85</v>
      </c>
      <c r="F122" s="75" t="s">
        <v>480</v>
      </c>
      <c r="G122" s="75" t="s">
        <v>31</v>
      </c>
      <c r="H122" s="80">
        <v>4317</v>
      </c>
      <c r="I122" s="76">
        <v>3</v>
      </c>
      <c r="J122" s="153">
        <f>หนองบัวลำภู!F37</f>
        <v>259271.4</v>
      </c>
      <c r="K122" s="159">
        <f>หนองบัวลำภู!AK37</f>
        <v>534107.12</v>
      </c>
      <c r="L122" s="81">
        <f>หนองบัวลำภู!AL37</f>
        <v>1823016.29</v>
      </c>
      <c r="M122" s="81">
        <f>หนองบัวลำภู!AM37</f>
        <v>1550451.9300000002</v>
      </c>
      <c r="N122" s="75"/>
      <c r="O122" s="75"/>
      <c r="P122" s="75"/>
      <c r="Q122" s="151">
        <f t="shared" si="8"/>
        <v>272564.35999999987</v>
      </c>
      <c r="R122" s="78">
        <f t="shared" si="9"/>
        <v>422.2877669678017</v>
      </c>
    </row>
    <row r="123" spans="1:18" x14ac:dyDescent="0.3">
      <c r="A123" s="76">
        <v>4</v>
      </c>
      <c r="B123" s="111" t="s">
        <v>352</v>
      </c>
      <c r="C123" s="75" t="s">
        <v>588</v>
      </c>
      <c r="D123" s="75" t="s">
        <v>390</v>
      </c>
      <c r="E123" s="75" t="s">
        <v>85</v>
      </c>
      <c r="F123" s="75" t="s">
        <v>480</v>
      </c>
      <c r="G123" s="75" t="s">
        <v>32</v>
      </c>
      <c r="H123" s="80">
        <v>1241</v>
      </c>
      <c r="I123" s="76">
        <v>1</v>
      </c>
      <c r="J123" s="153">
        <f>หนองบัวลำภู!F38</f>
        <v>232946.96</v>
      </c>
      <c r="K123" s="159">
        <f>หนองบัวลำภู!AK38</f>
        <v>286162.70999999996</v>
      </c>
      <c r="L123" s="81">
        <f>หนองบัวลำภู!AL38</f>
        <v>983736.2</v>
      </c>
      <c r="M123" s="81">
        <f>หนองบัวลำภู!AM38</f>
        <v>995810.30999999994</v>
      </c>
      <c r="N123" s="75"/>
      <c r="O123" s="75"/>
      <c r="P123" s="75"/>
      <c r="Q123" s="151">
        <f t="shared" si="8"/>
        <v>-12074.109999999986</v>
      </c>
      <c r="R123" s="78">
        <f t="shared" si="9"/>
        <v>792.69637389202251</v>
      </c>
    </row>
    <row r="124" spans="1:18" x14ac:dyDescent="0.3">
      <c r="A124" s="76">
        <v>5</v>
      </c>
      <c r="B124" s="111" t="s">
        <v>352</v>
      </c>
      <c r="C124" s="75" t="s">
        <v>588</v>
      </c>
      <c r="D124" s="75" t="s">
        <v>390</v>
      </c>
      <c r="E124" s="75" t="s">
        <v>85</v>
      </c>
      <c r="F124" s="75" t="s">
        <v>480</v>
      </c>
      <c r="G124" s="75" t="s">
        <v>33</v>
      </c>
      <c r="H124" s="80">
        <v>5522</v>
      </c>
      <c r="I124" s="76">
        <v>4</v>
      </c>
      <c r="J124" s="153">
        <f>หนองบัวลำภู!F39</f>
        <v>412747.15</v>
      </c>
      <c r="K124" s="159">
        <f>หนองบัวลำภู!AK39</f>
        <v>284742.75000000006</v>
      </c>
      <c r="L124" s="81">
        <f>หนองบัวลำภู!AL39</f>
        <v>2515945.04</v>
      </c>
      <c r="M124" s="81">
        <f>หนองบัวลำภู!AM39</f>
        <v>2694861.8</v>
      </c>
      <c r="N124" s="75"/>
      <c r="O124" s="75"/>
      <c r="P124" s="75"/>
      <c r="Q124" s="151">
        <f t="shared" si="8"/>
        <v>-178916.75999999978</v>
      </c>
      <c r="R124" s="78">
        <f t="shared" si="9"/>
        <v>455.62206446939513</v>
      </c>
    </row>
    <row r="125" spans="1:18" x14ac:dyDescent="0.3">
      <c r="A125" s="76">
        <v>6</v>
      </c>
      <c r="B125" s="111" t="s">
        <v>352</v>
      </c>
      <c r="C125" s="75" t="s">
        <v>588</v>
      </c>
      <c r="D125" s="75" t="s">
        <v>390</v>
      </c>
      <c r="E125" s="75" t="s">
        <v>85</v>
      </c>
      <c r="F125" s="75" t="s">
        <v>480</v>
      </c>
      <c r="G125" s="75" t="s">
        <v>34</v>
      </c>
      <c r="H125" s="80">
        <v>3424</v>
      </c>
      <c r="I125" s="76">
        <v>3</v>
      </c>
      <c r="J125" s="153">
        <f>หนองบัวลำภู!F40</f>
        <v>380406.69</v>
      </c>
      <c r="K125" s="159">
        <f>หนองบัวลำภู!AK40</f>
        <v>589052.65</v>
      </c>
      <c r="L125" s="81">
        <f>หนองบัวลำภู!AL40</f>
        <v>2147321.75</v>
      </c>
      <c r="M125" s="81">
        <f>หนองบัวลำภู!AM40</f>
        <v>2116372.5300000003</v>
      </c>
      <c r="N125" s="75"/>
      <c r="O125" s="75"/>
      <c r="P125" s="75"/>
      <c r="Q125" s="151">
        <f t="shared" si="8"/>
        <v>30949.219999999739</v>
      </c>
      <c r="R125" s="78">
        <f t="shared" si="9"/>
        <v>627.13836156542061</v>
      </c>
    </row>
    <row r="126" spans="1:18" x14ac:dyDescent="0.3">
      <c r="A126" s="76">
        <v>7</v>
      </c>
      <c r="B126" s="111" t="s">
        <v>352</v>
      </c>
      <c r="C126" s="75" t="s">
        <v>588</v>
      </c>
      <c r="D126" s="75" t="s">
        <v>390</v>
      </c>
      <c r="E126" s="75" t="s">
        <v>85</v>
      </c>
      <c r="F126" s="75" t="s">
        <v>480</v>
      </c>
      <c r="G126" s="75" t="s">
        <v>35</v>
      </c>
      <c r="H126" s="80">
        <v>3506</v>
      </c>
      <c r="I126" s="76">
        <v>3</v>
      </c>
      <c r="J126" s="153">
        <f>หนองบัวลำภู!F41</f>
        <v>722417.01</v>
      </c>
      <c r="K126" s="159">
        <f>หนองบัวลำภู!AK41</f>
        <v>788654.61</v>
      </c>
      <c r="L126" s="81">
        <f>หนองบัวลำภู!AL41</f>
        <v>2088673.88</v>
      </c>
      <c r="M126" s="81">
        <f>หนองบัวลำภู!AM41</f>
        <v>2267885.0999999996</v>
      </c>
      <c r="N126" s="75"/>
      <c r="O126" s="75"/>
      <c r="P126" s="75"/>
      <c r="Q126" s="151">
        <f t="shared" si="8"/>
        <v>-179211.21999999974</v>
      </c>
      <c r="R126" s="78">
        <f t="shared" si="9"/>
        <v>595.74269252709632</v>
      </c>
    </row>
    <row r="127" spans="1:18" x14ac:dyDescent="0.3">
      <c r="A127" s="76">
        <v>8</v>
      </c>
      <c r="B127" s="111" t="s">
        <v>352</v>
      </c>
      <c r="C127" s="75" t="s">
        <v>588</v>
      </c>
      <c r="D127" s="75" t="s">
        <v>390</v>
      </c>
      <c r="E127" s="75" t="s">
        <v>85</v>
      </c>
      <c r="F127" s="75" t="s">
        <v>480</v>
      </c>
      <c r="G127" s="75" t="s">
        <v>36</v>
      </c>
      <c r="H127" s="80">
        <v>1981</v>
      </c>
      <c r="I127" s="76">
        <v>2</v>
      </c>
      <c r="J127" s="153">
        <f>หนองบัวลำภู!F42</f>
        <v>315449.8</v>
      </c>
      <c r="K127" s="159">
        <f>หนองบัวลำภู!AK42</f>
        <v>422351.85000000003</v>
      </c>
      <c r="L127" s="81">
        <f>หนองบัวลำภู!AL42</f>
        <v>1642233.69</v>
      </c>
      <c r="M127" s="81">
        <f>หนองบัวลำภู!AM42</f>
        <v>1761382.06</v>
      </c>
      <c r="N127" s="75"/>
      <c r="O127" s="75"/>
      <c r="P127" s="75"/>
      <c r="Q127" s="151">
        <f t="shared" si="8"/>
        <v>-119148.37000000011</v>
      </c>
      <c r="R127" s="78">
        <f t="shared" si="9"/>
        <v>828.99227158001008</v>
      </c>
    </row>
    <row r="128" spans="1:18" x14ac:dyDescent="0.3">
      <c r="A128" s="76">
        <v>9</v>
      </c>
      <c r="B128" s="111" t="s">
        <v>352</v>
      </c>
      <c r="C128" s="75" t="s">
        <v>588</v>
      </c>
      <c r="D128" s="75" t="s">
        <v>390</v>
      </c>
      <c r="E128" s="75" t="s">
        <v>85</v>
      </c>
      <c r="F128" s="75" t="s">
        <v>480</v>
      </c>
      <c r="G128" s="75" t="s">
        <v>37</v>
      </c>
      <c r="H128" s="80">
        <v>1703</v>
      </c>
      <c r="I128" s="76">
        <v>2</v>
      </c>
      <c r="J128" s="153">
        <f>หนองบัวลำภู!F43</f>
        <v>122523.02</v>
      </c>
      <c r="K128" s="159">
        <f>หนองบัวลำภู!AK43</f>
        <v>125832.58</v>
      </c>
      <c r="L128" s="81">
        <f>หนองบัวลำภู!AL43</f>
        <v>267980.61</v>
      </c>
      <c r="M128" s="81">
        <f>หนองบัวลำภู!AM43</f>
        <v>308515.90000000002</v>
      </c>
      <c r="N128" s="75"/>
      <c r="O128" s="75"/>
      <c r="P128" s="75"/>
      <c r="Q128" s="151">
        <f t="shared" si="8"/>
        <v>-40535.290000000037</v>
      </c>
      <c r="R128" s="78">
        <f t="shared" si="9"/>
        <v>157.35796241926013</v>
      </c>
    </row>
    <row r="129" spans="1:18" x14ac:dyDescent="0.3">
      <c r="A129" s="76">
        <v>10</v>
      </c>
      <c r="B129" s="111" t="s">
        <v>352</v>
      </c>
      <c r="C129" s="75" t="s">
        <v>588</v>
      </c>
      <c r="D129" s="75" t="s">
        <v>390</v>
      </c>
      <c r="E129" s="75" t="s">
        <v>85</v>
      </c>
      <c r="F129" s="75" t="s">
        <v>480</v>
      </c>
      <c r="G129" s="75" t="s">
        <v>38</v>
      </c>
      <c r="H129" s="80">
        <v>3844</v>
      </c>
      <c r="I129" s="76">
        <v>3</v>
      </c>
      <c r="J129" s="153">
        <f>หนองบัวลำภู!F44</f>
        <v>839024.24</v>
      </c>
      <c r="K129" s="159">
        <f>หนองบัวลำภู!AK44</f>
        <v>756401.66999999993</v>
      </c>
      <c r="L129" s="81">
        <f>หนองบัวลำภู!AL44</f>
        <v>1156463.92</v>
      </c>
      <c r="M129" s="81">
        <f>หนองบัวลำภู!AM44</f>
        <v>1267966.73</v>
      </c>
      <c r="N129" s="75"/>
      <c r="O129" s="75"/>
      <c r="P129" s="75"/>
      <c r="Q129" s="151">
        <f t="shared" si="8"/>
        <v>-111502.81000000006</v>
      </c>
      <c r="R129" s="78">
        <f t="shared" si="9"/>
        <v>300.84909469302806</v>
      </c>
    </row>
    <row r="130" spans="1:18" x14ac:dyDescent="0.3">
      <c r="A130" s="76">
        <v>11</v>
      </c>
      <c r="B130" s="111" t="s">
        <v>352</v>
      </c>
      <c r="C130" s="75" t="s">
        <v>588</v>
      </c>
      <c r="D130" s="75" t="s">
        <v>390</v>
      </c>
      <c r="E130" s="75" t="s">
        <v>85</v>
      </c>
      <c r="F130" s="75" t="s">
        <v>480</v>
      </c>
      <c r="G130" s="75" t="s">
        <v>39</v>
      </c>
      <c r="H130" s="80">
        <v>2563</v>
      </c>
      <c r="I130" s="76">
        <v>2</v>
      </c>
      <c r="J130" s="153">
        <f>หนองบัวลำภู!F45</f>
        <v>568363.67000000004</v>
      </c>
      <c r="K130" s="159">
        <f>หนองบัวลำภู!AK45</f>
        <v>581372.89</v>
      </c>
      <c r="L130" s="81">
        <f>หนองบัวลำภู!AL45</f>
        <v>65060</v>
      </c>
      <c r="M130" s="81">
        <f>หนองบัวลำภู!AM45</f>
        <v>126608.9</v>
      </c>
      <c r="N130" s="75"/>
      <c r="O130" s="75"/>
      <c r="P130" s="75"/>
      <c r="Q130" s="151">
        <f t="shared" si="8"/>
        <v>-61548.899999999994</v>
      </c>
      <c r="R130" s="78">
        <f t="shared" si="9"/>
        <v>25.384315255559891</v>
      </c>
    </row>
    <row r="131" spans="1:18" x14ac:dyDescent="0.3">
      <c r="A131" s="76">
        <v>12</v>
      </c>
      <c r="B131" s="111" t="s">
        <v>352</v>
      </c>
      <c r="C131" s="75" t="s">
        <v>588</v>
      </c>
      <c r="D131" s="75" t="s">
        <v>390</v>
      </c>
      <c r="E131" s="75" t="s">
        <v>85</v>
      </c>
      <c r="F131" s="75" t="s">
        <v>480</v>
      </c>
      <c r="G131" s="75" t="s">
        <v>40</v>
      </c>
      <c r="H131" s="80">
        <v>3699</v>
      </c>
      <c r="I131" s="76">
        <v>3</v>
      </c>
      <c r="J131" s="153">
        <f>หนองบัวลำภู!F46</f>
        <v>238034.6</v>
      </c>
      <c r="K131" s="159">
        <f>หนองบัวลำภู!AK46</f>
        <v>259680.96</v>
      </c>
      <c r="L131" s="81">
        <f>หนองบัวลำภู!AL46</f>
        <v>2122125.4000000004</v>
      </c>
      <c r="M131" s="81">
        <f>หนองบัวลำภู!AM46</f>
        <v>2227424.3899999997</v>
      </c>
      <c r="N131" s="75"/>
      <c r="O131" s="75"/>
      <c r="P131" s="75"/>
      <c r="Q131" s="151">
        <f t="shared" si="8"/>
        <v>-105298.98999999929</v>
      </c>
      <c r="R131" s="78">
        <f t="shared" si="9"/>
        <v>573.70246012435803</v>
      </c>
    </row>
    <row r="132" spans="1:18" x14ac:dyDescent="0.3">
      <c r="A132" s="76">
        <v>13</v>
      </c>
      <c r="B132" s="111" t="s">
        <v>352</v>
      </c>
      <c r="C132" s="75" t="s">
        <v>588</v>
      </c>
      <c r="D132" s="75" t="s">
        <v>390</v>
      </c>
      <c r="E132" s="75" t="s">
        <v>85</v>
      </c>
      <c r="F132" s="75" t="s">
        <v>480</v>
      </c>
      <c r="G132" s="75" t="s">
        <v>41</v>
      </c>
      <c r="H132" s="80">
        <v>2516</v>
      </c>
      <c r="I132" s="76">
        <v>2</v>
      </c>
      <c r="J132" s="153">
        <f>หนองบัวลำภู!F47</f>
        <v>208038.17</v>
      </c>
      <c r="K132" s="159">
        <f>หนองบัวลำภู!AK47</f>
        <v>252703.33000000005</v>
      </c>
      <c r="L132" s="81">
        <f>หนองบัวลำภู!AL47</f>
        <v>1405074.7</v>
      </c>
      <c r="M132" s="81">
        <f>หนองบัวลำภู!AM47</f>
        <v>1522253.36</v>
      </c>
      <c r="N132" s="75"/>
      <c r="O132" s="75"/>
      <c r="P132" s="75"/>
      <c r="Q132" s="151">
        <f t="shared" si="8"/>
        <v>-117178.66000000015</v>
      </c>
      <c r="R132" s="78">
        <f t="shared" si="9"/>
        <v>558.45576311605726</v>
      </c>
    </row>
    <row r="133" spans="1:18" x14ac:dyDescent="0.3">
      <c r="A133" s="76">
        <v>14</v>
      </c>
      <c r="B133" s="111" t="s">
        <v>352</v>
      </c>
      <c r="C133" s="75" t="s">
        <v>588</v>
      </c>
      <c r="D133" s="75" t="s">
        <v>390</v>
      </c>
      <c r="E133" s="75" t="s">
        <v>85</v>
      </c>
      <c r="F133" s="75" t="s">
        <v>480</v>
      </c>
      <c r="G133" s="75" t="s">
        <v>42</v>
      </c>
      <c r="H133" s="80">
        <v>1671</v>
      </c>
      <c r="I133" s="76">
        <v>2</v>
      </c>
      <c r="J133" s="153">
        <f>หนองบัวลำภู!F48</f>
        <v>557839.39</v>
      </c>
      <c r="K133" s="159">
        <f>หนองบัวลำภู!AK48</f>
        <v>632141.83000000007</v>
      </c>
      <c r="L133" s="81">
        <f>หนองบัวลำภู!AL48</f>
        <v>421039.13999999996</v>
      </c>
      <c r="M133" s="81">
        <f>หนองบัวลำภู!AM48</f>
        <v>417658.04</v>
      </c>
      <c r="N133" s="75"/>
      <c r="O133" s="75"/>
      <c r="P133" s="75"/>
      <c r="Q133" s="151">
        <f t="shared" si="8"/>
        <v>3381.0999999999767</v>
      </c>
      <c r="R133" s="78">
        <f t="shared" si="9"/>
        <v>251.9683662477558</v>
      </c>
    </row>
    <row r="134" spans="1:18" x14ac:dyDescent="0.3">
      <c r="A134" s="76">
        <v>15</v>
      </c>
      <c r="B134" s="111" t="s">
        <v>352</v>
      </c>
      <c r="C134" s="75" t="s">
        <v>588</v>
      </c>
      <c r="D134" s="75" t="s">
        <v>390</v>
      </c>
      <c r="E134" s="75" t="s">
        <v>85</v>
      </c>
      <c r="F134" s="75" t="s">
        <v>480</v>
      </c>
      <c r="G134" s="75" t="s">
        <v>43</v>
      </c>
      <c r="H134" s="80">
        <v>2114</v>
      </c>
      <c r="I134" s="76">
        <v>2</v>
      </c>
      <c r="J134" s="153">
        <f>หนองบัวลำภู!F49</f>
        <v>12256.42</v>
      </c>
      <c r="K134" s="159">
        <f>หนองบัวลำภู!AK49</f>
        <v>68041.820000000007</v>
      </c>
      <c r="L134" s="81">
        <f>หนองบัวลำภู!AL49</f>
        <v>755933.66999999993</v>
      </c>
      <c r="M134" s="81">
        <f>หนองบัวลำภู!AM49</f>
        <v>823750.16</v>
      </c>
      <c r="N134" s="75"/>
      <c r="O134" s="75"/>
      <c r="P134" s="75"/>
      <c r="Q134" s="151">
        <f t="shared" si="8"/>
        <v>-67816.490000000107</v>
      </c>
      <c r="R134" s="78">
        <f t="shared" si="9"/>
        <v>357.58451750236514</v>
      </c>
    </row>
    <row r="135" spans="1:18" s="21" customFormat="1" x14ac:dyDescent="0.3">
      <c r="A135" s="139">
        <v>3</v>
      </c>
      <c r="B135" s="140" t="s">
        <v>352</v>
      </c>
      <c r="C135" s="140"/>
      <c r="D135" s="140"/>
      <c r="E135" s="140" t="s">
        <v>376</v>
      </c>
      <c r="F135" s="140"/>
      <c r="G135" s="140" t="s">
        <v>590</v>
      </c>
      <c r="H135" s="142">
        <f>SUM(H120:H134)</f>
        <v>40071</v>
      </c>
      <c r="I135" s="139"/>
      <c r="J135" s="142">
        <f>SUM(J120:J134)</f>
        <v>5022478.1399999987</v>
      </c>
      <c r="K135" s="160">
        <f>SUM(K120:K134)</f>
        <v>5810533.0099999998</v>
      </c>
      <c r="L135" s="142">
        <f t="shared" ref="L135:M135" si="15">SUM(L120:L134)</f>
        <v>18629586.960000001</v>
      </c>
      <c r="M135" s="142">
        <f t="shared" si="15"/>
        <v>19279341.060000002</v>
      </c>
      <c r="N135" s="140">
        <v>14</v>
      </c>
      <c r="O135" s="140">
        <v>14</v>
      </c>
      <c r="P135" s="140">
        <f>N135-O135</f>
        <v>0</v>
      </c>
      <c r="Q135" s="152">
        <f t="shared" ref="Q135:Q198" si="16">L135-M135</f>
        <v>-649754.10000000149</v>
      </c>
      <c r="R135" s="150">
        <f>L135/H135</f>
        <v>464.91445084974174</v>
      </c>
    </row>
    <row r="136" spans="1:18" x14ac:dyDescent="0.3">
      <c r="A136" s="76">
        <v>1</v>
      </c>
      <c r="B136" s="111" t="s">
        <v>352</v>
      </c>
      <c r="C136" s="75" t="s">
        <v>591</v>
      </c>
      <c r="D136" s="75" t="s">
        <v>397</v>
      </c>
      <c r="E136" s="75" t="s">
        <v>86</v>
      </c>
      <c r="F136" s="75" t="s">
        <v>510</v>
      </c>
      <c r="G136" s="75" t="s">
        <v>592</v>
      </c>
      <c r="H136" s="80"/>
      <c r="I136" s="76"/>
      <c r="J136" s="153"/>
      <c r="K136" s="159"/>
      <c r="L136" s="81"/>
      <c r="M136" s="81"/>
      <c r="N136" s="75"/>
      <c r="O136" s="75"/>
      <c r="P136" s="75"/>
    </row>
    <row r="137" spans="1:18" x14ac:dyDescent="0.3">
      <c r="A137" s="76">
        <v>2</v>
      </c>
      <c r="B137" s="111" t="s">
        <v>352</v>
      </c>
      <c r="C137" s="75" t="s">
        <v>591</v>
      </c>
      <c r="D137" s="75" t="s">
        <v>397</v>
      </c>
      <c r="E137" s="75" t="s">
        <v>86</v>
      </c>
      <c r="F137" s="75" t="s">
        <v>480</v>
      </c>
      <c r="G137" s="75" t="s">
        <v>44</v>
      </c>
      <c r="H137" s="80">
        <v>6120</v>
      </c>
      <c r="I137" s="76">
        <v>5</v>
      </c>
      <c r="J137" s="153">
        <f>หนองบัวลำภู!F50</f>
        <v>482620.52</v>
      </c>
      <c r="K137" s="159">
        <f>หนองบัวลำภู!AK50</f>
        <v>935548.28000000014</v>
      </c>
      <c r="L137" s="81">
        <f>หนองบัวลำภู!AL50</f>
        <v>3649989.9499999997</v>
      </c>
      <c r="M137" s="81">
        <f>หนองบัวลำภู!AM50</f>
        <v>3824609.78</v>
      </c>
      <c r="N137" s="75"/>
      <c r="O137" s="75"/>
      <c r="P137" s="75"/>
      <c r="Q137" s="151">
        <f t="shared" si="16"/>
        <v>-174619.83000000007</v>
      </c>
      <c r="R137" s="78">
        <f t="shared" ref="R137:R198" si="17">L137/H137</f>
        <v>596.4035866013071</v>
      </c>
    </row>
    <row r="138" spans="1:18" x14ac:dyDescent="0.3">
      <c r="A138" s="76">
        <v>3</v>
      </c>
      <c r="B138" s="111" t="s">
        <v>352</v>
      </c>
      <c r="C138" s="75" t="s">
        <v>591</v>
      </c>
      <c r="D138" s="75" t="s">
        <v>397</v>
      </c>
      <c r="E138" s="75" t="s">
        <v>86</v>
      </c>
      <c r="F138" s="75" t="s">
        <v>480</v>
      </c>
      <c r="G138" s="75" t="s">
        <v>45</v>
      </c>
      <c r="H138" s="80">
        <v>5485</v>
      </c>
      <c r="I138" s="76">
        <v>4</v>
      </c>
      <c r="J138" s="153">
        <f>หนองบัวลำภู!F51</f>
        <v>388693.32</v>
      </c>
      <c r="K138" s="159">
        <f>หนองบัวลำภู!AK51</f>
        <v>497722.86</v>
      </c>
      <c r="L138" s="81">
        <f>หนองบัวลำภู!AL51</f>
        <v>2870969.16</v>
      </c>
      <c r="M138" s="81">
        <f>หนองบัวลำภู!AM51</f>
        <v>2976711.9699999997</v>
      </c>
      <c r="N138" s="75"/>
      <c r="O138" s="75"/>
      <c r="P138" s="75"/>
      <c r="Q138" s="151">
        <f t="shared" si="16"/>
        <v>-105742.80999999959</v>
      </c>
      <c r="R138" s="78">
        <f t="shared" si="17"/>
        <v>523.42190701914319</v>
      </c>
    </row>
    <row r="139" spans="1:18" x14ac:dyDescent="0.3">
      <c r="A139" s="76">
        <v>4</v>
      </c>
      <c r="B139" s="111" t="s">
        <v>352</v>
      </c>
      <c r="C139" s="75" t="s">
        <v>591</v>
      </c>
      <c r="D139" s="75" t="s">
        <v>397</v>
      </c>
      <c r="E139" s="75" t="s">
        <v>86</v>
      </c>
      <c r="F139" s="75" t="s">
        <v>480</v>
      </c>
      <c r="G139" s="75" t="s">
        <v>46</v>
      </c>
      <c r="H139" s="80">
        <v>3751</v>
      </c>
      <c r="I139" s="76">
        <v>3</v>
      </c>
      <c r="J139" s="153">
        <f>หนองบัวลำภู!F52</f>
        <v>18759.75</v>
      </c>
      <c r="K139" s="159">
        <f>หนองบัวลำภู!AK52</f>
        <v>132087.46</v>
      </c>
      <c r="L139" s="81">
        <f>หนองบัวลำภู!AL52</f>
        <v>1643126.5599999998</v>
      </c>
      <c r="M139" s="81">
        <f>หนองบัวลำภู!AM52</f>
        <v>1871252.1400000001</v>
      </c>
      <c r="N139" s="75"/>
      <c r="O139" s="75"/>
      <c r="P139" s="75"/>
      <c r="Q139" s="151">
        <f t="shared" si="16"/>
        <v>-228125.58000000031</v>
      </c>
      <c r="R139" s="78">
        <f t="shared" si="17"/>
        <v>438.05026926153022</v>
      </c>
    </row>
    <row r="140" spans="1:18" x14ac:dyDescent="0.3">
      <c r="A140" s="76">
        <v>5</v>
      </c>
      <c r="B140" s="111" t="s">
        <v>352</v>
      </c>
      <c r="C140" s="75" t="s">
        <v>591</v>
      </c>
      <c r="D140" s="75" t="s">
        <v>397</v>
      </c>
      <c r="E140" s="75" t="s">
        <v>86</v>
      </c>
      <c r="F140" s="75" t="s">
        <v>480</v>
      </c>
      <c r="G140" s="75" t="s">
        <v>47</v>
      </c>
      <c r="H140" s="80">
        <v>10743</v>
      </c>
      <c r="I140" s="76">
        <v>5</v>
      </c>
      <c r="J140" s="153">
        <f>หนองบัวลำภู!F53</f>
        <v>1031908.58</v>
      </c>
      <c r="K140" s="159">
        <f>หนองบัวลำภู!AK53</f>
        <v>1225267.1500000001</v>
      </c>
      <c r="L140" s="81">
        <f>หนองบัวลำภู!AL53</f>
        <v>5345155.9800000004</v>
      </c>
      <c r="M140" s="81">
        <f>หนองบัวลำภู!AM53</f>
        <v>6193560.8799999999</v>
      </c>
      <c r="N140" s="75"/>
      <c r="O140" s="75"/>
      <c r="P140" s="75"/>
      <c r="Q140" s="151">
        <f t="shared" si="16"/>
        <v>-848404.89999999944</v>
      </c>
      <c r="R140" s="78">
        <f t="shared" si="17"/>
        <v>497.54779670483111</v>
      </c>
    </row>
    <row r="141" spans="1:18" x14ac:dyDescent="0.3">
      <c r="A141" s="76">
        <v>6</v>
      </c>
      <c r="B141" s="111" t="s">
        <v>352</v>
      </c>
      <c r="C141" s="75" t="s">
        <v>591</v>
      </c>
      <c r="D141" s="75" t="s">
        <v>397</v>
      </c>
      <c r="E141" s="75" t="s">
        <v>86</v>
      </c>
      <c r="F141" s="75" t="s">
        <v>480</v>
      </c>
      <c r="G141" s="75" t="s">
        <v>48</v>
      </c>
      <c r="H141" s="80">
        <v>1439</v>
      </c>
      <c r="I141" s="76">
        <v>1</v>
      </c>
      <c r="J141" s="153">
        <f>หนองบัวลำภู!F54</f>
        <v>156753.09</v>
      </c>
      <c r="K141" s="159">
        <f>หนองบัวลำภู!AK54</f>
        <v>220650.47999999998</v>
      </c>
      <c r="L141" s="81">
        <f>หนองบัวลำภู!AL54</f>
        <v>1159273.0099999998</v>
      </c>
      <c r="M141" s="81">
        <f>หนองบัวลำภู!AM54</f>
        <v>1276119.3099999998</v>
      </c>
      <c r="N141" s="75"/>
      <c r="O141" s="75"/>
      <c r="P141" s="75"/>
      <c r="Q141" s="151">
        <f t="shared" si="16"/>
        <v>-116846.30000000005</v>
      </c>
      <c r="R141" s="78">
        <f t="shared" si="17"/>
        <v>805.61015288394708</v>
      </c>
    </row>
    <row r="142" spans="1:18" x14ac:dyDescent="0.3">
      <c r="A142" s="76">
        <v>7</v>
      </c>
      <c r="B142" s="111" t="s">
        <v>352</v>
      </c>
      <c r="C142" s="75" t="s">
        <v>591</v>
      </c>
      <c r="D142" s="75" t="s">
        <v>397</v>
      </c>
      <c r="E142" s="75" t="s">
        <v>86</v>
      </c>
      <c r="F142" s="75" t="s">
        <v>480</v>
      </c>
      <c r="G142" s="75" t="s">
        <v>49</v>
      </c>
      <c r="H142" s="80">
        <v>3582</v>
      </c>
      <c r="I142" s="76">
        <v>3</v>
      </c>
      <c r="J142" s="153">
        <f>หนองบัวลำภู!F55</f>
        <v>224762.68</v>
      </c>
      <c r="K142" s="159">
        <f>หนองบัวลำภู!AK55</f>
        <v>237967.11000000002</v>
      </c>
      <c r="L142" s="81">
        <f>หนองบัวลำภู!AL55</f>
        <v>1577416.81</v>
      </c>
      <c r="M142" s="81">
        <f>หนองบัวลำภู!AM55</f>
        <v>1806821.8</v>
      </c>
      <c r="N142" s="75"/>
      <c r="O142" s="75"/>
      <c r="P142" s="75"/>
      <c r="Q142" s="151">
        <f t="shared" si="16"/>
        <v>-229404.99</v>
      </c>
      <c r="R142" s="78">
        <f t="shared" si="17"/>
        <v>440.37320212171971</v>
      </c>
    </row>
    <row r="143" spans="1:18" x14ac:dyDescent="0.3">
      <c r="A143" s="76">
        <v>8</v>
      </c>
      <c r="B143" s="111" t="s">
        <v>352</v>
      </c>
      <c r="C143" s="75" t="s">
        <v>591</v>
      </c>
      <c r="D143" s="75" t="s">
        <v>397</v>
      </c>
      <c r="E143" s="75" t="s">
        <v>86</v>
      </c>
      <c r="F143" s="75" t="s">
        <v>480</v>
      </c>
      <c r="G143" s="75" t="s">
        <v>50</v>
      </c>
      <c r="H143" s="80">
        <v>5678</v>
      </c>
      <c r="I143" s="76">
        <v>4</v>
      </c>
      <c r="J143" s="153">
        <f>หนองบัวลำภู!F56</f>
        <v>182778.65</v>
      </c>
      <c r="K143" s="159">
        <f>หนองบัวลำภู!AK56</f>
        <v>319567.18</v>
      </c>
      <c r="L143" s="81">
        <f>หนองบัวลำภู!AL56</f>
        <v>2556604.0300000003</v>
      </c>
      <c r="M143" s="81">
        <f>หนองบัวลำภู!AM56</f>
        <v>3000484.5100000002</v>
      </c>
      <c r="N143" s="75"/>
      <c r="O143" s="75"/>
      <c r="P143" s="75"/>
      <c r="Q143" s="151">
        <f t="shared" si="16"/>
        <v>-443880.48</v>
      </c>
      <c r="R143" s="78">
        <f t="shared" si="17"/>
        <v>450.26488728425505</v>
      </c>
    </row>
    <row r="144" spans="1:18" x14ac:dyDescent="0.3">
      <c r="A144" s="76">
        <v>9</v>
      </c>
      <c r="B144" s="111" t="s">
        <v>352</v>
      </c>
      <c r="C144" s="75" t="s">
        <v>591</v>
      </c>
      <c r="D144" s="75" t="s">
        <v>397</v>
      </c>
      <c r="E144" s="75" t="s">
        <v>86</v>
      </c>
      <c r="F144" s="75" t="s">
        <v>480</v>
      </c>
      <c r="G144" s="75" t="s">
        <v>51</v>
      </c>
      <c r="H144" s="80">
        <v>2574</v>
      </c>
      <c r="I144" s="76">
        <v>2</v>
      </c>
      <c r="J144" s="153">
        <f>หนองบัวลำภู!F57</f>
        <v>277721.51</v>
      </c>
      <c r="K144" s="159">
        <f>หนองบัวลำภู!AK57</f>
        <v>339385.95</v>
      </c>
      <c r="L144" s="81">
        <f>หนองบัวลำภู!AL57</f>
        <v>1319581.73</v>
      </c>
      <c r="M144" s="81">
        <f>หนองบัวลำภู!AM57</f>
        <v>1569612.7600000002</v>
      </c>
      <c r="N144" s="75"/>
      <c r="O144" s="75"/>
      <c r="P144" s="75"/>
      <c r="Q144" s="151">
        <f t="shared" si="16"/>
        <v>-250031.03000000026</v>
      </c>
      <c r="R144" s="78">
        <f t="shared" si="17"/>
        <v>512.65801476301476</v>
      </c>
    </row>
    <row r="145" spans="1:18" x14ac:dyDescent="0.3">
      <c r="A145" s="76">
        <v>10</v>
      </c>
      <c r="B145" s="111" t="s">
        <v>352</v>
      </c>
      <c r="C145" s="75" t="s">
        <v>591</v>
      </c>
      <c r="D145" s="75" t="s">
        <v>397</v>
      </c>
      <c r="E145" s="75" t="s">
        <v>86</v>
      </c>
      <c r="F145" s="75" t="s">
        <v>480</v>
      </c>
      <c r="G145" s="75" t="s">
        <v>52</v>
      </c>
      <c r="H145" s="80">
        <v>5385</v>
      </c>
      <c r="I145" s="76">
        <v>4</v>
      </c>
      <c r="J145" s="153">
        <f>หนองบัวลำภู!F58</f>
        <v>168080.55</v>
      </c>
      <c r="K145" s="159">
        <f>หนองบัวลำภู!AK58</f>
        <v>225218.78999999998</v>
      </c>
      <c r="L145" s="81">
        <f>หนองบัวลำภู!AL58</f>
        <v>2928598.16</v>
      </c>
      <c r="M145" s="81">
        <f>หนองบัวลำภู!AM58</f>
        <v>3263876.52</v>
      </c>
      <c r="N145" s="75"/>
      <c r="O145" s="75"/>
      <c r="P145" s="75"/>
      <c r="Q145" s="151">
        <f t="shared" si="16"/>
        <v>-335278.35999999987</v>
      </c>
      <c r="R145" s="78">
        <f t="shared" si="17"/>
        <v>543.84366945218198</v>
      </c>
    </row>
    <row r="146" spans="1:18" x14ac:dyDescent="0.3">
      <c r="A146" s="76">
        <v>11</v>
      </c>
      <c r="B146" s="111" t="s">
        <v>352</v>
      </c>
      <c r="C146" s="75" t="s">
        <v>591</v>
      </c>
      <c r="D146" s="75" t="s">
        <v>397</v>
      </c>
      <c r="E146" s="75" t="s">
        <v>86</v>
      </c>
      <c r="F146" s="75" t="s">
        <v>480</v>
      </c>
      <c r="G146" s="75" t="s">
        <v>53</v>
      </c>
      <c r="H146" s="80">
        <v>3506</v>
      </c>
      <c r="I146" s="76">
        <v>3</v>
      </c>
      <c r="J146" s="153">
        <f>หนองบัวลำภู!F59</f>
        <v>391808</v>
      </c>
      <c r="K146" s="159">
        <f>หนองบัวลำภู!AK59</f>
        <v>386827.1</v>
      </c>
      <c r="L146" s="81">
        <f>หนองบัวลำภู!AL59</f>
        <v>2239086.88</v>
      </c>
      <c r="M146" s="81">
        <f>หนองบัวลำภู!AM59</f>
        <v>1955964.54</v>
      </c>
      <c r="N146" s="75"/>
      <c r="O146" s="75"/>
      <c r="P146" s="75"/>
      <c r="Q146" s="151">
        <f t="shared" si="16"/>
        <v>283122.33999999985</v>
      </c>
      <c r="R146" s="78">
        <f t="shared" si="17"/>
        <v>638.64428978893318</v>
      </c>
    </row>
    <row r="147" spans="1:18" x14ac:dyDescent="0.3">
      <c r="A147" s="76">
        <v>12</v>
      </c>
      <c r="B147" s="111" t="s">
        <v>352</v>
      </c>
      <c r="C147" s="75" t="s">
        <v>591</v>
      </c>
      <c r="D147" s="75" t="s">
        <v>397</v>
      </c>
      <c r="E147" s="75" t="s">
        <v>86</v>
      </c>
      <c r="F147" s="75" t="s">
        <v>480</v>
      </c>
      <c r="G147" s="75" t="s">
        <v>54</v>
      </c>
      <c r="H147" s="80">
        <v>3046</v>
      </c>
      <c r="I147" s="76">
        <v>3</v>
      </c>
      <c r="J147" s="153">
        <f>หนองบัวลำภู!F60</f>
        <v>274221.34999999998</v>
      </c>
      <c r="K147" s="159">
        <f>หนองบัวลำภู!AK60</f>
        <v>265435.19999999995</v>
      </c>
      <c r="L147" s="81">
        <f>หนองบัวลำภู!AL60</f>
        <v>1757290.56</v>
      </c>
      <c r="M147" s="81">
        <f>หนองบัวลำภู!AM60</f>
        <v>1863355.42</v>
      </c>
      <c r="N147" s="75"/>
      <c r="O147" s="75"/>
      <c r="P147" s="75"/>
      <c r="Q147" s="151">
        <f t="shared" si="16"/>
        <v>-106064.85999999987</v>
      </c>
      <c r="R147" s="78">
        <f t="shared" si="17"/>
        <v>576.91745239658576</v>
      </c>
    </row>
    <row r="148" spans="1:18" x14ac:dyDescent="0.3">
      <c r="A148" s="76">
        <v>13</v>
      </c>
      <c r="B148" s="111" t="s">
        <v>352</v>
      </c>
      <c r="C148" s="75" t="s">
        <v>591</v>
      </c>
      <c r="D148" s="75" t="s">
        <v>397</v>
      </c>
      <c r="E148" s="75" t="s">
        <v>86</v>
      </c>
      <c r="F148" s="75" t="s">
        <v>480</v>
      </c>
      <c r="G148" s="75" t="s">
        <v>55</v>
      </c>
      <c r="H148" s="80">
        <v>1161</v>
      </c>
      <c r="I148" s="76">
        <v>1</v>
      </c>
      <c r="J148" s="153">
        <f>หนองบัวลำภู!F61</f>
        <v>154098.34</v>
      </c>
      <c r="K148" s="159">
        <f>หนองบัวลำภู!AK61</f>
        <v>187649.35</v>
      </c>
      <c r="L148" s="81">
        <f>หนองบัวลำภู!AL61</f>
        <v>741507.82000000007</v>
      </c>
      <c r="M148" s="81">
        <f>หนองบัวลำภู!AM61</f>
        <v>811732.21</v>
      </c>
      <c r="N148" s="75"/>
      <c r="O148" s="75"/>
      <c r="P148" s="75"/>
      <c r="Q148" s="151">
        <f t="shared" si="16"/>
        <v>-70224.389999999898</v>
      </c>
      <c r="R148" s="78">
        <f t="shared" si="17"/>
        <v>638.68029285099055</v>
      </c>
    </row>
    <row r="149" spans="1:18" x14ac:dyDescent="0.3">
      <c r="A149" s="76">
        <v>14</v>
      </c>
      <c r="B149" s="111" t="s">
        <v>352</v>
      </c>
      <c r="C149" s="75" t="s">
        <v>591</v>
      </c>
      <c r="D149" s="75" t="s">
        <v>397</v>
      </c>
      <c r="E149" s="75" t="s">
        <v>86</v>
      </c>
      <c r="F149" s="75" t="s">
        <v>480</v>
      </c>
      <c r="G149" s="75" t="s">
        <v>56</v>
      </c>
      <c r="H149" s="80">
        <v>3705</v>
      </c>
      <c r="I149" s="76">
        <v>3</v>
      </c>
      <c r="J149" s="153">
        <f>หนองบัวลำภู!F62</f>
        <v>349349.92</v>
      </c>
      <c r="K149" s="159">
        <f>หนองบัวลำภู!AK62</f>
        <v>417499.36</v>
      </c>
      <c r="L149" s="81">
        <f>หนองบัวลำภู!AL62</f>
        <v>2343226.9500000002</v>
      </c>
      <c r="M149" s="81">
        <f>หนองบัวลำภู!AM62</f>
        <v>2369492.36</v>
      </c>
      <c r="N149" s="75"/>
      <c r="O149" s="75"/>
      <c r="P149" s="75"/>
      <c r="Q149" s="151">
        <f t="shared" si="16"/>
        <v>-26265.409999999683</v>
      </c>
      <c r="R149" s="78">
        <f t="shared" si="17"/>
        <v>632.4499190283401</v>
      </c>
    </row>
    <row r="150" spans="1:18" x14ac:dyDescent="0.3">
      <c r="A150" s="76">
        <v>15</v>
      </c>
      <c r="B150" s="111" t="s">
        <v>352</v>
      </c>
      <c r="C150" s="75" t="s">
        <v>591</v>
      </c>
      <c r="D150" s="75" t="s">
        <v>397</v>
      </c>
      <c r="E150" s="75" t="s">
        <v>86</v>
      </c>
      <c r="F150" s="75" t="s">
        <v>480</v>
      </c>
      <c r="G150" s="75" t="s">
        <v>57</v>
      </c>
      <c r="H150" s="80">
        <v>6204</v>
      </c>
      <c r="I150" s="76">
        <v>5</v>
      </c>
      <c r="J150" s="153">
        <f>หนองบัวลำภู!F63</f>
        <v>481601.68</v>
      </c>
      <c r="K150" s="159">
        <f>หนองบัวลำภู!AK63</f>
        <v>519550.10000000003</v>
      </c>
      <c r="L150" s="81">
        <f>หนองบัวลำภู!AL63</f>
        <v>3004756.69</v>
      </c>
      <c r="M150" s="81">
        <f>หนองบัวลำภู!AM63</f>
        <v>3401630.23</v>
      </c>
      <c r="N150" s="75"/>
      <c r="O150" s="75"/>
      <c r="P150" s="75"/>
      <c r="Q150" s="151">
        <f t="shared" si="16"/>
        <v>-396873.54000000004</v>
      </c>
      <c r="R150" s="78">
        <f t="shared" si="17"/>
        <v>484.32570760799484</v>
      </c>
    </row>
    <row r="151" spans="1:18" x14ac:dyDescent="0.3">
      <c r="A151" s="76">
        <v>16</v>
      </c>
      <c r="B151" s="111" t="s">
        <v>352</v>
      </c>
      <c r="C151" s="75" t="s">
        <v>591</v>
      </c>
      <c r="D151" s="75" t="s">
        <v>397</v>
      </c>
      <c r="E151" s="75" t="s">
        <v>86</v>
      </c>
      <c r="F151" s="75" t="s">
        <v>480</v>
      </c>
      <c r="G151" s="75" t="s">
        <v>58</v>
      </c>
      <c r="H151" s="80">
        <v>4810</v>
      </c>
      <c r="I151" s="76">
        <v>4</v>
      </c>
      <c r="J151" s="153">
        <f>หนองบัวลำภู!F64</f>
        <v>223448.8</v>
      </c>
      <c r="K151" s="159">
        <f>หนองบัวลำภู!AK64</f>
        <v>655373.80999999994</v>
      </c>
      <c r="L151" s="81">
        <f>หนองบัวลำภู!AL64</f>
        <v>3060590.88</v>
      </c>
      <c r="M151" s="81">
        <f>หนองบัวลำภู!AM64</f>
        <v>3085874.5100000002</v>
      </c>
      <c r="N151" s="75"/>
      <c r="O151" s="75"/>
      <c r="P151" s="75"/>
      <c r="Q151" s="151">
        <f t="shared" si="16"/>
        <v>-25283.630000000354</v>
      </c>
      <c r="R151" s="78">
        <f t="shared" si="17"/>
        <v>636.29748024948026</v>
      </c>
    </row>
    <row r="152" spans="1:18" x14ac:dyDescent="0.3">
      <c r="A152" s="76">
        <v>17</v>
      </c>
      <c r="B152" s="111" t="s">
        <v>352</v>
      </c>
      <c r="C152" s="75" t="s">
        <v>591</v>
      </c>
      <c r="D152" s="75" t="s">
        <v>397</v>
      </c>
      <c r="E152" s="75" t="s">
        <v>86</v>
      </c>
      <c r="F152" s="75" t="s">
        <v>480</v>
      </c>
      <c r="G152" s="75" t="s">
        <v>59</v>
      </c>
      <c r="H152" s="80">
        <v>3605</v>
      </c>
      <c r="I152" s="76">
        <v>3</v>
      </c>
      <c r="J152" s="153">
        <f>หนองบัวลำภู!F65</f>
        <v>181565.6</v>
      </c>
      <c r="K152" s="159">
        <f>หนองบัวลำภู!AK65</f>
        <v>228063.35</v>
      </c>
      <c r="L152" s="81">
        <f>หนองบัวลำภู!AL65</f>
        <v>1983415.27</v>
      </c>
      <c r="M152" s="81">
        <f>หนองบัวลำภู!AM65</f>
        <v>2233227.98</v>
      </c>
      <c r="N152" s="75"/>
      <c r="O152" s="75"/>
      <c r="P152" s="75"/>
      <c r="Q152" s="151">
        <f t="shared" si="16"/>
        <v>-249812.70999999996</v>
      </c>
      <c r="R152" s="78">
        <f t="shared" si="17"/>
        <v>550.18454091539525</v>
      </c>
    </row>
    <row r="153" spans="1:18" x14ac:dyDescent="0.3">
      <c r="A153" s="76">
        <v>18</v>
      </c>
      <c r="B153" s="111" t="s">
        <v>352</v>
      </c>
      <c r="C153" s="75" t="s">
        <v>591</v>
      </c>
      <c r="D153" s="75" t="s">
        <v>397</v>
      </c>
      <c r="E153" s="75" t="s">
        <v>86</v>
      </c>
      <c r="F153" s="75" t="s">
        <v>480</v>
      </c>
      <c r="G153" s="75" t="s">
        <v>80</v>
      </c>
      <c r="H153" s="80">
        <v>3975</v>
      </c>
      <c r="I153" s="76">
        <v>3</v>
      </c>
      <c r="J153" s="153">
        <f>หนองบัวลำภู!F66</f>
        <v>509017.54</v>
      </c>
      <c r="K153" s="159">
        <f>หนองบัวลำภู!AK66</f>
        <v>564904.49</v>
      </c>
      <c r="L153" s="81">
        <f>หนองบัวลำภู!AL66</f>
        <v>2381388.19</v>
      </c>
      <c r="M153" s="81">
        <f>หนองบัวลำภู!AM66</f>
        <v>2455602.36</v>
      </c>
      <c r="N153" s="75"/>
      <c r="O153" s="75"/>
      <c r="P153" s="75"/>
      <c r="Q153" s="151">
        <f t="shared" si="16"/>
        <v>-74214.169999999925</v>
      </c>
      <c r="R153" s="78">
        <f t="shared" si="17"/>
        <v>599.09136855345912</v>
      </c>
    </row>
    <row r="154" spans="1:18" s="21" customFormat="1" x14ac:dyDescent="0.3">
      <c r="A154" s="139">
        <v>4</v>
      </c>
      <c r="B154" s="140" t="s">
        <v>352</v>
      </c>
      <c r="C154" s="140"/>
      <c r="D154" s="140"/>
      <c r="E154" s="140" t="s">
        <v>376</v>
      </c>
      <c r="F154" s="140"/>
      <c r="G154" s="140" t="s">
        <v>593</v>
      </c>
      <c r="H154" s="142">
        <f>SUM(H136:H153)</f>
        <v>74769</v>
      </c>
      <c r="I154" s="139"/>
      <c r="J154" s="142">
        <f>SUM(J136:J153)</f>
        <v>5497189.879999999</v>
      </c>
      <c r="K154" s="160">
        <f>SUM(K136:K153)</f>
        <v>7358718.0199999996</v>
      </c>
      <c r="L154" s="142">
        <f t="shared" ref="L154:M154" si="18">SUM(L136:L153)</f>
        <v>40561978.630000003</v>
      </c>
      <c r="M154" s="142">
        <f t="shared" si="18"/>
        <v>43959929.279999994</v>
      </c>
      <c r="N154" s="140">
        <v>17</v>
      </c>
      <c r="O154" s="140">
        <v>17</v>
      </c>
      <c r="P154" s="140">
        <f>N154-O154</f>
        <v>0</v>
      </c>
      <c r="Q154" s="152">
        <f t="shared" si="16"/>
        <v>-3397950.6499999911</v>
      </c>
      <c r="R154" s="150">
        <f>L154/H154</f>
        <v>542.49727333520582</v>
      </c>
    </row>
    <row r="155" spans="1:18" x14ac:dyDescent="0.3">
      <c r="A155" s="76">
        <v>1</v>
      </c>
      <c r="B155" s="111" t="s">
        <v>352</v>
      </c>
      <c r="C155" s="75" t="s">
        <v>594</v>
      </c>
      <c r="D155" s="75" t="s">
        <v>404</v>
      </c>
      <c r="E155" s="75" t="s">
        <v>87</v>
      </c>
      <c r="F155" s="75" t="s">
        <v>510</v>
      </c>
      <c r="G155" s="75" t="s">
        <v>595</v>
      </c>
      <c r="H155" s="80"/>
      <c r="I155" s="76"/>
      <c r="J155" s="153"/>
      <c r="K155" s="159"/>
      <c r="L155" s="81"/>
      <c r="M155" s="81"/>
      <c r="N155" s="75"/>
      <c r="O155" s="75"/>
      <c r="P155" s="75"/>
    </row>
    <row r="156" spans="1:18" x14ac:dyDescent="0.3">
      <c r="A156" s="76">
        <v>2</v>
      </c>
      <c r="B156" s="111" t="s">
        <v>352</v>
      </c>
      <c r="C156" s="75" t="s">
        <v>594</v>
      </c>
      <c r="D156" s="75" t="s">
        <v>404</v>
      </c>
      <c r="E156" s="75" t="s">
        <v>87</v>
      </c>
      <c r="F156" s="75" t="s">
        <v>480</v>
      </c>
      <c r="G156" s="75" t="s">
        <v>60</v>
      </c>
      <c r="H156" s="80">
        <v>3237</v>
      </c>
      <c r="I156" s="76">
        <v>3</v>
      </c>
      <c r="J156" s="153">
        <f>หนองบัวลำภู!F67</f>
        <v>1094802.3700000001</v>
      </c>
      <c r="K156" s="159">
        <f>หนองบัวลำภู!AK67</f>
        <v>1226160.3600000001</v>
      </c>
      <c r="L156" s="81">
        <f>หนองบัวลำภู!AL67</f>
        <v>1717081.76</v>
      </c>
      <c r="M156" s="81">
        <f>หนองบัวลำภู!AM67</f>
        <v>1595070.4200000002</v>
      </c>
      <c r="N156" s="75"/>
      <c r="O156" s="75"/>
      <c r="P156" s="75"/>
      <c r="Q156" s="151">
        <f t="shared" si="16"/>
        <v>122011.33999999985</v>
      </c>
      <c r="R156" s="78">
        <f t="shared" si="17"/>
        <v>530.45466790237879</v>
      </c>
    </row>
    <row r="157" spans="1:18" x14ac:dyDescent="0.3">
      <c r="A157" s="76">
        <v>3</v>
      </c>
      <c r="B157" s="111" t="s">
        <v>352</v>
      </c>
      <c r="C157" s="75" t="s">
        <v>594</v>
      </c>
      <c r="D157" s="75" t="s">
        <v>404</v>
      </c>
      <c r="E157" s="75" t="s">
        <v>87</v>
      </c>
      <c r="F157" s="75" t="s">
        <v>480</v>
      </c>
      <c r="G157" s="75" t="s">
        <v>61</v>
      </c>
      <c r="H157" s="80">
        <v>3491</v>
      </c>
      <c r="I157" s="76">
        <v>3</v>
      </c>
      <c r="J157" s="153">
        <f>หนองบัวลำภู!F68</f>
        <v>526024.72</v>
      </c>
      <c r="K157" s="159">
        <f>หนองบัวลำภู!AK68</f>
        <v>597690.92999999993</v>
      </c>
      <c r="L157" s="81">
        <f>หนองบัวลำภู!AL68</f>
        <v>1468445.69</v>
      </c>
      <c r="M157" s="81">
        <f>หนองบัวลำภู!AM68</f>
        <v>1424329.6300000001</v>
      </c>
      <c r="N157" s="75"/>
      <c r="O157" s="75"/>
      <c r="P157" s="75"/>
      <c r="Q157" s="151">
        <f t="shared" si="16"/>
        <v>44116.059999999823</v>
      </c>
      <c r="R157" s="78">
        <f t="shared" si="17"/>
        <v>420.63755084503003</v>
      </c>
    </row>
    <row r="158" spans="1:18" x14ac:dyDescent="0.3">
      <c r="A158" s="76">
        <v>4</v>
      </c>
      <c r="B158" s="111" t="s">
        <v>352</v>
      </c>
      <c r="C158" s="75" t="s">
        <v>594</v>
      </c>
      <c r="D158" s="75" t="s">
        <v>404</v>
      </c>
      <c r="E158" s="75" t="s">
        <v>87</v>
      </c>
      <c r="F158" s="75" t="s">
        <v>480</v>
      </c>
      <c r="G158" s="75" t="s">
        <v>62</v>
      </c>
      <c r="H158" s="80">
        <v>9784</v>
      </c>
      <c r="I158" s="76">
        <v>5</v>
      </c>
      <c r="J158" s="153">
        <f>หนองบัวลำภู!F69</f>
        <v>1009031.77</v>
      </c>
      <c r="K158" s="159">
        <f>หนองบัวลำภู!AK69</f>
        <v>1361897.42</v>
      </c>
      <c r="L158" s="81">
        <f>หนองบัวลำภู!AL69</f>
        <v>3620150.3200000003</v>
      </c>
      <c r="M158" s="81">
        <f>หนองบัวลำภู!AM69</f>
        <v>3669732.24</v>
      </c>
      <c r="N158" s="75"/>
      <c r="O158" s="75"/>
      <c r="P158" s="75"/>
      <c r="Q158" s="151">
        <f t="shared" si="16"/>
        <v>-49581.919999999925</v>
      </c>
      <c r="R158" s="78">
        <f t="shared" si="17"/>
        <v>370.0071872444808</v>
      </c>
    </row>
    <row r="159" spans="1:18" x14ac:dyDescent="0.3">
      <c r="A159" s="76">
        <v>5</v>
      </c>
      <c r="B159" s="111" t="s">
        <v>352</v>
      </c>
      <c r="C159" s="75" t="s">
        <v>594</v>
      </c>
      <c r="D159" s="75" t="s">
        <v>404</v>
      </c>
      <c r="E159" s="75" t="s">
        <v>87</v>
      </c>
      <c r="F159" s="75" t="s">
        <v>480</v>
      </c>
      <c r="G159" s="75" t="s">
        <v>63</v>
      </c>
      <c r="H159" s="80">
        <v>2995</v>
      </c>
      <c r="I159" s="76">
        <v>2</v>
      </c>
      <c r="J159" s="153">
        <f>หนองบัวลำภู!F70</f>
        <v>312531.09000000003</v>
      </c>
      <c r="K159" s="159">
        <f>หนองบัวลำภู!AK70</f>
        <v>437525.58</v>
      </c>
      <c r="L159" s="81">
        <f>หนองบัวลำภู!AL70</f>
        <v>1337186.6200000001</v>
      </c>
      <c r="M159" s="81">
        <f>หนองบัวลำภู!AM70</f>
        <v>2205376.92</v>
      </c>
      <c r="N159" s="75"/>
      <c r="O159" s="75"/>
      <c r="P159" s="75"/>
      <c r="Q159" s="151">
        <f t="shared" si="16"/>
        <v>-868190.29999999981</v>
      </c>
      <c r="R159" s="78">
        <f t="shared" si="17"/>
        <v>446.4729949916528</v>
      </c>
    </row>
    <row r="160" spans="1:18" x14ac:dyDescent="0.3">
      <c r="A160" s="76">
        <v>6</v>
      </c>
      <c r="B160" s="111" t="s">
        <v>352</v>
      </c>
      <c r="C160" s="75" t="s">
        <v>594</v>
      </c>
      <c r="D160" s="75" t="s">
        <v>404</v>
      </c>
      <c r="E160" s="75" t="s">
        <v>87</v>
      </c>
      <c r="F160" s="75" t="s">
        <v>480</v>
      </c>
      <c r="G160" s="75" t="s">
        <v>64</v>
      </c>
      <c r="H160" s="80">
        <v>3883</v>
      </c>
      <c r="I160" s="76">
        <v>3</v>
      </c>
      <c r="J160" s="153">
        <f>หนองบัวลำภู!F71</f>
        <v>548925.30000000005</v>
      </c>
      <c r="K160" s="159">
        <f>หนองบัวลำภู!AK71</f>
        <v>592557.39000000013</v>
      </c>
      <c r="L160" s="81">
        <f>หนองบัวลำภู!AL71</f>
        <v>1874694.7799999998</v>
      </c>
      <c r="M160" s="81">
        <f>หนองบัวลำภู!AM71</f>
        <v>2761032.8300000005</v>
      </c>
      <c r="N160" s="75"/>
      <c r="O160" s="75"/>
      <c r="P160" s="75"/>
      <c r="Q160" s="151">
        <f t="shared" si="16"/>
        <v>-886338.05000000075</v>
      </c>
      <c r="R160" s="78">
        <f t="shared" si="17"/>
        <v>482.79546227143953</v>
      </c>
    </row>
    <row r="161" spans="1:18" x14ac:dyDescent="0.3">
      <c r="A161" s="76">
        <v>7</v>
      </c>
      <c r="B161" s="111" t="s">
        <v>352</v>
      </c>
      <c r="C161" s="75" t="s">
        <v>594</v>
      </c>
      <c r="D161" s="75" t="s">
        <v>404</v>
      </c>
      <c r="E161" s="75" t="s">
        <v>87</v>
      </c>
      <c r="F161" s="75" t="s">
        <v>480</v>
      </c>
      <c r="G161" s="75" t="s">
        <v>65</v>
      </c>
      <c r="H161" s="80">
        <v>3290</v>
      </c>
      <c r="I161" s="76">
        <v>3</v>
      </c>
      <c r="J161" s="153">
        <f>หนองบัวลำภู!F72</f>
        <v>315333.44</v>
      </c>
      <c r="K161" s="159">
        <f>หนองบัวลำภู!AK72</f>
        <v>484616.78</v>
      </c>
      <c r="L161" s="81">
        <f>หนองบัวลำภู!AL72</f>
        <v>2152944.02</v>
      </c>
      <c r="M161" s="81">
        <f>หนองบัวลำภู!AM72</f>
        <v>2119725.15</v>
      </c>
      <c r="N161" s="75"/>
      <c r="O161" s="75"/>
      <c r="P161" s="75"/>
      <c r="Q161" s="151">
        <f t="shared" si="16"/>
        <v>33218.870000000112</v>
      </c>
      <c r="R161" s="78">
        <f t="shared" si="17"/>
        <v>654.39027963525837</v>
      </c>
    </row>
    <row r="162" spans="1:18" x14ac:dyDescent="0.3">
      <c r="A162" s="76">
        <v>8</v>
      </c>
      <c r="B162" s="111" t="s">
        <v>352</v>
      </c>
      <c r="C162" s="75" t="s">
        <v>594</v>
      </c>
      <c r="D162" s="75" t="s">
        <v>404</v>
      </c>
      <c r="E162" s="75" t="s">
        <v>87</v>
      </c>
      <c r="F162" s="75" t="s">
        <v>480</v>
      </c>
      <c r="G162" s="75" t="s">
        <v>66</v>
      </c>
      <c r="H162" s="80">
        <v>3357</v>
      </c>
      <c r="I162" s="76">
        <v>3</v>
      </c>
      <c r="J162" s="153">
        <f>หนองบัวลำภู!F73</f>
        <v>292262.81</v>
      </c>
      <c r="K162" s="159">
        <f>หนองบัวลำภู!AK73</f>
        <v>497313.57</v>
      </c>
      <c r="L162" s="81">
        <f>หนองบัวลำภู!AL73</f>
        <v>1253021.42</v>
      </c>
      <c r="M162" s="81">
        <f>หนองบัวลำภู!AM73</f>
        <v>1284968.3</v>
      </c>
      <c r="N162" s="75"/>
      <c r="O162" s="75"/>
      <c r="P162" s="75"/>
      <c r="Q162" s="151">
        <f t="shared" si="16"/>
        <v>-31946.880000000121</v>
      </c>
      <c r="R162" s="78">
        <f t="shared" si="17"/>
        <v>373.25630622579683</v>
      </c>
    </row>
    <row r="163" spans="1:18" x14ac:dyDescent="0.3">
      <c r="A163" s="76">
        <v>9</v>
      </c>
      <c r="B163" s="111" t="s">
        <v>352</v>
      </c>
      <c r="C163" s="75" t="s">
        <v>594</v>
      </c>
      <c r="D163" s="75" t="s">
        <v>404</v>
      </c>
      <c r="E163" s="75" t="s">
        <v>87</v>
      </c>
      <c r="F163" s="75" t="s">
        <v>480</v>
      </c>
      <c r="G163" s="75" t="s">
        <v>67</v>
      </c>
      <c r="H163" s="80">
        <v>4937</v>
      </c>
      <c r="I163" s="76">
        <v>4</v>
      </c>
      <c r="J163" s="153">
        <f>หนองบัวลำภู!F74</f>
        <v>573949.78</v>
      </c>
      <c r="K163" s="159">
        <f>หนองบัวลำภู!AK74</f>
        <v>441293.25000000012</v>
      </c>
      <c r="L163" s="81">
        <f>หนองบัวลำภู!AL74</f>
        <v>1569930.3599999999</v>
      </c>
      <c r="M163" s="81">
        <f>หนองบัวลำภู!AM74</f>
        <v>1998687.5</v>
      </c>
      <c r="N163" s="75"/>
      <c r="O163" s="75"/>
      <c r="P163" s="75"/>
      <c r="Q163" s="151">
        <f t="shared" si="16"/>
        <v>-428757.14000000013</v>
      </c>
      <c r="R163" s="78">
        <f t="shared" si="17"/>
        <v>317.99278104111806</v>
      </c>
    </row>
    <row r="164" spans="1:18" x14ac:dyDescent="0.3">
      <c r="A164" s="76">
        <v>10</v>
      </c>
      <c r="B164" s="111" t="s">
        <v>352</v>
      </c>
      <c r="C164" s="75" t="s">
        <v>594</v>
      </c>
      <c r="D164" s="75" t="s">
        <v>404</v>
      </c>
      <c r="E164" s="75" t="s">
        <v>87</v>
      </c>
      <c r="F164" s="75" t="s">
        <v>480</v>
      </c>
      <c r="G164" s="75" t="s">
        <v>68</v>
      </c>
      <c r="H164" s="80">
        <v>2893</v>
      </c>
      <c r="I164" s="76">
        <v>2</v>
      </c>
      <c r="J164" s="153">
        <f>หนองบัวลำภู!F75</f>
        <v>215992.31</v>
      </c>
      <c r="K164" s="159">
        <f>หนองบัวลำภู!AK75</f>
        <v>315113.08</v>
      </c>
      <c r="L164" s="81">
        <f>หนองบัวลำภู!AL75</f>
        <v>1429384.65</v>
      </c>
      <c r="M164" s="81">
        <f>หนองบัวลำภู!AM75</f>
        <v>1533830.7</v>
      </c>
      <c r="N164" s="75"/>
      <c r="O164" s="75"/>
      <c r="P164" s="75"/>
      <c r="Q164" s="151">
        <f t="shared" si="16"/>
        <v>-104446.05000000005</v>
      </c>
      <c r="R164" s="78">
        <f t="shared" si="17"/>
        <v>494.08387487037675</v>
      </c>
    </row>
    <row r="165" spans="1:18" x14ac:dyDescent="0.3">
      <c r="A165" s="76">
        <v>11</v>
      </c>
      <c r="B165" s="111" t="s">
        <v>352</v>
      </c>
      <c r="C165" s="75" t="s">
        <v>594</v>
      </c>
      <c r="D165" s="75" t="s">
        <v>404</v>
      </c>
      <c r="E165" s="75" t="s">
        <v>87</v>
      </c>
      <c r="F165" s="75" t="s">
        <v>480</v>
      </c>
      <c r="G165" s="75" t="s">
        <v>69</v>
      </c>
      <c r="H165" s="80">
        <v>2351</v>
      </c>
      <c r="I165" s="76">
        <v>2</v>
      </c>
      <c r="J165" s="153">
        <f>หนองบัวลำภู!F76</f>
        <v>98877.17</v>
      </c>
      <c r="K165" s="159">
        <f>หนองบัวลำภู!AK76</f>
        <v>171535.09</v>
      </c>
      <c r="L165" s="81">
        <f>หนองบัวลำภู!AL76</f>
        <v>1231857.74</v>
      </c>
      <c r="M165" s="81">
        <f>หนองบัวลำภู!AM76</f>
        <v>1551743.53</v>
      </c>
      <c r="N165" s="75"/>
      <c r="O165" s="75"/>
      <c r="P165" s="75"/>
      <c r="Q165" s="151">
        <f t="shared" si="16"/>
        <v>-319885.79000000004</v>
      </c>
      <c r="R165" s="78">
        <f t="shared" si="17"/>
        <v>523.97181624840493</v>
      </c>
    </row>
    <row r="166" spans="1:18" x14ac:dyDescent="0.3">
      <c r="A166" s="76">
        <v>12</v>
      </c>
      <c r="B166" s="111" t="s">
        <v>352</v>
      </c>
      <c r="C166" s="75" t="s">
        <v>594</v>
      </c>
      <c r="D166" s="75" t="s">
        <v>404</v>
      </c>
      <c r="E166" s="75" t="s">
        <v>87</v>
      </c>
      <c r="F166" s="75" t="s">
        <v>480</v>
      </c>
      <c r="G166" s="75" t="s">
        <v>70</v>
      </c>
      <c r="H166" s="80">
        <v>4560</v>
      </c>
      <c r="I166" s="76">
        <v>4</v>
      </c>
      <c r="J166" s="153">
        <f>หนองบัวลำภู!F77</f>
        <v>812090.4</v>
      </c>
      <c r="K166" s="159">
        <f>หนองบัวลำภู!AK77</f>
        <v>1104425.08</v>
      </c>
      <c r="L166" s="81">
        <f>หนองบัวลำภู!AL77</f>
        <v>2504456.4800000004</v>
      </c>
      <c r="M166" s="81">
        <f>หนองบัวลำภู!AM77</f>
        <v>2566717.71</v>
      </c>
      <c r="N166" s="75"/>
      <c r="O166" s="75"/>
      <c r="P166" s="75"/>
      <c r="Q166" s="151">
        <f t="shared" si="16"/>
        <v>-62261.229999999516</v>
      </c>
      <c r="R166" s="78">
        <f t="shared" si="17"/>
        <v>549.22291228070185</v>
      </c>
    </row>
    <row r="167" spans="1:18" x14ac:dyDescent="0.3">
      <c r="A167" s="76">
        <v>13</v>
      </c>
      <c r="B167" s="111" t="s">
        <v>352</v>
      </c>
      <c r="C167" s="75" t="s">
        <v>594</v>
      </c>
      <c r="D167" s="75" t="s">
        <v>404</v>
      </c>
      <c r="E167" s="75" t="s">
        <v>87</v>
      </c>
      <c r="F167" s="75" t="s">
        <v>480</v>
      </c>
      <c r="G167" s="75" t="s">
        <v>78</v>
      </c>
      <c r="H167" s="80">
        <v>1375</v>
      </c>
      <c r="I167" s="76">
        <v>1</v>
      </c>
      <c r="J167" s="153">
        <f>หนองบัวลำภู!F78</f>
        <v>324497.94</v>
      </c>
      <c r="K167" s="159">
        <f>หนองบัวลำภู!AK78</f>
        <v>440616.86</v>
      </c>
      <c r="L167" s="81">
        <f>หนองบัวลำภู!AL78</f>
        <v>1493070.53</v>
      </c>
      <c r="M167" s="81">
        <f>หนองบัวลำภู!AM78</f>
        <v>1461930.98</v>
      </c>
      <c r="N167" s="75"/>
      <c r="O167" s="75"/>
      <c r="P167" s="75"/>
      <c r="Q167" s="151">
        <f t="shared" si="16"/>
        <v>31139.550000000047</v>
      </c>
      <c r="R167" s="78">
        <f t="shared" si="17"/>
        <v>1085.8694763636363</v>
      </c>
    </row>
    <row r="168" spans="1:18" x14ac:dyDescent="0.3">
      <c r="A168" s="76">
        <v>14</v>
      </c>
      <c r="B168" s="111" t="s">
        <v>352</v>
      </c>
      <c r="C168" s="75" t="s">
        <v>594</v>
      </c>
      <c r="D168" s="75" t="s">
        <v>404</v>
      </c>
      <c r="E168" s="75" t="s">
        <v>87</v>
      </c>
      <c r="F168" s="75" t="s">
        <v>480</v>
      </c>
      <c r="G168" s="75" t="s">
        <v>81</v>
      </c>
      <c r="H168" s="80">
        <v>2442</v>
      </c>
      <c r="I168" s="76">
        <v>2</v>
      </c>
      <c r="J168" s="153">
        <f>หนองบัวลำภู!F79</f>
        <v>476122.75</v>
      </c>
      <c r="K168" s="159">
        <f>หนองบัวลำภู!AK79</f>
        <v>563682.74</v>
      </c>
      <c r="L168" s="81">
        <f>หนองบัวลำภู!AL79</f>
        <v>927560.85</v>
      </c>
      <c r="M168" s="81">
        <f>หนองบัวลำภู!AM79</f>
        <v>1390991.04</v>
      </c>
      <c r="N168" s="75"/>
      <c r="O168" s="75"/>
      <c r="P168" s="75"/>
      <c r="Q168" s="151">
        <f t="shared" si="16"/>
        <v>-463430.19000000006</v>
      </c>
      <c r="R168" s="78">
        <f t="shared" si="17"/>
        <v>379.83654791154788</v>
      </c>
    </row>
    <row r="169" spans="1:18" s="21" customFormat="1" x14ac:dyDescent="0.3">
      <c r="A169" s="139">
        <v>5</v>
      </c>
      <c r="B169" s="140" t="s">
        <v>352</v>
      </c>
      <c r="C169" s="140"/>
      <c r="D169" s="140"/>
      <c r="E169" s="140" t="s">
        <v>376</v>
      </c>
      <c r="F169" s="140"/>
      <c r="G169" s="140" t="s">
        <v>596</v>
      </c>
      <c r="H169" s="142">
        <f>SUM(H155:H168)</f>
        <v>48595</v>
      </c>
      <c r="I169" s="139"/>
      <c r="J169" s="142">
        <f>SUM(J155:J168)</f>
        <v>6600441.8500000006</v>
      </c>
      <c r="K169" s="160">
        <f>SUM(K155:K168)</f>
        <v>8234428.1300000008</v>
      </c>
      <c r="L169" s="142">
        <f t="shared" ref="L169:M169" si="19">SUM(L155:L168)</f>
        <v>22579785.220000003</v>
      </c>
      <c r="M169" s="142">
        <f t="shared" si="19"/>
        <v>25564136.950000003</v>
      </c>
      <c r="N169" s="140">
        <v>13</v>
      </c>
      <c r="O169" s="140">
        <v>13</v>
      </c>
      <c r="P169" s="140">
        <f>N169-O169</f>
        <v>0</v>
      </c>
      <c r="Q169" s="152">
        <f t="shared" si="16"/>
        <v>-2984351.7300000004</v>
      </c>
      <c r="R169" s="150">
        <f>L169/H169</f>
        <v>464.65243790513432</v>
      </c>
    </row>
    <row r="170" spans="1:18" x14ac:dyDescent="0.3">
      <c r="A170" s="76">
        <v>1</v>
      </c>
      <c r="B170" s="111" t="s">
        <v>352</v>
      </c>
      <c r="C170" s="75" t="s">
        <v>597</v>
      </c>
      <c r="D170" s="75" t="s">
        <v>411</v>
      </c>
      <c r="E170" s="75" t="s">
        <v>88</v>
      </c>
      <c r="F170" s="75" t="s">
        <v>510</v>
      </c>
      <c r="G170" s="75" t="s">
        <v>598</v>
      </c>
      <c r="H170" s="80"/>
      <c r="I170" s="76"/>
      <c r="J170" s="153"/>
      <c r="K170" s="159"/>
      <c r="L170" s="81"/>
      <c r="M170" s="81"/>
      <c r="N170" s="75"/>
      <c r="O170" s="75"/>
      <c r="P170" s="75"/>
    </row>
    <row r="171" spans="1:18" x14ac:dyDescent="0.3">
      <c r="A171" s="76">
        <v>2</v>
      </c>
      <c r="B171" s="111" t="s">
        <v>352</v>
      </c>
      <c r="C171" s="75" t="s">
        <v>597</v>
      </c>
      <c r="D171" s="75" t="s">
        <v>411</v>
      </c>
      <c r="E171" s="75" t="s">
        <v>88</v>
      </c>
      <c r="F171" s="75" t="s">
        <v>480</v>
      </c>
      <c r="G171" s="75" t="s">
        <v>71</v>
      </c>
      <c r="H171" s="80">
        <v>4852</v>
      </c>
      <c r="I171" s="76">
        <v>4</v>
      </c>
      <c r="J171" s="153">
        <f>หนองบัวลำภู!F80</f>
        <v>949239.15</v>
      </c>
      <c r="K171" s="159">
        <f>หนองบัวลำภู!AK80</f>
        <v>756981.76000000001</v>
      </c>
      <c r="L171" s="81">
        <f>หนองบัวลำภู!AL80</f>
        <v>2682531.13</v>
      </c>
      <c r="M171" s="81">
        <f>หนองบัวลำภู!AM80</f>
        <v>2551410.6599999997</v>
      </c>
      <c r="N171" s="75"/>
      <c r="O171" s="75"/>
      <c r="P171" s="75"/>
      <c r="Q171" s="151">
        <f t="shared" si="16"/>
        <v>131120.4700000002</v>
      </c>
      <c r="R171" s="78">
        <f t="shared" si="17"/>
        <v>552.87121393239897</v>
      </c>
    </row>
    <row r="172" spans="1:18" x14ac:dyDescent="0.3">
      <c r="A172" s="76">
        <v>3</v>
      </c>
      <c r="B172" s="111" t="s">
        <v>352</v>
      </c>
      <c r="C172" s="75" t="s">
        <v>597</v>
      </c>
      <c r="D172" s="75" t="s">
        <v>411</v>
      </c>
      <c r="E172" s="75" t="s">
        <v>88</v>
      </c>
      <c r="F172" s="75" t="s">
        <v>480</v>
      </c>
      <c r="G172" s="75" t="s">
        <v>72</v>
      </c>
      <c r="H172" s="80">
        <v>1903</v>
      </c>
      <c r="I172" s="76">
        <v>2</v>
      </c>
      <c r="J172" s="153">
        <f>หนองบัวลำภู!F81</f>
        <v>305665.5</v>
      </c>
      <c r="K172" s="159">
        <f>หนองบัวลำภู!AK81</f>
        <v>249144.06</v>
      </c>
      <c r="L172" s="81">
        <f>หนองบัวลำภู!AL81</f>
        <v>949869.99000000011</v>
      </c>
      <c r="M172" s="81">
        <f>หนองบัวลำภู!AM81</f>
        <v>1031395.6</v>
      </c>
      <c r="N172" s="75"/>
      <c r="O172" s="75"/>
      <c r="P172" s="75"/>
      <c r="Q172" s="151">
        <f t="shared" si="16"/>
        <v>-81525.60999999987</v>
      </c>
      <c r="R172" s="78">
        <f t="shared" si="17"/>
        <v>499.14345244351028</v>
      </c>
    </row>
    <row r="173" spans="1:18" x14ac:dyDescent="0.3">
      <c r="A173" s="76">
        <v>4</v>
      </c>
      <c r="B173" s="111" t="s">
        <v>352</v>
      </c>
      <c r="C173" s="75" t="s">
        <v>597</v>
      </c>
      <c r="D173" s="75" t="s">
        <v>411</v>
      </c>
      <c r="E173" s="75" t="s">
        <v>88</v>
      </c>
      <c r="F173" s="75" t="s">
        <v>480</v>
      </c>
      <c r="G173" s="75" t="s">
        <v>73</v>
      </c>
      <c r="H173" s="80">
        <v>4543</v>
      </c>
      <c r="I173" s="76">
        <v>4</v>
      </c>
      <c r="J173" s="153">
        <f>หนองบัวลำภู!F82</f>
        <v>671401.54</v>
      </c>
      <c r="K173" s="159">
        <f>หนองบัวลำภู!AK82</f>
        <v>462984.07000000007</v>
      </c>
      <c r="L173" s="81">
        <f>หนองบัวลำภู!AL82</f>
        <v>2162393.0300000003</v>
      </c>
      <c r="M173" s="81">
        <f>หนองบัวลำภู!AM82</f>
        <v>2153527.7199999997</v>
      </c>
      <c r="N173" s="75"/>
      <c r="O173" s="75"/>
      <c r="P173" s="75"/>
      <c r="Q173" s="151">
        <f t="shared" si="16"/>
        <v>8865.3100000005215</v>
      </c>
      <c r="R173" s="78">
        <f t="shared" si="17"/>
        <v>475.98349768875198</v>
      </c>
    </row>
    <row r="174" spans="1:18" x14ac:dyDescent="0.3">
      <c r="A174" s="76">
        <v>5</v>
      </c>
      <c r="B174" s="111" t="s">
        <v>352</v>
      </c>
      <c r="C174" s="75" t="s">
        <v>597</v>
      </c>
      <c r="D174" s="75" t="s">
        <v>411</v>
      </c>
      <c r="E174" s="75" t="s">
        <v>88</v>
      </c>
      <c r="F174" s="75" t="s">
        <v>480</v>
      </c>
      <c r="G174" s="75" t="s">
        <v>74</v>
      </c>
      <c r="H174" s="80">
        <v>4808</v>
      </c>
      <c r="I174" s="76">
        <v>4</v>
      </c>
      <c r="J174" s="153">
        <f>หนองบัวลำภู!F83</f>
        <v>1001832.44</v>
      </c>
      <c r="K174" s="159">
        <f>หนองบัวลำภู!AK83</f>
        <v>838959.95</v>
      </c>
      <c r="L174" s="81">
        <f>หนองบัวลำภู!AL83</f>
        <v>2467976.83</v>
      </c>
      <c r="M174" s="81">
        <f>หนองบัวลำภู!AM83</f>
        <v>2491564.7300000004</v>
      </c>
      <c r="N174" s="75"/>
      <c r="O174" s="75"/>
      <c r="P174" s="75"/>
      <c r="Q174" s="151">
        <f t="shared" si="16"/>
        <v>-23587.900000000373</v>
      </c>
      <c r="R174" s="78">
        <f t="shared" si="17"/>
        <v>513.30632903494177</v>
      </c>
    </row>
    <row r="175" spans="1:18" x14ac:dyDescent="0.3">
      <c r="A175" s="76">
        <v>6</v>
      </c>
      <c r="B175" s="111" t="s">
        <v>352</v>
      </c>
      <c r="C175" s="75" t="s">
        <v>597</v>
      </c>
      <c r="D175" s="75" t="s">
        <v>411</v>
      </c>
      <c r="E175" s="75" t="s">
        <v>88</v>
      </c>
      <c r="F175" s="75" t="s">
        <v>480</v>
      </c>
      <c r="G175" s="75" t="s">
        <v>75</v>
      </c>
      <c r="H175" s="80">
        <v>2181</v>
      </c>
      <c r="I175" s="76">
        <v>2</v>
      </c>
      <c r="J175" s="153">
        <f>หนองบัวลำภู!F84</f>
        <v>413290.07</v>
      </c>
      <c r="K175" s="159">
        <f>หนองบัวลำภู!AK84</f>
        <v>536536.78</v>
      </c>
      <c r="L175" s="81">
        <f>หนองบัวลำภู!AL84</f>
        <v>1679815.32</v>
      </c>
      <c r="M175" s="81">
        <f>หนองบัวลำภู!AM84</f>
        <v>1789500.41</v>
      </c>
      <c r="N175" s="75"/>
      <c r="O175" s="75"/>
      <c r="P175" s="75"/>
      <c r="Q175" s="151">
        <f t="shared" si="16"/>
        <v>-109685.08999999985</v>
      </c>
      <c r="R175" s="78">
        <f t="shared" si="17"/>
        <v>770.20418156808807</v>
      </c>
    </row>
    <row r="176" spans="1:18" x14ac:dyDescent="0.3">
      <c r="A176" s="76">
        <v>7</v>
      </c>
      <c r="B176" s="111" t="s">
        <v>352</v>
      </c>
      <c r="C176" s="75" t="s">
        <v>597</v>
      </c>
      <c r="D176" s="75" t="s">
        <v>411</v>
      </c>
      <c r="E176" s="75" t="s">
        <v>88</v>
      </c>
      <c r="F176" s="75" t="s">
        <v>480</v>
      </c>
      <c r="G176" s="75" t="s">
        <v>76</v>
      </c>
      <c r="H176" s="80">
        <v>5301</v>
      </c>
      <c r="I176" s="76">
        <v>4</v>
      </c>
      <c r="J176" s="153">
        <f>หนองบัวลำภู!F85</f>
        <v>880105.78</v>
      </c>
      <c r="K176" s="159">
        <f>หนองบัวลำภู!AK85</f>
        <v>956338.00000000012</v>
      </c>
      <c r="L176" s="81">
        <f>หนองบัวลำภู!AL85</f>
        <v>2583504.06</v>
      </c>
      <c r="M176" s="81">
        <f>หนองบัวลำภู!AM85</f>
        <v>2188232.15</v>
      </c>
      <c r="N176" s="75"/>
      <c r="O176" s="75"/>
      <c r="P176" s="75"/>
      <c r="Q176" s="151">
        <f t="shared" si="16"/>
        <v>395271.91000000015</v>
      </c>
      <c r="R176" s="78">
        <f t="shared" si="17"/>
        <v>487.36164119977366</v>
      </c>
    </row>
    <row r="177" spans="1:18" x14ac:dyDescent="0.3">
      <c r="A177" s="76">
        <v>8</v>
      </c>
      <c r="B177" s="111" t="s">
        <v>352</v>
      </c>
      <c r="C177" s="75" t="s">
        <v>597</v>
      </c>
      <c r="D177" s="75" t="s">
        <v>411</v>
      </c>
      <c r="E177" s="75" t="s">
        <v>88</v>
      </c>
      <c r="F177" s="75" t="s">
        <v>480</v>
      </c>
      <c r="G177" s="75" t="s">
        <v>77</v>
      </c>
      <c r="H177" s="80">
        <v>3656</v>
      </c>
      <c r="I177" s="76">
        <v>3</v>
      </c>
      <c r="J177" s="153">
        <f>หนองบัวลำภู!F86</f>
        <v>1027007.02</v>
      </c>
      <c r="K177" s="159">
        <f>หนองบัวลำภู!AK86</f>
        <v>780287.3</v>
      </c>
      <c r="L177" s="81">
        <f>หนองบัวลำภู!AL86</f>
        <v>2252589.9699999997</v>
      </c>
      <c r="M177" s="81">
        <f>หนองบัวลำภู!AM86</f>
        <v>2202631.39</v>
      </c>
      <c r="N177" s="75"/>
      <c r="O177" s="75"/>
      <c r="P177" s="75"/>
      <c r="Q177" s="151">
        <f t="shared" si="16"/>
        <v>49958.579999999609</v>
      </c>
      <c r="R177" s="78">
        <f t="shared" si="17"/>
        <v>616.13511214442008</v>
      </c>
    </row>
    <row r="178" spans="1:18" s="21" customFormat="1" x14ac:dyDescent="0.3">
      <c r="A178" s="139">
        <v>6</v>
      </c>
      <c r="B178" s="140" t="s">
        <v>352</v>
      </c>
      <c r="C178" s="140"/>
      <c r="D178" s="140"/>
      <c r="E178" s="140" t="s">
        <v>376</v>
      </c>
      <c r="F178" s="140"/>
      <c r="G178" s="140" t="s">
        <v>599</v>
      </c>
      <c r="H178" s="142">
        <f>SUM(H170:H177)</f>
        <v>27244</v>
      </c>
      <c r="I178" s="139"/>
      <c r="J178" s="142">
        <f>SUM(J170:J177)</f>
        <v>5248541.5</v>
      </c>
      <c r="K178" s="160">
        <f>SUM(K170:K177)</f>
        <v>4581231.92</v>
      </c>
      <c r="L178" s="142">
        <f t="shared" ref="L178" si="20">SUM(L170:L177)</f>
        <v>14778680.330000002</v>
      </c>
      <c r="M178" s="142">
        <f>SUM(M170:M177)</f>
        <v>14408262.66</v>
      </c>
      <c r="N178" s="140">
        <v>7</v>
      </c>
      <c r="O178" s="140">
        <v>7</v>
      </c>
      <c r="P178" s="140">
        <f>N178-O178</f>
        <v>0</v>
      </c>
      <c r="Q178" s="152">
        <f t="shared" si="16"/>
        <v>370417.67000000179</v>
      </c>
      <c r="R178" s="150">
        <f t="shared" si="17"/>
        <v>542.45633277051832</v>
      </c>
    </row>
    <row r="179" spans="1:18" s="21" customFormat="1" ht="19.5" thickBot="1" x14ac:dyDescent="0.35">
      <c r="A179" s="28"/>
      <c r="B179" s="82" t="s">
        <v>352</v>
      </c>
      <c r="C179" s="82" t="s">
        <v>352</v>
      </c>
      <c r="D179" s="82" t="s">
        <v>352</v>
      </c>
      <c r="E179" s="82" t="s">
        <v>352</v>
      </c>
      <c r="F179" s="82"/>
      <c r="G179" s="82" t="s">
        <v>600</v>
      </c>
      <c r="H179" s="230">
        <f>H105+H119+H135+H154+H169+H178</f>
        <v>336764</v>
      </c>
      <c r="I179" s="28"/>
      <c r="J179" s="154">
        <f>J105+J119+J135+J154+J169+J178</f>
        <v>35538451.340000004</v>
      </c>
      <c r="K179" s="161">
        <f>K105+K119+K135+K154+K169+K178</f>
        <v>40850327.939999998</v>
      </c>
      <c r="L179" s="154">
        <f t="shared" ref="L179" si="21">L105+L119+L135+L154+L169+L178</f>
        <v>178344309.08000001</v>
      </c>
      <c r="M179" s="154">
        <f>M105+M119+M135+M154+M169+M178</f>
        <v>191553825.90000001</v>
      </c>
      <c r="N179" s="82">
        <f>N105+N119+N135+N154+N169+N178</f>
        <v>83</v>
      </c>
      <c r="O179" s="82">
        <f>O105+O119+O135+O154+O169+O178</f>
        <v>83</v>
      </c>
      <c r="P179" s="82">
        <f>N179-O179</f>
        <v>0</v>
      </c>
      <c r="Q179" s="152">
        <f t="shared" si="16"/>
        <v>-13209516.819999993</v>
      </c>
      <c r="R179" s="150">
        <f t="shared" si="17"/>
        <v>529.58246451520949</v>
      </c>
    </row>
    <row r="180" spans="1:18" s="21" customFormat="1" ht="20.25" thickTop="1" thickBot="1" x14ac:dyDescent="0.35">
      <c r="A180" s="186"/>
      <c r="B180" s="187"/>
      <c r="C180" s="187"/>
      <c r="D180" s="187"/>
      <c r="E180" s="311" t="s">
        <v>601</v>
      </c>
      <c r="F180" s="312"/>
      <c r="G180" s="313"/>
      <c r="H180" s="188"/>
      <c r="I180" s="186"/>
      <c r="J180" s="180">
        <f>J179/O179</f>
        <v>428174.11253012053</v>
      </c>
      <c r="K180" s="181">
        <f>K179/O179</f>
        <v>492172.62578313251</v>
      </c>
      <c r="L180" s="180">
        <f>L179/O179</f>
        <v>2148726.6154216868</v>
      </c>
      <c r="M180" s="180">
        <f>M179/O179</f>
        <v>2307877.4204819277</v>
      </c>
      <c r="N180" s="187"/>
      <c r="O180" s="187"/>
      <c r="P180" s="187"/>
      <c r="Q180" s="151">
        <f t="shared" si="16"/>
        <v>-159150.80506024091</v>
      </c>
      <c r="R180" s="78"/>
    </row>
    <row r="181" spans="1:18" s="21" customFormat="1" ht="19.5" thickTop="1" x14ac:dyDescent="0.3">
      <c r="A181" s="143">
        <v>1</v>
      </c>
      <c r="B181" s="144" t="s">
        <v>353</v>
      </c>
      <c r="C181" s="144" t="s">
        <v>602</v>
      </c>
      <c r="D181" s="144" t="s">
        <v>603</v>
      </c>
      <c r="E181" s="144" t="s">
        <v>331</v>
      </c>
      <c r="F181" s="144" t="s">
        <v>604</v>
      </c>
      <c r="G181" s="144" t="s">
        <v>331</v>
      </c>
      <c r="H181" s="145"/>
      <c r="I181" s="143"/>
      <c r="J181" s="156"/>
      <c r="K181" s="163"/>
      <c r="L181" s="146"/>
      <c r="M181" s="146"/>
      <c r="N181" s="8"/>
      <c r="O181" s="8"/>
      <c r="P181" s="8"/>
      <c r="Q181" s="152"/>
      <c r="R181" s="150"/>
    </row>
    <row r="182" spans="1:18" x14ac:dyDescent="0.3">
      <c r="A182" s="76">
        <v>2</v>
      </c>
      <c r="B182" s="75" t="s">
        <v>353</v>
      </c>
      <c r="C182" s="75" t="s">
        <v>602</v>
      </c>
      <c r="D182" s="75" t="s">
        <v>603</v>
      </c>
      <c r="E182" s="75" t="s">
        <v>331</v>
      </c>
      <c r="F182" s="75" t="s">
        <v>480</v>
      </c>
      <c r="G182" s="75" t="s">
        <v>1589</v>
      </c>
      <c r="H182" s="80">
        <v>6904</v>
      </c>
      <c r="I182" s="76">
        <v>5</v>
      </c>
      <c r="J182" s="153">
        <f>อุดรธานี!F16</f>
        <v>1034481.26</v>
      </c>
      <c r="K182" s="159">
        <f>อุดรธานี!AO16</f>
        <v>1366325.2000000002</v>
      </c>
      <c r="L182" s="81">
        <f>อุดรธานี!AP16</f>
        <v>5182212.08</v>
      </c>
      <c r="M182" s="81">
        <f>อุดรธานี!AQ16</f>
        <v>5046176.1000000006</v>
      </c>
      <c r="N182" s="75"/>
      <c r="O182" s="75"/>
      <c r="P182" s="75"/>
      <c r="Q182" s="151">
        <f t="shared" si="16"/>
        <v>136035.97999999952</v>
      </c>
      <c r="R182" s="78">
        <f t="shared" si="17"/>
        <v>750.61009269988415</v>
      </c>
    </row>
    <row r="183" spans="1:18" x14ac:dyDescent="0.3">
      <c r="A183" s="76">
        <v>3</v>
      </c>
      <c r="B183" s="75" t="s">
        <v>353</v>
      </c>
      <c r="C183" s="75" t="s">
        <v>602</v>
      </c>
      <c r="D183" s="75" t="s">
        <v>603</v>
      </c>
      <c r="E183" s="75" t="s">
        <v>331</v>
      </c>
      <c r="F183" s="75" t="s">
        <v>480</v>
      </c>
      <c r="G183" s="75" t="s">
        <v>108</v>
      </c>
      <c r="H183" s="80">
        <v>7854</v>
      </c>
      <c r="I183" s="76">
        <v>5</v>
      </c>
      <c r="J183" s="153">
        <f>อุดรธานี!F17</f>
        <v>762542.73</v>
      </c>
      <c r="K183" s="159">
        <f>อุดรธานี!AO17</f>
        <v>1023997.7700000001</v>
      </c>
      <c r="L183" s="81">
        <f>อุดรธานี!AP17</f>
        <v>3667704.0500000003</v>
      </c>
      <c r="M183" s="81">
        <f>อุดรธานี!AQ17</f>
        <v>3728437.16</v>
      </c>
      <c r="N183" s="75"/>
      <c r="O183" s="75"/>
      <c r="P183" s="75"/>
      <c r="Q183" s="151">
        <f t="shared" si="16"/>
        <v>-60733.10999999987</v>
      </c>
      <c r="R183" s="78">
        <f t="shared" si="17"/>
        <v>466.98549146931504</v>
      </c>
    </row>
    <row r="184" spans="1:18" x14ac:dyDescent="0.3">
      <c r="A184" s="76">
        <v>4</v>
      </c>
      <c r="B184" s="75" t="s">
        <v>353</v>
      </c>
      <c r="C184" s="75" t="s">
        <v>602</v>
      </c>
      <c r="D184" s="75" t="s">
        <v>603</v>
      </c>
      <c r="E184" s="75" t="s">
        <v>331</v>
      </c>
      <c r="F184" s="75" t="s">
        <v>480</v>
      </c>
      <c r="G184" s="75" t="s">
        <v>109</v>
      </c>
      <c r="H184" s="80">
        <v>11376</v>
      </c>
      <c r="I184" s="76">
        <v>5</v>
      </c>
      <c r="J184" s="153">
        <f>อุดรธานี!F18</f>
        <v>4056778.96</v>
      </c>
      <c r="K184" s="159">
        <f>อุดรธานี!AO18</f>
        <v>4226850.3999999994</v>
      </c>
      <c r="L184" s="81">
        <f>อุดรธานี!AP18</f>
        <v>4485974.3599999994</v>
      </c>
      <c r="M184" s="81">
        <f>อุดรธานี!AQ18</f>
        <v>4660731.8199999994</v>
      </c>
      <c r="N184" s="75"/>
      <c r="O184" s="75"/>
      <c r="P184" s="75"/>
      <c r="Q184" s="151">
        <f t="shared" si="16"/>
        <v>-174757.45999999996</v>
      </c>
      <c r="R184" s="78">
        <f t="shared" si="17"/>
        <v>394.33670534458503</v>
      </c>
    </row>
    <row r="185" spans="1:18" x14ac:dyDescent="0.3">
      <c r="A185" s="76">
        <v>5</v>
      </c>
      <c r="B185" s="75" t="s">
        <v>353</v>
      </c>
      <c r="C185" s="75" t="s">
        <v>602</v>
      </c>
      <c r="D185" s="75" t="s">
        <v>603</v>
      </c>
      <c r="E185" s="75" t="s">
        <v>331</v>
      </c>
      <c r="F185" s="75" t="s">
        <v>480</v>
      </c>
      <c r="G185" s="75" t="s">
        <v>110</v>
      </c>
      <c r="H185" s="80">
        <v>5535</v>
      </c>
      <c r="I185" s="76">
        <v>4</v>
      </c>
      <c r="J185" s="153">
        <f>อุดรธานี!F19</f>
        <v>1441734.71</v>
      </c>
      <c r="K185" s="159">
        <f>อุดรธานี!AO19</f>
        <v>1728553.7999999998</v>
      </c>
      <c r="L185" s="81">
        <f>อุดรธานี!AP19</f>
        <v>3523566.76</v>
      </c>
      <c r="M185" s="81">
        <f>อุดรธานี!AQ19</f>
        <v>3543466.53</v>
      </c>
      <c r="N185" s="75"/>
      <c r="O185" s="75"/>
      <c r="P185" s="75"/>
      <c r="Q185" s="151">
        <f t="shared" si="16"/>
        <v>-19899.770000000019</v>
      </c>
      <c r="R185" s="78">
        <f t="shared" si="17"/>
        <v>636.59742728093943</v>
      </c>
    </row>
    <row r="186" spans="1:18" x14ac:dyDescent="0.3">
      <c r="A186" s="76">
        <v>6</v>
      </c>
      <c r="B186" s="75" t="s">
        <v>353</v>
      </c>
      <c r="C186" s="75" t="s">
        <v>602</v>
      </c>
      <c r="D186" s="75" t="s">
        <v>603</v>
      </c>
      <c r="E186" s="75" t="s">
        <v>331</v>
      </c>
      <c r="F186" s="75" t="s">
        <v>480</v>
      </c>
      <c r="G186" s="75" t="s">
        <v>111</v>
      </c>
      <c r="H186" s="80">
        <v>4498</v>
      </c>
      <c r="I186" s="76">
        <v>3</v>
      </c>
      <c r="J186" s="153">
        <f>อุดรธานี!F20</f>
        <v>642780.53</v>
      </c>
      <c r="K186" s="159">
        <f>อุดรธานี!AO20</f>
        <v>610150.80000000005</v>
      </c>
      <c r="L186" s="81">
        <f>อุดรธานี!AP20</f>
        <v>2619167.9000000004</v>
      </c>
      <c r="M186" s="81">
        <f>อุดรธานี!AQ20</f>
        <v>2965637.1799999997</v>
      </c>
      <c r="N186" s="75"/>
      <c r="O186" s="75"/>
      <c r="P186" s="75"/>
      <c r="Q186" s="151">
        <f t="shared" si="16"/>
        <v>-346469.27999999933</v>
      </c>
      <c r="R186" s="78">
        <f t="shared" si="17"/>
        <v>582.29610938194764</v>
      </c>
    </row>
    <row r="187" spans="1:18" x14ac:dyDescent="0.3">
      <c r="A187" s="76">
        <v>7</v>
      </c>
      <c r="B187" s="75" t="s">
        <v>353</v>
      </c>
      <c r="C187" s="75" t="s">
        <v>602</v>
      </c>
      <c r="D187" s="75" t="s">
        <v>603</v>
      </c>
      <c r="E187" s="75" t="s">
        <v>331</v>
      </c>
      <c r="F187" s="75" t="s">
        <v>480</v>
      </c>
      <c r="G187" s="75" t="s">
        <v>112</v>
      </c>
      <c r="H187" s="80">
        <v>8085</v>
      </c>
      <c r="I187" s="76">
        <v>5</v>
      </c>
      <c r="J187" s="153">
        <f>อุดรธานี!F21</f>
        <v>1575610.18</v>
      </c>
      <c r="K187" s="159">
        <f>อุดรธานี!AO21</f>
        <v>2533701.2100000004</v>
      </c>
      <c r="L187" s="81">
        <f>อุดรธานี!AP21</f>
        <v>4728833.04</v>
      </c>
      <c r="M187" s="81">
        <f>อุดรธานี!AQ21</f>
        <v>4338321.84</v>
      </c>
      <c r="N187" s="75"/>
      <c r="O187" s="75"/>
      <c r="P187" s="75"/>
      <c r="Q187" s="151">
        <f t="shared" si="16"/>
        <v>390511.20000000019</v>
      </c>
      <c r="R187" s="78">
        <f t="shared" si="17"/>
        <v>584.88967717996286</v>
      </c>
    </row>
    <row r="188" spans="1:18" x14ac:dyDescent="0.3">
      <c r="A188" s="76">
        <v>8</v>
      </c>
      <c r="B188" s="75" t="s">
        <v>353</v>
      </c>
      <c r="C188" s="75" t="s">
        <v>602</v>
      </c>
      <c r="D188" s="75" t="s">
        <v>603</v>
      </c>
      <c r="E188" s="75" t="s">
        <v>331</v>
      </c>
      <c r="F188" s="75" t="s">
        <v>480</v>
      </c>
      <c r="G188" s="75" t="s">
        <v>113</v>
      </c>
      <c r="H188" s="80">
        <v>8539</v>
      </c>
      <c r="I188" s="76">
        <v>5</v>
      </c>
      <c r="J188" s="153">
        <f>อุดรธานี!F22</f>
        <v>2034864.64</v>
      </c>
      <c r="K188" s="159">
        <f>อุดรธานี!AO22</f>
        <v>2321915.33</v>
      </c>
      <c r="L188" s="81">
        <f>อุดรธานี!AP22</f>
        <v>4502780.2699999996</v>
      </c>
      <c r="M188" s="81">
        <f>อุดรธานี!AQ22</f>
        <v>4385059.51</v>
      </c>
      <c r="N188" s="75"/>
      <c r="O188" s="75"/>
      <c r="P188" s="75"/>
      <c r="Q188" s="151">
        <f t="shared" si="16"/>
        <v>117720.75999999978</v>
      </c>
      <c r="R188" s="78">
        <f t="shared" si="17"/>
        <v>527.3193898582972</v>
      </c>
    </row>
    <row r="189" spans="1:18" x14ac:dyDescent="0.3">
      <c r="A189" s="76">
        <v>9</v>
      </c>
      <c r="B189" s="75" t="s">
        <v>353</v>
      </c>
      <c r="C189" s="75" t="s">
        <v>602</v>
      </c>
      <c r="D189" s="75" t="s">
        <v>603</v>
      </c>
      <c r="E189" s="75" t="s">
        <v>331</v>
      </c>
      <c r="F189" s="75" t="s">
        <v>480</v>
      </c>
      <c r="G189" s="75" t="s">
        <v>114</v>
      </c>
      <c r="H189" s="80">
        <v>4617</v>
      </c>
      <c r="I189" s="76">
        <v>4</v>
      </c>
      <c r="J189" s="153">
        <f>อุดรธานี!F23</f>
        <v>1015115.94</v>
      </c>
      <c r="K189" s="159">
        <f>อุดรธานี!AO23</f>
        <v>1103534.0699999998</v>
      </c>
      <c r="L189" s="81">
        <f>อุดรธานี!AP23</f>
        <v>3885886.02</v>
      </c>
      <c r="M189" s="81">
        <f>อุดรธานี!AQ23</f>
        <v>3934704.9</v>
      </c>
      <c r="N189" s="75"/>
      <c r="O189" s="75"/>
      <c r="P189" s="75"/>
      <c r="Q189" s="151">
        <f t="shared" si="16"/>
        <v>-48818.879999999888</v>
      </c>
      <c r="R189" s="78">
        <f t="shared" si="17"/>
        <v>841.64739441195582</v>
      </c>
    </row>
    <row r="190" spans="1:18" x14ac:dyDescent="0.3">
      <c r="A190" s="76">
        <v>10</v>
      </c>
      <c r="B190" s="75" t="s">
        <v>353</v>
      </c>
      <c r="C190" s="75" t="s">
        <v>602</v>
      </c>
      <c r="D190" s="75" t="s">
        <v>603</v>
      </c>
      <c r="E190" s="75" t="s">
        <v>331</v>
      </c>
      <c r="F190" s="75" t="s">
        <v>480</v>
      </c>
      <c r="G190" s="75" t="s">
        <v>115</v>
      </c>
      <c r="H190" s="80">
        <v>8025</v>
      </c>
      <c r="I190" s="76">
        <v>5</v>
      </c>
      <c r="J190" s="153">
        <f>อุดรธานี!F24</f>
        <v>1891573.56</v>
      </c>
      <c r="K190" s="159">
        <f>อุดรธานี!AO24</f>
        <v>2340181.7000000002</v>
      </c>
      <c r="L190" s="81">
        <f>อุดรธานี!AP24</f>
        <v>5121206.4700000007</v>
      </c>
      <c r="M190" s="81">
        <f>อุดรธานี!AQ24</f>
        <v>5210145.1399999997</v>
      </c>
      <c r="N190" s="75"/>
      <c r="O190" s="75"/>
      <c r="P190" s="75"/>
      <c r="Q190" s="151">
        <f t="shared" si="16"/>
        <v>-88938.669999998994</v>
      </c>
      <c r="R190" s="78">
        <f t="shared" si="17"/>
        <v>638.15656947040509</v>
      </c>
    </row>
    <row r="191" spans="1:18" x14ac:dyDescent="0.3">
      <c r="A191" s="76">
        <v>11</v>
      </c>
      <c r="B191" s="75" t="s">
        <v>353</v>
      </c>
      <c r="C191" s="75" t="s">
        <v>602</v>
      </c>
      <c r="D191" s="75" t="s">
        <v>603</v>
      </c>
      <c r="E191" s="75" t="s">
        <v>331</v>
      </c>
      <c r="F191" s="75" t="s">
        <v>480</v>
      </c>
      <c r="G191" s="75" t="s">
        <v>116</v>
      </c>
      <c r="H191" s="80">
        <v>9296</v>
      </c>
      <c r="I191" s="76">
        <v>5</v>
      </c>
      <c r="J191" s="153">
        <f>อุดรธานี!F25</f>
        <v>2146664.08</v>
      </c>
      <c r="K191" s="228">
        <f>อุดรธานี!AO25</f>
        <v>3002188.16</v>
      </c>
      <c r="L191" s="229">
        <f>อุดรธานี!AP25</f>
        <v>5386229.79</v>
      </c>
      <c r="M191" s="229">
        <f>อุดรธานี!AQ25</f>
        <v>4960765.6300000008</v>
      </c>
      <c r="N191" s="75"/>
      <c r="O191" s="75"/>
      <c r="P191" s="75"/>
      <c r="Q191" s="151">
        <f t="shared" si="16"/>
        <v>425464.15999999922</v>
      </c>
      <c r="R191" s="78">
        <f t="shared" si="17"/>
        <v>579.41370374354563</v>
      </c>
    </row>
    <row r="192" spans="1:18" x14ac:dyDescent="0.3">
      <c r="A192" s="76">
        <v>12</v>
      </c>
      <c r="B192" s="75" t="s">
        <v>353</v>
      </c>
      <c r="C192" s="75" t="s">
        <v>602</v>
      </c>
      <c r="D192" s="75" t="s">
        <v>603</v>
      </c>
      <c r="E192" s="75" t="s">
        <v>331</v>
      </c>
      <c r="F192" s="75" t="s">
        <v>480</v>
      </c>
      <c r="G192" s="75" t="s">
        <v>117</v>
      </c>
      <c r="H192" s="80">
        <v>6137</v>
      </c>
      <c r="I192" s="76">
        <v>5</v>
      </c>
      <c r="J192" s="153">
        <f>อุดรธานี!F26</f>
        <v>1528603.34</v>
      </c>
      <c r="K192" s="159">
        <f>อุดรธานี!AO26</f>
        <v>2074757.54</v>
      </c>
      <c r="L192" s="81">
        <f>อุดรธานี!AP26</f>
        <v>4983265.3699999992</v>
      </c>
      <c r="M192" s="81">
        <f>อุดรธานี!AQ26</f>
        <v>4663785.1599999992</v>
      </c>
      <c r="N192" s="75"/>
      <c r="O192" s="75"/>
      <c r="P192" s="75"/>
      <c r="Q192" s="151">
        <f t="shared" si="16"/>
        <v>319480.20999999996</v>
      </c>
      <c r="R192" s="78">
        <f t="shared" si="17"/>
        <v>812.00348215740576</v>
      </c>
    </row>
    <row r="193" spans="1:18" x14ac:dyDescent="0.3">
      <c r="A193" s="76">
        <v>13</v>
      </c>
      <c r="B193" s="75" t="s">
        <v>353</v>
      </c>
      <c r="C193" s="75" t="s">
        <v>602</v>
      </c>
      <c r="D193" s="75" t="s">
        <v>603</v>
      </c>
      <c r="E193" s="75" t="s">
        <v>331</v>
      </c>
      <c r="F193" s="75" t="s">
        <v>480</v>
      </c>
      <c r="G193" s="75" t="s">
        <v>118</v>
      </c>
      <c r="H193" s="80">
        <v>5098</v>
      </c>
      <c r="I193" s="76">
        <v>4</v>
      </c>
      <c r="J193" s="153">
        <f>อุดรธานี!F27</f>
        <v>504101.26</v>
      </c>
      <c r="K193" s="159">
        <f>อุดรธานี!AO27</f>
        <v>792933.17999999993</v>
      </c>
      <c r="L193" s="81">
        <f>อุดรธานี!AP27</f>
        <v>3061682.0300000003</v>
      </c>
      <c r="M193" s="81">
        <f>อุดรธานี!AQ27</f>
        <v>3455760.06</v>
      </c>
      <c r="N193" s="75"/>
      <c r="O193" s="75"/>
      <c r="P193" s="75"/>
      <c r="Q193" s="151">
        <f t="shared" si="16"/>
        <v>-394078.0299999998</v>
      </c>
      <c r="R193" s="78">
        <f t="shared" si="17"/>
        <v>600.56532561788947</v>
      </c>
    </row>
    <row r="194" spans="1:18" x14ac:dyDescent="0.3">
      <c r="A194" s="76">
        <v>14</v>
      </c>
      <c r="B194" s="75" t="s">
        <v>353</v>
      </c>
      <c r="C194" s="75" t="s">
        <v>602</v>
      </c>
      <c r="D194" s="75" t="s">
        <v>603</v>
      </c>
      <c r="E194" s="75" t="s">
        <v>331</v>
      </c>
      <c r="F194" s="75" t="s">
        <v>480</v>
      </c>
      <c r="G194" s="75" t="s">
        <v>1590</v>
      </c>
      <c r="H194" s="80">
        <v>10388</v>
      </c>
      <c r="I194" s="76">
        <v>5</v>
      </c>
      <c r="J194" s="153">
        <f>อุดรธานี!F28</f>
        <v>2583594.73</v>
      </c>
      <c r="K194" s="159">
        <f>อุดรธานี!AO28</f>
        <v>2722712.25</v>
      </c>
      <c r="L194" s="81">
        <f>อุดรธานี!AP28</f>
        <v>5973695.0800000001</v>
      </c>
      <c r="M194" s="81">
        <f>อุดรธานี!AQ28</f>
        <v>5524821.2400000002</v>
      </c>
      <c r="N194" s="75"/>
      <c r="O194" s="75"/>
      <c r="P194" s="75"/>
      <c r="Q194" s="151">
        <f t="shared" si="16"/>
        <v>448873.83999999985</v>
      </c>
      <c r="R194" s="78">
        <f t="shared" si="17"/>
        <v>575.05728532922603</v>
      </c>
    </row>
    <row r="195" spans="1:18" x14ac:dyDescent="0.3">
      <c r="A195" s="76">
        <v>15</v>
      </c>
      <c r="B195" s="75" t="s">
        <v>353</v>
      </c>
      <c r="C195" s="75" t="s">
        <v>602</v>
      </c>
      <c r="D195" s="75" t="s">
        <v>603</v>
      </c>
      <c r="E195" s="75" t="s">
        <v>331</v>
      </c>
      <c r="F195" s="75" t="s">
        <v>480</v>
      </c>
      <c r="G195" s="75" t="s">
        <v>120</v>
      </c>
      <c r="H195" s="80">
        <v>8779</v>
      </c>
      <c r="I195" s="76">
        <v>5</v>
      </c>
      <c r="J195" s="153">
        <f>อุดรธานี!F29</f>
        <v>732508.94</v>
      </c>
      <c r="K195" s="159">
        <f>อุดรธานี!AO29</f>
        <v>1102082.3699999999</v>
      </c>
      <c r="L195" s="81">
        <f>อุดรธานี!AP29</f>
        <v>5123820.32</v>
      </c>
      <c r="M195" s="81">
        <f>อุดรธานี!AQ29</f>
        <v>5233256.25</v>
      </c>
      <c r="N195" s="75"/>
      <c r="O195" s="75"/>
      <c r="P195" s="75"/>
      <c r="Q195" s="151">
        <f t="shared" si="16"/>
        <v>-109435.9299999997</v>
      </c>
      <c r="R195" s="78">
        <f t="shared" si="17"/>
        <v>583.64509853058439</v>
      </c>
    </row>
    <row r="196" spans="1:18" x14ac:dyDescent="0.3">
      <c r="A196" s="76">
        <v>16</v>
      </c>
      <c r="B196" s="75" t="s">
        <v>353</v>
      </c>
      <c r="C196" s="75" t="s">
        <v>602</v>
      </c>
      <c r="D196" s="75" t="s">
        <v>603</v>
      </c>
      <c r="E196" s="75" t="s">
        <v>331</v>
      </c>
      <c r="F196" s="75" t="s">
        <v>480</v>
      </c>
      <c r="G196" s="75" t="s">
        <v>121</v>
      </c>
      <c r="H196" s="80">
        <v>13821</v>
      </c>
      <c r="I196" s="76">
        <v>5</v>
      </c>
      <c r="J196" s="153">
        <f>อุดรธานี!F30</f>
        <v>2434629.5</v>
      </c>
      <c r="K196" s="159">
        <f>อุดรธานี!AO30</f>
        <v>2725313.7</v>
      </c>
      <c r="L196" s="81">
        <f>อุดรธานี!AP30</f>
        <v>6200769.7699999996</v>
      </c>
      <c r="M196" s="81">
        <f>อุดรธานี!AQ30</f>
        <v>6482770.4199999999</v>
      </c>
      <c r="N196" s="75"/>
      <c r="O196" s="75"/>
      <c r="P196" s="75"/>
      <c r="Q196" s="151">
        <f t="shared" si="16"/>
        <v>-282000.65000000037</v>
      </c>
      <c r="R196" s="78">
        <f t="shared" si="17"/>
        <v>448.64841690181606</v>
      </c>
    </row>
    <row r="197" spans="1:18" x14ac:dyDescent="0.3">
      <c r="A197" s="76">
        <v>17</v>
      </c>
      <c r="B197" s="75" t="s">
        <v>353</v>
      </c>
      <c r="C197" s="75" t="s">
        <v>602</v>
      </c>
      <c r="D197" s="75" t="s">
        <v>603</v>
      </c>
      <c r="E197" s="75" t="s">
        <v>331</v>
      </c>
      <c r="F197" s="75" t="s">
        <v>480</v>
      </c>
      <c r="G197" s="75" t="s">
        <v>122</v>
      </c>
      <c r="H197" s="80">
        <v>6605</v>
      </c>
      <c r="I197" s="76">
        <v>5</v>
      </c>
      <c r="J197" s="153">
        <f>อุดรธานี!F31</f>
        <v>1473449.79</v>
      </c>
      <c r="K197" s="159">
        <f>อุดรธานี!AO31</f>
        <v>1888418.55</v>
      </c>
      <c r="L197" s="81">
        <f>อุดรธานี!AP31</f>
        <v>5403831.8700000001</v>
      </c>
      <c r="M197" s="81">
        <f>อุดรธานี!AQ31</f>
        <v>5056515.3099999996</v>
      </c>
      <c r="N197" s="75"/>
      <c r="O197" s="75"/>
      <c r="P197" s="75"/>
      <c r="Q197" s="151">
        <f t="shared" si="16"/>
        <v>347316.56000000052</v>
      </c>
      <c r="R197" s="78">
        <f t="shared" si="17"/>
        <v>818.1425995457987</v>
      </c>
    </row>
    <row r="198" spans="1:18" x14ac:dyDescent="0.3">
      <c r="A198" s="76">
        <v>18</v>
      </c>
      <c r="B198" s="75" t="s">
        <v>353</v>
      </c>
      <c r="C198" s="75" t="s">
        <v>602</v>
      </c>
      <c r="D198" s="75" t="s">
        <v>603</v>
      </c>
      <c r="E198" s="75" t="s">
        <v>331</v>
      </c>
      <c r="F198" s="75" t="s">
        <v>480</v>
      </c>
      <c r="G198" s="75" t="s">
        <v>123</v>
      </c>
      <c r="H198" s="80">
        <v>4845</v>
      </c>
      <c r="I198" s="76">
        <v>4</v>
      </c>
      <c r="J198" s="153">
        <f>อุดรธานี!F32</f>
        <v>1274618.76</v>
      </c>
      <c r="K198" s="159">
        <f>อุดรธานี!AO32</f>
        <v>1303663.23</v>
      </c>
      <c r="L198" s="81">
        <f>อุดรธานี!AP32</f>
        <v>2731677.1799999997</v>
      </c>
      <c r="M198" s="81">
        <f>อุดรธานี!AQ32</f>
        <v>2876575.36</v>
      </c>
      <c r="N198" s="75"/>
      <c r="O198" s="75"/>
      <c r="P198" s="75"/>
      <c r="Q198" s="151">
        <f t="shared" si="16"/>
        <v>-144898.18000000017</v>
      </c>
      <c r="R198" s="78">
        <f t="shared" si="17"/>
        <v>563.81365944272443</v>
      </c>
    </row>
    <row r="199" spans="1:18" x14ac:dyDescent="0.3">
      <c r="A199" s="76">
        <v>19</v>
      </c>
      <c r="B199" s="75" t="s">
        <v>353</v>
      </c>
      <c r="C199" s="75" t="s">
        <v>602</v>
      </c>
      <c r="D199" s="75" t="s">
        <v>603</v>
      </c>
      <c r="E199" s="75" t="s">
        <v>331</v>
      </c>
      <c r="F199" s="75" t="s">
        <v>480</v>
      </c>
      <c r="G199" s="75" t="s">
        <v>124</v>
      </c>
      <c r="H199" s="80">
        <v>5126</v>
      </c>
      <c r="I199" s="76">
        <v>4</v>
      </c>
      <c r="J199" s="153">
        <f>อุดรธานี!F33</f>
        <v>1140872.47</v>
      </c>
      <c r="K199" s="159">
        <f>อุดรธานี!AO33</f>
        <v>1711356.68</v>
      </c>
      <c r="L199" s="81">
        <f>อุดรธานี!AP33</f>
        <v>3342315.1</v>
      </c>
      <c r="M199" s="81">
        <f>อุดรธานี!AQ33</f>
        <v>4351884.42</v>
      </c>
      <c r="N199" s="75"/>
      <c r="O199" s="75"/>
      <c r="P199" s="75"/>
      <c r="Q199" s="151">
        <f t="shared" ref="Q199:Q262" si="22">L199-M199</f>
        <v>-1009569.3199999998</v>
      </c>
      <c r="R199" s="78">
        <f t="shared" ref="R199:R262" si="23">L199/H199</f>
        <v>652.03181818181815</v>
      </c>
    </row>
    <row r="200" spans="1:18" x14ac:dyDescent="0.3">
      <c r="A200" s="76">
        <v>20</v>
      </c>
      <c r="B200" s="75" t="s">
        <v>353</v>
      </c>
      <c r="C200" s="75" t="s">
        <v>602</v>
      </c>
      <c r="D200" s="75" t="s">
        <v>603</v>
      </c>
      <c r="E200" s="75" t="s">
        <v>331</v>
      </c>
      <c r="F200" s="75" t="s">
        <v>480</v>
      </c>
      <c r="G200" s="75" t="s">
        <v>125</v>
      </c>
      <c r="H200" s="80">
        <v>4886</v>
      </c>
      <c r="I200" s="76">
        <v>4</v>
      </c>
      <c r="J200" s="153">
        <f>อุดรธานี!F34</f>
        <v>1423897.72</v>
      </c>
      <c r="K200" s="159">
        <f>อุดรธานี!AO34</f>
        <v>1690113.0299999998</v>
      </c>
      <c r="L200" s="81">
        <f>อุดรธานี!AP34</f>
        <v>3737588.6300000004</v>
      </c>
      <c r="M200" s="81">
        <f>อุดรธานี!AQ34</f>
        <v>3573923.25</v>
      </c>
      <c r="N200" s="75"/>
      <c r="O200" s="75"/>
      <c r="P200" s="75"/>
      <c r="Q200" s="151">
        <f t="shared" si="22"/>
        <v>163665.38000000035</v>
      </c>
      <c r="R200" s="78">
        <f t="shared" si="23"/>
        <v>764.95878632828499</v>
      </c>
    </row>
    <row r="201" spans="1:18" x14ac:dyDescent="0.3">
      <c r="A201" s="76">
        <v>21</v>
      </c>
      <c r="B201" s="75" t="s">
        <v>353</v>
      </c>
      <c r="C201" s="75" t="s">
        <v>602</v>
      </c>
      <c r="D201" s="75" t="s">
        <v>603</v>
      </c>
      <c r="E201" s="75" t="s">
        <v>331</v>
      </c>
      <c r="F201" s="75" t="s">
        <v>480</v>
      </c>
      <c r="G201" s="75" t="s">
        <v>1551</v>
      </c>
      <c r="H201" s="80">
        <v>4684</v>
      </c>
      <c r="I201" s="76">
        <v>4</v>
      </c>
      <c r="J201" s="153">
        <f>อุดรธานี!F35</f>
        <v>1001113.19</v>
      </c>
      <c r="K201" s="159">
        <f>อุดรธานี!AO35</f>
        <v>1096019.52</v>
      </c>
      <c r="L201" s="81">
        <f>อุดรธานี!AP35</f>
        <v>3178441.6</v>
      </c>
      <c r="M201" s="81">
        <f>อุดรธานี!AQ35</f>
        <v>3205038.21</v>
      </c>
      <c r="N201" s="75"/>
      <c r="O201" s="75"/>
      <c r="P201" s="75"/>
      <c r="Q201" s="151">
        <f t="shared" si="22"/>
        <v>-26596.60999999987</v>
      </c>
      <c r="R201" s="78">
        <f t="shared" si="23"/>
        <v>678.57421007685741</v>
      </c>
    </row>
    <row r="202" spans="1:18" x14ac:dyDescent="0.3">
      <c r="A202" s="76">
        <v>22</v>
      </c>
      <c r="B202" s="75" t="s">
        <v>353</v>
      </c>
      <c r="C202" s="75" t="s">
        <v>602</v>
      </c>
      <c r="D202" s="75" t="s">
        <v>603</v>
      </c>
      <c r="E202" s="75" t="s">
        <v>331</v>
      </c>
      <c r="F202" s="75" t="s">
        <v>480</v>
      </c>
      <c r="G202" s="75" t="s">
        <v>127</v>
      </c>
      <c r="H202" s="80">
        <v>7160</v>
      </c>
      <c r="I202" s="76">
        <v>5</v>
      </c>
      <c r="J202" s="153">
        <f>อุดรธานี!F36</f>
        <v>1615760.81</v>
      </c>
      <c r="K202" s="159">
        <f>อุดรธานี!AO36</f>
        <v>1791300.04</v>
      </c>
      <c r="L202" s="81">
        <f>อุดรธานี!AP36</f>
        <v>4445498.84</v>
      </c>
      <c r="M202" s="81">
        <f>อุดรธานี!AQ36</f>
        <v>4440262.83</v>
      </c>
      <c r="N202" s="75"/>
      <c r="O202" s="75"/>
      <c r="P202" s="75"/>
      <c r="Q202" s="151">
        <f t="shared" si="22"/>
        <v>5236.0099999997765</v>
      </c>
      <c r="R202" s="78">
        <f t="shared" si="23"/>
        <v>620.87972625698319</v>
      </c>
    </row>
    <row r="203" spans="1:18" x14ac:dyDescent="0.3">
      <c r="A203" s="76">
        <v>23</v>
      </c>
      <c r="B203" s="75" t="s">
        <v>353</v>
      </c>
      <c r="C203" s="75" t="s">
        <v>602</v>
      </c>
      <c r="D203" s="75" t="s">
        <v>603</v>
      </c>
      <c r="E203" s="75" t="s">
        <v>331</v>
      </c>
      <c r="F203" s="75" t="s">
        <v>480</v>
      </c>
      <c r="G203" s="75" t="s">
        <v>1591</v>
      </c>
      <c r="H203" s="80">
        <v>5368</v>
      </c>
      <c r="I203" s="76">
        <v>4</v>
      </c>
      <c r="J203" s="153">
        <f>อุดรธานี!F37</f>
        <v>1844811.32</v>
      </c>
      <c r="K203" s="159">
        <f>อุดรธานี!AO37</f>
        <v>2090869.5499999998</v>
      </c>
      <c r="L203" s="81">
        <f>อุดรธานี!AP37</f>
        <v>3284037.8</v>
      </c>
      <c r="M203" s="81">
        <f>อุดรธานี!AQ37</f>
        <v>3153303.02</v>
      </c>
      <c r="N203" s="75"/>
      <c r="O203" s="75"/>
      <c r="P203" s="75"/>
      <c r="Q203" s="151">
        <f t="shared" si="22"/>
        <v>130734.7799999998</v>
      </c>
      <c r="R203" s="78">
        <f t="shared" si="23"/>
        <v>611.78051415797313</v>
      </c>
    </row>
    <row r="204" spans="1:18" x14ac:dyDescent="0.3">
      <c r="A204" s="76">
        <v>24</v>
      </c>
      <c r="B204" s="75" t="s">
        <v>353</v>
      </c>
      <c r="C204" s="75" t="s">
        <v>602</v>
      </c>
      <c r="D204" s="75" t="s">
        <v>603</v>
      </c>
      <c r="E204" s="75" t="s">
        <v>331</v>
      </c>
      <c r="F204" s="75" t="s">
        <v>480</v>
      </c>
      <c r="G204" s="75" t="s">
        <v>129</v>
      </c>
      <c r="H204" s="80">
        <v>5870</v>
      </c>
      <c r="I204" s="76">
        <v>4</v>
      </c>
      <c r="J204" s="153">
        <f>อุดรธานี!F38</f>
        <v>963326.89</v>
      </c>
      <c r="K204" s="159">
        <f>อุดรธานี!AO38</f>
        <v>1406733.17</v>
      </c>
      <c r="L204" s="81">
        <f>อุดรธานี!AP38</f>
        <v>3756121.74</v>
      </c>
      <c r="M204" s="81">
        <f>อุดรธานี!AQ38</f>
        <v>3602846.96</v>
      </c>
      <c r="N204" s="75"/>
      <c r="O204" s="75"/>
      <c r="P204" s="75"/>
      <c r="Q204" s="151">
        <f t="shared" si="22"/>
        <v>153274.78000000026</v>
      </c>
      <c r="R204" s="78">
        <f t="shared" si="23"/>
        <v>639.88445315161846</v>
      </c>
    </row>
    <row r="205" spans="1:18" x14ac:dyDescent="0.3">
      <c r="A205" s="76">
        <v>25</v>
      </c>
      <c r="B205" s="75" t="s">
        <v>353</v>
      </c>
      <c r="C205" s="75" t="s">
        <v>602</v>
      </c>
      <c r="D205" s="75" t="s">
        <v>603</v>
      </c>
      <c r="E205" s="75" t="s">
        <v>331</v>
      </c>
      <c r="F205" s="75" t="s">
        <v>480</v>
      </c>
      <c r="G205" s="75" t="s">
        <v>130</v>
      </c>
      <c r="H205" s="80">
        <v>3793</v>
      </c>
      <c r="I205" s="76">
        <v>3</v>
      </c>
      <c r="J205" s="153">
        <f>อุดรธานี!F39</f>
        <v>722782.71999999997</v>
      </c>
      <c r="K205" s="159">
        <f>อุดรธานี!AO39</f>
        <v>1024991.6699999999</v>
      </c>
      <c r="L205" s="81">
        <f>อุดรธานี!AP39</f>
        <v>2982499.44</v>
      </c>
      <c r="M205" s="81">
        <f>อุดรธานี!AQ39</f>
        <v>3223109.76</v>
      </c>
      <c r="N205" s="75"/>
      <c r="O205" s="75"/>
      <c r="P205" s="75"/>
      <c r="Q205" s="151">
        <f t="shared" si="22"/>
        <v>-240610.31999999983</v>
      </c>
      <c r="R205" s="78">
        <f t="shared" si="23"/>
        <v>786.31675191141574</v>
      </c>
    </row>
    <row r="206" spans="1:18" x14ac:dyDescent="0.3">
      <c r="A206" s="76">
        <v>26</v>
      </c>
      <c r="B206" s="75" t="s">
        <v>353</v>
      </c>
      <c r="C206" s="75" t="s">
        <v>602</v>
      </c>
      <c r="D206" s="75" t="s">
        <v>603</v>
      </c>
      <c r="E206" s="75" t="s">
        <v>331</v>
      </c>
      <c r="F206" s="75" t="s">
        <v>480</v>
      </c>
      <c r="G206" s="75" t="s">
        <v>1552</v>
      </c>
      <c r="H206" s="80">
        <v>6053</v>
      </c>
      <c r="I206" s="76">
        <v>5</v>
      </c>
      <c r="J206" s="153">
        <f>อุดรธานี!F40</f>
        <v>1105995.8700000001</v>
      </c>
      <c r="K206" s="159">
        <f>อุดรธานี!AO40</f>
        <v>1386333.29</v>
      </c>
      <c r="L206" s="81">
        <f>อุดรธานี!AP40</f>
        <v>2829466.2</v>
      </c>
      <c r="M206" s="81">
        <f>อุดรธานี!AQ40</f>
        <v>3437321.8</v>
      </c>
      <c r="N206" s="75"/>
      <c r="O206" s="75"/>
      <c r="P206" s="75"/>
      <c r="Q206" s="151">
        <f t="shared" si="22"/>
        <v>-607855.59999999963</v>
      </c>
      <c r="R206" s="78">
        <f t="shared" si="23"/>
        <v>467.4485709565505</v>
      </c>
    </row>
    <row r="207" spans="1:18" x14ac:dyDescent="0.3">
      <c r="A207" s="76">
        <v>27</v>
      </c>
      <c r="B207" s="75" t="s">
        <v>353</v>
      </c>
      <c r="C207" s="75" t="s">
        <v>602</v>
      </c>
      <c r="D207" s="75" t="s">
        <v>603</v>
      </c>
      <c r="E207" s="75" t="s">
        <v>331</v>
      </c>
      <c r="F207" s="75" t="s">
        <v>480</v>
      </c>
      <c r="G207" s="75" t="s">
        <v>285</v>
      </c>
      <c r="H207" s="80">
        <v>7865</v>
      </c>
      <c r="I207" s="76">
        <v>5</v>
      </c>
      <c r="J207" s="153">
        <f>อุดรธานี!F41</f>
        <v>1436593.91</v>
      </c>
      <c r="K207" s="159">
        <f>อุดรธานี!AO41</f>
        <v>1654818.16</v>
      </c>
      <c r="L207" s="81">
        <f>อุดรธานี!AP41</f>
        <v>2776271.7199999997</v>
      </c>
      <c r="M207" s="81">
        <f>อุดรธานี!AQ41</f>
        <v>3482632.7800000003</v>
      </c>
      <c r="N207" s="75"/>
      <c r="O207" s="75"/>
      <c r="P207" s="75"/>
      <c r="Q207" s="151">
        <f t="shared" si="22"/>
        <v>-706361.06000000052</v>
      </c>
      <c r="R207" s="78">
        <f t="shared" si="23"/>
        <v>352.99068277177366</v>
      </c>
    </row>
    <row r="208" spans="1:18" x14ac:dyDescent="0.3">
      <c r="A208" s="76">
        <v>28</v>
      </c>
      <c r="B208" s="75" t="s">
        <v>353</v>
      </c>
      <c r="C208" s="75" t="s">
        <v>602</v>
      </c>
      <c r="D208" s="75" t="s">
        <v>603</v>
      </c>
      <c r="E208" s="75" t="s">
        <v>331</v>
      </c>
      <c r="F208" s="75" t="s">
        <v>480</v>
      </c>
      <c r="G208" s="75" t="s">
        <v>286</v>
      </c>
      <c r="H208" s="80">
        <v>2654</v>
      </c>
      <c r="I208" s="76">
        <v>2</v>
      </c>
      <c r="J208" s="153">
        <f>อุดรธานี!F42</f>
        <v>748745.84</v>
      </c>
      <c r="K208" s="159">
        <f>อุดรธานี!AO42</f>
        <v>676378.39</v>
      </c>
      <c r="L208" s="81">
        <f>อุดรธานี!AP42</f>
        <v>1788058.0699999998</v>
      </c>
      <c r="M208" s="81">
        <f>อุดรธานี!AQ42</f>
        <v>2156445.96</v>
      </c>
      <c r="N208" s="75"/>
      <c r="O208" s="75"/>
      <c r="P208" s="75"/>
      <c r="Q208" s="151">
        <f t="shared" si="22"/>
        <v>-368387.89000000013</v>
      </c>
      <c r="R208" s="78">
        <f t="shared" si="23"/>
        <v>673.72195553880931</v>
      </c>
    </row>
    <row r="209" spans="1:18" x14ac:dyDescent="0.3">
      <c r="A209" s="76">
        <v>29</v>
      </c>
      <c r="B209" s="75" t="s">
        <v>353</v>
      </c>
      <c r="C209" s="75" t="s">
        <v>602</v>
      </c>
      <c r="D209" s="75" t="s">
        <v>603</v>
      </c>
      <c r="E209" s="75" t="s">
        <v>331</v>
      </c>
      <c r="F209" s="75" t="s">
        <v>480</v>
      </c>
      <c r="G209" s="75" t="s">
        <v>314</v>
      </c>
      <c r="H209" s="80">
        <v>5308</v>
      </c>
      <c r="I209" s="76">
        <v>4</v>
      </c>
      <c r="J209" s="153">
        <f>อุดรธานี!F43</f>
        <v>1372012.24</v>
      </c>
      <c r="K209" s="159">
        <f>อุดรธานี!AO43</f>
        <v>1547380.94</v>
      </c>
      <c r="L209" s="81">
        <f>อุดรธานี!AP43</f>
        <v>2619020.71</v>
      </c>
      <c r="M209" s="81">
        <f>อุดรธานี!AQ43</f>
        <v>2563845.8600000003</v>
      </c>
      <c r="N209" s="75"/>
      <c r="O209" s="75"/>
      <c r="P209" s="75"/>
      <c r="Q209" s="151">
        <f t="shared" si="22"/>
        <v>55174.849999999627</v>
      </c>
      <c r="R209" s="78">
        <f t="shared" si="23"/>
        <v>493.4100810097965</v>
      </c>
    </row>
    <row r="210" spans="1:18" s="21" customFormat="1" x14ac:dyDescent="0.3">
      <c r="A210" s="139">
        <v>1</v>
      </c>
      <c r="B210" s="140" t="s">
        <v>353</v>
      </c>
      <c r="C210" s="140"/>
      <c r="D210" s="140"/>
      <c r="E210" s="140" t="s">
        <v>376</v>
      </c>
      <c r="F210" s="140"/>
      <c r="G210" s="140" t="s">
        <v>605</v>
      </c>
      <c r="H210" s="141">
        <f>SUM(H181:H209)</f>
        <v>189169</v>
      </c>
      <c r="I210" s="139"/>
      <c r="J210" s="142">
        <f>SUM(J181:J209)</f>
        <v>40509565.890000001</v>
      </c>
      <c r="K210" s="160">
        <f>SUM(K181:K209)</f>
        <v>48943573.700000003</v>
      </c>
      <c r="L210" s="142">
        <f t="shared" ref="L210:M210" si="24">SUM(L181:L209)</f>
        <v>111321622.20999995</v>
      </c>
      <c r="M210" s="142">
        <f t="shared" si="24"/>
        <v>113257544.45999998</v>
      </c>
      <c r="N210" s="140">
        <v>28</v>
      </c>
      <c r="O210" s="140">
        <v>27</v>
      </c>
      <c r="P210" s="140">
        <f>N210-O210</f>
        <v>1</v>
      </c>
      <c r="Q210" s="152">
        <f t="shared" si="22"/>
        <v>-1935922.2500000298</v>
      </c>
      <c r="R210" s="150">
        <f>L210/H210</f>
        <v>588.47708773636248</v>
      </c>
    </row>
    <row r="211" spans="1:18" x14ac:dyDescent="0.3">
      <c r="A211" s="76">
        <v>1</v>
      </c>
      <c r="B211" s="75" t="s">
        <v>353</v>
      </c>
      <c r="C211" s="75" t="s">
        <v>606</v>
      </c>
      <c r="D211" s="75" t="s">
        <v>384</v>
      </c>
      <c r="E211" s="75" t="s">
        <v>332</v>
      </c>
      <c r="F211" s="75" t="s">
        <v>510</v>
      </c>
      <c r="G211" s="75" t="s">
        <v>607</v>
      </c>
      <c r="H211" s="80"/>
      <c r="I211" s="76"/>
      <c r="J211" s="153"/>
      <c r="K211" s="159"/>
      <c r="L211" s="81"/>
      <c r="M211" s="81"/>
      <c r="N211" s="75"/>
      <c r="O211" s="75"/>
      <c r="P211" s="75"/>
    </row>
    <row r="212" spans="1:18" x14ac:dyDescent="0.3">
      <c r="A212" s="76">
        <v>2</v>
      </c>
      <c r="B212" s="75" t="s">
        <v>353</v>
      </c>
      <c r="C212" s="75" t="s">
        <v>606</v>
      </c>
      <c r="D212" s="75" t="s">
        <v>384</v>
      </c>
      <c r="E212" s="75" t="s">
        <v>332</v>
      </c>
      <c r="F212" s="75" t="s">
        <v>480</v>
      </c>
      <c r="G212" s="75" t="s">
        <v>1553</v>
      </c>
      <c r="H212" s="80">
        <v>3359</v>
      </c>
      <c r="I212" s="76">
        <v>3</v>
      </c>
      <c r="J212" s="153">
        <f>อุดรธานี!F44</f>
        <v>712636.23</v>
      </c>
      <c r="K212" s="159">
        <f>อุดรธานี!AO44</f>
        <v>827431.19</v>
      </c>
      <c r="L212" s="81">
        <f>อุดรธานี!AP44</f>
        <v>2433423.8699999996</v>
      </c>
      <c r="M212" s="81">
        <f>อุดรธานี!AQ44</f>
        <v>2573552.2000000002</v>
      </c>
      <c r="N212" s="75"/>
      <c r="O212" s="75"/>
      <c r="P212" s="75"/>
      <c r="Q212" s="151">
        <f t="shared" si="22"/>
        <v>-140128.33000000054</v>
      </c>
      <c r="R212" s="78">
        <f t="shared" si="23"/>
        <v>724.44890443584393</v>
      </c>
    </row>
    <row r="213" spans="1:18" x14ac:dyDescent="0.3">
      <c r="A213" s="76">
        <v>3</v>
      </c>
      <c r="B213" s="75" t="s">
        <v>353</v>
      </c>
      <c r="C213" s="75" t="s">
        <v>606</v>
      </c>
      <c r="D213" s="75" t="s">
        <v>384</v>
      </c>
      <c r="E213" s="75" t="s">
        <v>332</v>
      </c>
      <c r="F213" s="75" t="s">
        <v>480</v>
      </c>
      <c r="G213" s="75" t="s">
        <v>1554</v>
      </c>
      <c r="H213" s="80">
        <v>3931</v>
      </c>
      <c r="I213" s="76">
        <v>3</v>
      </c>
      <c r="J213" s="153">
        <f>อุดรธานี!F45</f>
        <v>964774.33</v>
      </c>
      <c r="K213" s="159">
        <f>อุดรธานี!AO45</f>
        <v>1025385.08</v>
      </c>
      <c r="L213" s="81">
        <f>อุดรธานี!AP45</f>
        <v>2590072.29</v>
      </c>
      <c r="M213" s="81">
        <f>อุดรธานี!AQ45</f>
        <v>2731294.94</v>
      </c>
      <c r="N213" s="75"/>
      <c r="O213" s="75"/>
      <c r="P213" s="75"/>
      <c r="Q213" s="151">
        <f t="shared" si="22"/>
        <v>-141222.64999999991</v>
      </c>
      <c r="R213" s="78">
        <f t="shared" si="23"/>
        <v>658.88381836682777</v>
      </c>
    </row>
    <row r="214" spans="1:18" x14ac:dyDescent="0.3">
      <c r="A214" s="76">
        <v>4</v>
      </c>
      <c r="B214" s="75" t="s">
        <v>353</v>
      </c>
      <c r="C214" s="75" t="s">
        <v>606</v>
      </c>
      <c r="D214" s="75" t="s">
        <v>384</v>
      </c>
      <c r="E214" s="75" t="s">
        <v>332</v>
      </c>
      <c r="F214" s="75" t="s">
        <v>480</v>
      </c>
      <c r="G214" s="75" t="s">
        <v>1555</v>
      </c>
      <c r="H214" s="80">
        <v>3732</v>
      </c>
      <c r="I214" s="76">
        <v>3</v>
      </c>
      <c r="J214" s="153">
        <f>อุดรธานี!F46</f>
        <v>622994.91</v>
      </c>
      <c r="K214" s="159">
        <f>อุดรธานี!AO46</f>
        <v>908637.71</v>
      </c>
      <c r="L214" s="81">
        <f>อุดรธานี!AP46</f>
        <v>4174183.61</v>
      </c>
      <c r="M214" s="81">
        <f>อุดรธานี!AQ46</f>
        <v>4248698.8099999996</v>
      </c>
      <c r="N214" s="75"/>
      <c r="O214" s="75"/>
      <c r="P214" s="75"/>
      <c r="Q214" s="151">
        <f t="shared" si="22"/>
        <v>-74515.199999999721</v>
      </c>
      <c r="R214" s="78">
        <f t="shared" si="23"/>
        <v>1118.4843542336548</v>
      </c>
    </row>
    <row r="215" spans="1:18" x14ac:dyDescent="0.3">
      <c r="A215" s="76">
        <v>5</v>
      </c>
      <c r="B215" s="75" t="s">
        <v>353</v>
      </c>
      <c r="C215" s="75" t="s">
        <v>606</v>
      </c>
      <c r="D215" s="75" t="s">
        <v>384</v>
      </c>
      <c r="E215" s="75" t="s">
        <v>332</v>
      </c>
      <c r="F215" s="75" t="s">
        <v>480</v>
      </c>
      <c r="G215" s="75" t="s">
        <v>1556</v>
      </c>
      <c r="H215" s="80">
        <v>3470</v>
      </c>
      <c r="I215" s="76">
        <v>3</v>
      </c>
      <c r="J215" s="153">
        <f>อุดรธานี!F47</f>
        <v>373270.47</v>
      </c>
      <c r="K215" s="159">
        <f>อุดรธานี!AO47</f>
        <v>399342.06999999995</v>
      </c>
      <c r="L215" s="81">
        <f>อุดรธานี!AP47</f>
        <v>2640927.87</v>
      </c>
      <c r="M215" s="81">
        <f>อุดรธานี!AQ47</f>
        <v>2750879.53</v>
      </c>
      <c r="N215" s="75"/>
      <c r="O215" s="75"/>
      <c r="P215" s="75"/>
      <c r="Q215" s="151">
        <f t="shared" si="22"/>
        <v>-109951.65999999968</v>
      </c>
      <c r="R215" s="78">
        <f t="shared" si="23"/>
        <v>761.07431412103745</v>
      </c>
    </row>
    <row r="216" spans="1:18" x14ac:dyDescent="0.3">
      <c r="A216" s="76">
        <v>6</v>
      </c>
      <c r="B216" s="75" t="s">
        <v>353</v>
      </c>
      <c r="C216" s="75" t="s">
        <v>606</v>
      </c>
      <c r="D216" s="75" t="s">
        <v>384</v>
      </c>
      <c r="E216" s="75" t="s">
        <v>332</v>
      </c>
      <c r="F216" s="75" t="s">
        <v>480</v>
      </c>
      <c r="G216" s="75" t="s">
        <v>1557</v>
      </c>
      <c r="H216" s="80">
        <v>7498</v>
      </c>
      <c r="I216" s="76">
        <v>5</v>
      </c>
      <c r="J216" s="153">
        <f>อุดรธานี!F48</f>
        <v>597816.48</v>
      </c>
      <c r="K216" s="159">
        <f>อุดรธานี!AO48</f>
        <v>720626.77</v>
      </c>
      <c r="L216" s="81">
        <f>อุดรธานี!AP48</f>
        <v>5837015.29</v>
      </c>
      <c r="M216" s="81">
        <f>อุดรธานี!AQ48</f>
        <v>6307163.5600000005</v>
      </c>
      <c r="N216" s="75"/>
      <c r="O216" s="75"/>
      <c r="P216" s="75"/>
      <c r="Q216" s="151">
        <f t="shared" si="22"/>
        <v>-470148.27000000048</v>
      </c>
      <c r="R216" s="78">
        <f t="shared" si="23"/>
        <v>778.47629901307016</v>
      </c>
    </row>
    <row r="217" spans="1:18" x14ac:dyDescent="0.3">
      <c r="A217" s="76">
        <v>7</v>
      </c>
      <c r="B217" s="75" t="s">
        <v>353</v>
      </c>
      <c r="C217" s="75" t="s">
        <v>606</v>
      </c>
      <c r="D217" s="75" t="s">
        <v>384</v>
      </c>
      <c r="E217" s="75" t="s">
        <v>332</v>
      </c>
      <c r="F217" s="75" t="s">
        <v>480</v>
      </c>
      <c r="G217" s="75" t="s">
        <v>1558</v>
      </c>
      <c r="H217" s="80">
        <v>7191</v>
      </c>
      <c r="I217" s="76">
        <v>5</v>
      </c>
      <c r="J217" s="153">
        <f>อุดรธานี!F49</f>
        <v>470065.04</v>
      </c>
      <c r="K217" s="159">
        <f>อุดรธานี!AO49</f>
        <v>663843.94999999995</v>
      </c>
      <c r="L217" s="81">
        <f>อุดรธานี!AP49</f>
        <v>4567374.72</v>
      </c>
      <c r="M217" s="81">
        <f>อุดรธานี!AQ49</f>
        <v>5180720.0999999996</v>
      </c>
      <c r="N217" s="75"/>
      <c r="O217" s="75"/>
      <c r="P217" s="75"/>
      <c r="Q217" s="151">
        <f t="shared" si="22"/>
        <v>-613345.37999999989</v>
      </c>
      <c r="R217" s="78">
        <f t="shared" si="23"/>
        <v>635.15153942428026</v>
      </c>
    </row>
    <row r="218" spans="1:18" x14ac:dyDescent="0.3">
      <c r="A218" s="76">
        <v>8</v>
      </c>
      <c r="B218" s="75" t="s">
        <v>353</v>
      </c>
      <c r="C218" s="75" t="s">
        <v>606</v>
      </c>
      <c r="D218" s="75" t="s">
        <v>384</v>
      </c>
      <c r="E218" s="75" t="s">
        <v>332</v>
      </c>
      <c r="F218" s="75" t="s">
        <v>480</v>
      </c>
      <c r="G218" s="75" t="s">
        <v>1559</v>
      </c>
      <c r="H218" s="80">
        <v>2981</v>
      </c>
      <c r="I218" s="76">
        <v>2</v>
      </c>
      <c r="J218" s="153">
        <f>อุดรธานี!F50</f>
        <v>620353.21</v>
      </c>
      <c r="K218" s="159">
        <f>อุดรธานี!AO50</f>
        <v>732157.66999999993</v>
      </c>
      <c r="L218" s="81">
        <f>อุดรธานี!AP50</f>
        <v>2828538.29</v>
      </c>
      <c r="M218" s="81">
        <f>อุดรธานี!AQ50</f>
        <v>2700573.26</v>
      </c>
      <c r="N218" s="75"/>
      <c r="O218" s="75"/>
      <c r="P218" s="75"/>
      <c r="Q218" s="151">
        <f t="shared" si="22"/>
        <v>127965.03000000026</v>
      </c>
      <c r="R218" s="78">
        <f t="shared" si="23"/>
        <v>948.85551492787658</v>
      </c>
    </row>
    <row r="219" spans="1:18" x14ac:dyDescent="0.3">
      <c r="A219" s="76">
        <v>9</v>
      </c>
      <c r="B219" s="75" t="s">
        <v>353</v>
      </c>
      <c r="C219" s="75" t="s">
        <v>606</v>
      </c>
      <c r="D219" s="75" t="s">
        <v>384</v>
      </c>
      <c r="E219" s="75" t="s">
        <v>332</v>
      </c>
      <c r="F219" s="75" t="s">
        <v>480</v>
      </c>
      <c r="G219" s="75" t="s">
        <v>1560</v>
      </c>
      <c r="H219" s="80">
        <v>3469</v>
      </c>
      <c r="I219" s="76">
        <v>3</v>
      </c>
      <c r="J219" s="153">
        <f>อุดรธานี!F51</f>
        <v>225901.51</v>
      </c>
      <c r="K219" s="159">
        <f>อุดรธานี!AO51</f>
        <v>255047.02000000005</v>
      </c>
      <c r="L219" s="81">
        <f>อุดรธานี!AP51</f>
        <v>2570001.3200000003</v>
      </c>
      <c r="M219" s="81">
        <f>อุดรธานี!AQ51</f>
        <v>2455013.59</v>
      </c>
      <c r="N219" s="75"/>
      <c r="O219" s="75"/>
      <c r="P219" s="75"/>
      <c r="Q219" s="151">
        <f t="shared" si="22"/>
        <v>114987.73000000045</v>
      </c>
      <c r="R219" s="78">
        <f t="shared" si="23"/>
        <v>740.84788699913531</v>
      </c>
    </row>
    <row r="220" spans="1:18" x14ac:dyDescent="0.3">
      <c r="A220" s="76">
        <v>10</v>
      </c>
      <c r="B220" s="75" t="s">
        <v>353</v>
      </c>
      <c r="C220" s="75" t="s">
        <v>606</v>
      </c>
      <c r="D220" s="75" t="s">
        <v>384</v>
      </c>
      <c r="E220" s="75" t="s">
        <v>332</v>
      </c>
      <c r="F220" s="75" t="s">
        <v>480</v>
      </c>
      <c r="G220" s="75" t="s">
        <v>1561</v>
      </c>
      <c r="H220" s="80">
        <v>1883</v>
      </c>
      <c r="I220" s="76">
        <v>2</v>
      </c>
      <c r="J220" s="153">
        <f>อุดรธานี!F52</f>
        <v>253077.47</v>
      </c>
      <c r="K220" s="159">
        <f>อุดรธานี!AO52</f>
        <v>331805.36</v>
      </c>
      <c r="L220" s="81">
        <f>อุดรธานี!AP52</f>
        <v>2265445.2400000002</v>
      </c>
      <c r="M220" s="81">
        <f>อุดรธานี!AQ52</f>
        <v>2483908.4900000002</v>
      </c>
      <c r="N220" s="75"/>
      <c r="O220" s="75"/>
      <c r="P220" s="75"/>
      <c r="Q220" s="151">
        <f t="shared" si="22"/>
        <v>-218463.25</v>
      </c>
      <c r="R220" s="78">
        <f t="shared" si="23"/>
        <v>1203.1042166755178</v>
      </c>
    </row>
    <row r="221" spans="1:18" x14ac:dyDescent="0.3">
      <c r="A221" s="76">
        <v>11</v>
      </c>
      <c r="B221" s="75" t="s">
        <v>353</v>
      </c>
      <c r="C221" s="75" t="s">
        <v>606</v>
      </c>
      <c r="D221" s="75" t="s">
        <v>384</v>
      </c>
      <c r="E221" s="75" t="s">
        <v>332</v>
      </c>
      <c r="F221" s="75" t="s">
        <v>480</v>
      </c>
      <c r="G221" s="75" t="s">
        <v>1562</v>
      </c>
      <c r="H221" s="80">
        <v>3742</v>
      </c>
      <c r="I221" s="76">
        <v>3</v>
      </c>
      <c r="J221" s="153">
        <f>อุดรธานี!F53</f>
        <v>321327.38</v>
      </c>
      <c r="K221" s="159">
        <f>อุดรธานี!AO53</f>
        <v>494203.27999999997</v>
      </c>
      <c r="L221" s="81">
        <f>อุดรธานี!AP53</f>
        <v>2729022.75</v>
      </c>
      <c r="M221" s="81">
        <f>อุดรธานี!AQ53</f>
        <v>3501329.05</v>
      </c>
      <c r="N221" s="75"/>
      <c r="O221" s="75"/>
      <c r="P221" s="75"/>
      <c r="Q221" s="151">
        <f t="shared" si="22"/>
        <v>-772306.29999999981</v>
      </c>
      <c r="R221" s="78">
        <f t="shared" si="23"/>
        <v>729.29522982362369</v>
      </c>
    </row>
    <row r="222" spans="1:18" x14ac:dyDescent="0.3">
      <c r="A222" s="76">
        <v>12</v>
      </c>
      <c r="B222" s="75" t="s">
        <v>353</v>
      </c>
      <c r="C222" s="75" t="s">
        <v>606</v>
      </c>
      <c r="D222" s="75" t="s">
        <v>384</v>
      </c>
      <c r="E222" s="75" t="s">
        <v>332</v>
      </c>
      <c r="F222" s="75" t="s">
        <v>480</v>
      </c>
      <c r="G222" s="75" t="s">
        <v>1563</v>
      </c>
      <c r="H222" s="80">
        <v>3069</v>
      </c>
      <c r="I222" s="76">
        <v>3</v>
      </c>
      <c r="J222" s="153">
        <f>อุดรธานี!F54</f>
        <v>547320.30000000005</v>
      </c>
      <c r="K222" s="159">
        <f>อุดรธานี!AO54</f>
        <v>539255.47</v>
      </c>
      <c r="L222" s="81">
        <f>อุดรธานี!AP54</f>
        <v>2383520.2199999997</v>
      </c>
      <c r="M222" s="81">
        <f>อุดรธานี!AQ54</f>
        <v>2805129.51</v>
      </c>
      <c r="N222" s="75"/>
      <c r="O222" s="75"/>
      <c r="P222" s="75"/>
      <c r="Q222" s="151">
        <f t="shared" si="22"/>
        <v>-421609.29000000004</v>
      </c>
      <c r="R222" s="78">
        <f t="shared" si="23"/>
        <v>776.6439296187682</v>
      </c>
    </row>
    <row r="223" spans="1:18" s="21" customFormat="1" x14ac:dyDescent="0.3">
      <c r="A223" s="139">
        <v>2</v>
      </c>
      <c r="B223" s="140" t="s">
        <v>353</v>
      </c>
      <c r="C223" s="140"/>
      <c r="D223" s="140"/>
      <c r="E223" s="140" t="s">
        <v>376</v>
      </c>
      <c r="F223" s="140"/>
      <c r="G223" s="140" t="s">
        <v>608</v>
      </c>
      <c r="H223" s="142">
        <f>SUM(H211:H222)</f>
        <v>44325</v>
      </c>
      <c r="I223" s="139"/>
      <c r="J223" s="142">
        <f>SUM(J211:J222)</f>
        <v>5709537.3299999991</v>
      </c>
      <c r="K223" s="160">
        <f>SUM(K211:K222)</f>
        <v>6897735.5700000003</v>
      </c>
      <c r="L223" s="142">
        <f t="shared" ref="L223:M223" si="25">SUM(L211:L222)</f>
        <v>35019525.469999999</v>
      </c>
      <c r="M223" s="142">
        <f t="shared" si="25"/>
        <v>37738263.039999992</v>
      </c>
      <c r="N223" s="140">
        <v>11</v>
      </c>
      <c r="O223" s="140">
        <v>11</v>
      </c>
      <c r="P223" s="140">
        <f>N223-O223</f>
        <v>0</v>
      </c>
      <c r="Q223" s="152">
        <f t="shared" si="22"/>
        <v>-2718737.5699999928</v>
      </c>
      <c r="R223" s="150">
        <f>L223/H223</f>
        <v>790.06261635645797</v>
      </c>
    </row>
    <row r="224" spans="1:18" x14ac:dyDescent="0.3">
      <c r="A224" s="76">
        <v>1</v>
      </c>
      <c r="B224" s="75" t="s">
        <v>353</v>
      </c>
      <c r="C224" s="75" t="s">
        <v>317</v>
      </c>
      <c r="D224" s="75" t="s">
        <v>391</v>
      </c>
      <c r="E224" s="75" t="s">
        <v>318</v>
      </c>
      <c r="F224" s="75" t="s">
        <v>510</v>
      </c>
      <c r="G224" s="75" t="s">
        <v>609</v>
      </c>
      <c r="H224" s="80"/>
      <c r="I224" s="76"/>
      <c r="J224" s="153"/>
      <c r="K224" s="159"/>
      <c r="L224" s="81"/>
      <c r="M224" s="81"/>
      <c r="N224" s="75"/>
      <c r="O224" s="75"/>
      <c r="P224" s="75"/>
    </row>
    <row r="225" spans="1:18" x14ac:dyDescent="0.3">
      <c r="A225" s="76">
        <v>2</v>
      </c>
      <c r="B225" s="75" t="s">
        <v>353</v>
      </c>
      <c r="C225" s="75" t="s">
        <v>317</v>
      </c>
      <c r="D225" s="75" t="s">
        <v>391</v>
      </c>
      <c r="E225" s="75" t="s">
        <v>318</v>
      </c>
      <c r="F225" s="75" t="s">
        <v>480</v>
      </c>
      <c r="G225" s="75" t="s">
        <v>1592</v>
      </c>
      <c r="H225" s="80">
        <v>3175</v>
      </c>
      <c r="I225" s="76">
        <v>3</v>
      </c>
      <c r="J225" s="153">
        <f>อุดรธานี!F55</f>
        <v>618515.42000000004</v>
      </c>
      <c r="K225" s="159">
        <f>อุดรธานี!AO55</f>
        <v>847038.37000000011</v>
      </c>
      <c r="L225" s="81">
        <f>อุดรธานี!AP55</f>
        <v>2342818.58</v>
      </c>
      <c r="M225" s="81">
        <f>อุดรธานี!AQ55</f>
        <v>2232704.73</v>
      </c>
      <c r="N225" s="75"/>
      <c r="O225" s="75"/>
      <c r="P225" s="75"/>
      <c r="Q225" s="151">
        <f t="shared" si="22"/>
        <v>110113.85000000009</v>
      </c>
      <c r="R225" s="78">
        <f t="shared" si="23"/>
        <v>737.89561574803156</v>
      </c>
    </row>
    <row r="226" spans="1:18" x14ac:dyDescent="0.3">
      <c r="A226" s="76">
        <v>3</v>
      </c>
      <c r="B226" s="75" t="s">
        <v>353</v>
      </c>
      <c r="C226" s="75" t="s">
        <v>317</v>
      </c>
      <c r="D226" s="75" t="s">
        <v>391</v>
      </c>
      <c r="E226" s="75" t="s">
        <v>318</v>
      </c>
      <c r="F226" s="75" t="s">
        <v>480</v>
      </c>
      <c r="G226" s="75" t="s">
        <v>1593</v>
      </c>
      <c r="H226" s="80">
        <v>3286</v>
      </c>
      <c r="I226" s="76">
        <v>3</v>
      </c>
      <c r="J226" s="153">
        <f>อุดรธานี!F56</f>
        <v>113247.4</v>
      </c>
      <c r="K226" s="159">
        <f>อุดรธานี!AO56</f>
        <v>357018.52</v>
      </c>
      <c r="L226" s="81">
        <f>อุดรธานี!AP56</f>
        <v>3262164.15</v>
      </c>
      <c r="M226" s="81">
        <f>อุดรธานี!AQ56</f>
        <v>3334796.9</v>
      </c>
      <c r="N226" s="75"/>
      <c r="O226" s="75"/>
      <c r="P226" s="75"/>
      <c r="Q226" s="151">
        <f t="shared" si="22"/>
        <v>-72632.75</v>
      </c>
      <c r="R226" s="78">
        <f t="shared" si="23"/>
        <v>992.74624163116243</v>
      </c>
    </row>
    <row r="227" spans="1:18" x14ac:dyDescent="0.3">
      <c r="A227" s="76">
        <v>4</v>
      </c>
      <c r="B227" s="75" t="s">
        <v>353</v>
      </c>
      <c r="C227" s="75" t="s">
        <v>317</v>
      </c>
      <c r="D227" s="75" t="s">
        <v>391</v>
      </c>
      <c r="E227" s="75" t="s">
        <v>318</v>
      </c>
      <c r="F227" s="75" t="s">
        <v>480</v>
      </c>
      <c r="G227" s="75" t="s">
        <v>1594</v>
      </c>
      <c r="H227" s="80">
        <v>3033</v>
      </c>
      <c r="I227" s="76">
        <v>3</v>
      </c>
      <c r="J227" s="153">
        <f>อุดรธานี!F57</f>
        <v>193906.21</v>
      </c>
      <c r="K227" s="159">
        <f>อุดรธานี!AO57</f>
        <v>152855.46</v>
      </c>
      <c r="L227" s="81">
        <f>อุดรธานี!AP57</f>
        <v>1921879.21</v>
      </c>
      <c r="M227" s="81">
        <f>อุดรธานี!AQ57</f>
        <v>2025059.1199999999</v>
      </c>
      <c r="N227" s="75"/>
      <c r="O227" s="75"/>
      <c r="P227" s="75"/>
      <c r="Q227" s="151">
        <f t="shared" si="22"/>
        <v>-103179.90999999992</v>
      </c>
      <c r="R227" s="78">
        <f t="shared" si="23"/>
        <v>633.65618529508731</v>
      </c>
    </row>
    <row r="228" spans="1:18" x14ac:dyDescent="0.3">
      <c r="A228" s="76">
        <v>5</v>
      </c>
      <c r="B228" s="75" t="s">
        <v>353</v>
      </c>
      <c r="C228" s="75" t="s">
        <v>317</v>
      </c>
      <c r="D228" s="75" t="s">
        <v>391</v>
      </c>
      <c r="E228" s="75" t="s">
        <v>318</v>
      </c>
      <c r="F228" s="75" t="s">
        <v>480</v>
      </c>
      <c r="G228" s="75" t="s">
        <v>1595</v>
      </c>
      <c r="H228" s="80">
        <v>2571</v>
      </c>
      <c r="I228" s="76">
        <v>2</v>
      </c>
      <c r="J228" s="153">
        <f>อุดรธานี!F58</f>
        <v>206765.15</v>
      </c>
      <c r="K228" s="159">
        <f>อุดรธานี!AO58</f>
        <v>399802.86</v>
      </c>
      <c r="L228" s="81">
        <f>อุดรธานี!AP58</f>
        <v>2697787.21</v>
      </c>
      <c r="M228" s="81">
        <f>อุดรธานี!AQ58</f>
        <v>2726149.81</v>
      </c>
      <c r="N228" s="75"/>
      <c r="O228" s="75"/>
      <c r="P228" s="75"/>
      <c r="Q228" s="151">
        <f t="shared" si="22"/>
        <v>-28362.600000000093</v>
      </c>
      <c r="R228" s="78">
        <f t="shared" si="23"/>
        <v>1049.3143562816024</v>
      </c>
    </row>
    <row r="229" spans="1:18" x14ac:dyDescent="0.3">
      <c r="A229" s="76">
        <v>6</v>
      </c>
      <c r="B229" s="75" t="s">
        <v>353</v>
      </c>
      <c r="C229" s="75" t="s">
        <v>317</v>
      </c>
      <c r="D229" s="75" t="s">
        <v>391</v>
      </c>
      <c r="E229" s="75" t="s">
        <v>318</v>
      </c>
      <c r="F229" s="75" t="s">
        <v>480</v>
      </c>
      <c r="G229" s="75" t="s">
        <v>330</v>
      </c>
      <c r="H229" s="80">
        <v>5320</v>
      </c>
      <c r="I229" s="76">
        <v>4</v>
      </c>
      <c r="J229" s="153">
        <f>อุดรธานี!F59</f>
        <v>887566.6</v>
      </c>
      <c r="K229" s="159">
        <f>อุดรธานี!AO59</f>
        <v>2124936.7399999998</v>
      </c>
      <c r="L229" s="81">
        <f>อุดรธานี!AP59</f>
        <v>4144848.78</v>
      </c>
      <c r="M229" s="81">
        <f>อุดรธานี!AQ59</f>
        <v>2674168.7999999998</v>
      </c>
      <c r="N229" s="75"/>
      <c r="O229" s="75"/>
      <c r="P229" s="75"/>
      <c r="Q229" s="151">
        <f t="shared" si="22"/>
        <v>1470679.98</v>
      </c>
      <c r="R229" s="78">
        <f t="shared" si="23"/>
        <v>779.10691353383459</v>
      </c>
    </row>
    <row r="230" spans="1:18" x14ac:dyDescent="0.3">
      <c r="A230" s="76">
        <v>7</v>
      </c>
      <c r="B230" s="75" t="s">
        <v>353</v>
      </c>
      <c r="C230" s="75" t="s">
        <v>317</v>
      </c>
      <c r="D230" s="75" t="s">
        <v>391</v>
      </c>
      <c r="E230" s="75" t="s">
        <v>318</v>
      </c>
      <c r="F230" s="75" t="s">
        <v>480</v>
      </c>
      <c r="G230" s="75" t="s">
        <v>1596</v>
      </c>
      <c r="H230" s="80">
        <v>2252</v>
      </c>
      <c r="I230" s="76">
        <v>2</v>
      </c>
      <c r="J230" s="153">
        <f>อุดรธานี!F60</f>
        <v>626135.18000000005</v>
      </c>
      <c r="K230" s="159">
        <f>อุดรธานี!AO60</f>
        <v>805134.38</v>
      </c>
      <c r="L230" s="81">
        <f>อุดรธานี!AP60</f>
        <v>2105222.59</v>
      </c>
      <c r="M230" s="81">
        <f>อุดรธานี!AQ60</f>
        <v>2067701.57</v>
      </c>
      <c r="N230" s="75"/>
      <c r="O230" s="75"/>
      <c r="P230" s="75"/>
      <c r="Q230" s="151">
        <f t="shared" si="22"/>
        <v>37521.019999999786</v>
      </c>
      <c r="R230" s="78">
        <f t="shared" si="23"/>
        <v>934.82353019538186</v>
      </c>
    </row>
    <row r="231" spans="1:18" x14ac:dyDescent="0.3">
      <c r="A231" s="76">
        <v>8</v>
      </c>
      <c r="B231" s="75" t="s">
        <v>353</v>
      </c>
      <c r="C231" s="75" t="s">
        <v>317</v>
      </c>
      <c r="D231" s="75" t="s">
        <v>391</v>
      </c>
      <c r="E231" s="75" t="s">
        <v>318</v>
      </c>
      <c r="F231" s="75" t="s">
        <v>480</v>
      </c>
      <c r="G231" s="75" t="s">
        <v>1597</v>
      </c>
      <c r="H231" s="80">
        <v>2615</v>
      </c>
      <c r="I231" s="76">
        <v>2</v>
      </c>
      <c r="J231" s="153">
        <f>อุดรธานี!F61</f>
        <v>275398.09000000003</v>
      </c>
      <c r="K231" s="159">
        <f>อุดรธานี!AO61</f>
        <v>471513.08000000007</v>
      </c>
      <c r="L231" s="81">
        <f>อุดรธานี!AP61</f>
        <v>2106774.08</v>
      </c>
      <c r="M231" s="81">
        <f>อุดรธานี!AQ61</f>
        <v>1954653.2000000002</v>
      </c>
      <c r="N231" s="75"/>
      <c r="O231" s="75"/>
      <c r="P231" s="75"/>
      <c r="Q231" s="151">
        <f t="shared" si="22"/>
        <v>152120.87999999989</v>
      </c>
      <c r="R231" s="78">
        <f t="shared" si="23"/>
        <v>805.64974378585089</v>
      </c>
    </row>
    <row r="232" spans="1:18" x14ac:dyDescent="0.3">
      <c r="A232" s="76">
        <v>9</v>
      </c>
      <c r="B232" s="75" t="s">
        <v>353</v>
      </c>
      <c r="C232" s="75" t="s">
        <v>317</v>
      </c>
      <c r="D232" s="75" t="s">
        <v>391</v>
      </c>
      <c r="E232" s="75" t="s">
        <v>318</v>
      </c>
      <c r="F232" s="75" t="s">
        <v>480</v>
      </c>
      <c r="G232" s="75" t="s">
        <v>1598</v>
      </c>
      <c r="H232" s="80">
        <v>7141</v>
      </c>
      <c r="I232" s="76">
        <v>5</v>
      </c>
      <c r="J232" s="153">
        <f>อุดรธานี!F62</f>
        <v>334837.76000000001</v>
      </c>
      <c r="K232" s="159">
        <f>อุดรธานี!AO62</f>
        <v>424369.56</v>
      </c>
      <c r="L232" s="81">
        <f>อุดรธานี!AP62</f>
        <v>4012008.24</v>
      </c>
      <c r="M232" s="81">
        <f>อุดรธานี!AQ62</f>
        <v>4160375.62</v>
      </c>
      <c r="N232" s="75"/>
      <c r="O232" s="75"/>
      <c r="P232" s="75"/>
      <c r="Q232" s="151">
        <f t="shared" si="22"/>
        <v>-148367.37999999989</v>
      </c>
      <c r="R232" s="78">
        <f t="shared" si="23"/>
        <v>561.82722867945665</v>
      </c>
    </row>
    <row r="233" spans="1:18" x14ac:dyDescent="0.3">
      <c r="A233" s="76">
        <v>10</v>
      </c>
      <c r="B233" s="75" t="s">
        <v>353</v>
      </c>
      <c r="C233" s="75" t="s">
        <v>317</v>
      </c>
      <c r="D233" s="75" t="s">
        <v>391</v>
      </c>
      <c r="E233" s="75" t="s">
        <v>318</v>
      </c>
      <c r="F233" s="75" t="s">
        <v>480</v>
      </c>
      <c r="G233" s="75" t="s">
        <v>1599</v>
      </c>
      <c r="H233" s="80">
        <v>6948</v>
      </c>
      <c r="I233" s="76">
        <v>5</v>
      </c>
      <c r="J233" s="153">
        <f>อุดรธานี!F63</f>
        <v>460790.23</v>
      </c>
      <c r="K233" s="159">
        <f>อุดรธานี!AO63</f>
        <v>806179.30999999994</v>
      </c>
      <c r="L233" s="81">
        <f>อุดรธานี!AP63</f>
        <v>3676922.2199999997</v>
      </c>
      <c r="M233" s="81">
        <f>อุดรธานี!AQ63</f>
        <v>3463209.31</v>
      </c>
      <c r="N233" s="75"/>
      <c r="O233" s="75"/>
      <c r="P233" s="75"/>
      <c r="Q233" s="151">
        <f t="shared" si="22"/>
        <v>213712.90999999968</v>
      </c>
      <c r="R233" s="78">
        <f t="shared" si="23"/>
        <v>529.20584628670122</v>
      </c>
    </row>
    <row r="234" spans="1:18" x14ac:dyDescent="0.3">
      <c r="A234" s="76">
        <v>11</v>
      </c>
      <c r="B234" s="75" t="s">
        <v>353</v>
      </c>
      <c r="C234" s="75" t="s">
        <v>317</v>
      </c>
      <c r="D234" s="75" t="s">
        <v>391</v>
      </c>
      <c r="E234" s="75" t="s">
        <v>318</v>
      </c>
      <c r="F234" s="75" t="s">
        <v>480</v>
      </c>
      <c r="G234" s="75" t="s">
        <v>1600</v>
      </c>
      <c r="H234" s="80">
        <v>3704</v>
      </c>
      <c r="I234" s="76">
        <v>3</v>
      </c>
      <c r="J234" s="153">
        <f>อุดรธานี!F64</f>
        <v>8269.34</v>
      </c>
      <c r="K234" s="159">
        <f>อุดรธานี!AO64</f>
        <v>103013.32</v>
      </c>
      <c r="L234" s="81">
        <f>อุดรธานี!AP64</f>
        <v>2706863.14</v>
      </c>
      <c r="M234" s="81">
        <f>อุดรธานี!AQ64</f>
        <v>3193422.43</v>
      </c>
      <c r="N234" s="75"/>
      <c r="O234" s="75"/>
      <c r="P234" s="75"/>
      <c r="Q234" s="151">
        <f t="shared" si="22"/>
        <v>-486559.29000000004</v>
      </c>
      <c r="R234" s="78">
        <f t="shared" si="23"/>
        <v>730.79458423326139</v>
      </c>
    </row>
    <row r="235" spans="1:18" x14ac:dyDescent="0.3">
      <c r="A235" s="76">
        <v>12</v>
      </c>
      <c r="B235" s="75" t="s">
        <v>353</v>
      </c>
      <c r="C235" s="75" t="s">
        <v>317</v>
      </c>
      <c r="D235" s="75" t="s">
        <v>391</v>
      </c>
      <c r="E235" s="75" t="s">
        <v>318</v>
      </c>
      <c r="F235" s="75" t="s">
        <v>480</v>
      </c>
      <c r="G235" s="75" t="s">
        <v>1601</v>
      </c>
      <c r="H235" s="80">
        <v>2752</v>
      </c>
      <c r="I235" s="76">
        <v>2</v>
      </c>
      <c r="J235" s="153">
        <f>อุดรธานี!F65</f>
        <v>207612.59</v>
      </c>
      <c r="K235" s="159">
        <f>อุดรธานี!AO65</f>
        <v>350944.73</v>
      </c>
      <c r="L235" s="81">
        <f>อุดรธานี!AP65</f>
        <v>2351128.63</v>
      </c>
      <c r="M235" s="81">
        <f>อุดรธานี!AQ65</f>
        <v>2464816.9</v>
      </c>
      <c r="N235" s="75"/>
      <c r="O235" s="75"/>
      <c r="P235" s="75"/>
      <c r="Q235" s="151">
        <f t="shared" si="22"/>
        <v>-113688.27000000002</v>
      </c>
      <c r="R235" s="78">
        <f t="shared" si="23"/>
        <v>854.33453124999994</v>
      </c>
    </row>
    <row r="236" spans="1:18" s="21" customFormat="1" x14ac:dyDescent="0.3">
      <c r="A236" s="139">
        <v>3</v>
      </c>
      <c r="B236" s="140" t="s">
        <v>353</v>
      </c>
      <c r="C236" s="140"/>
      <c r="D236" s="140"/>
      <c r="E236" s="140" t="s">
        <v>376</v>
      </c>
      <c r="F236" s="140"/>
      <c r="G236" s="140" t="s">
        <v>610</v>
      </c>
      <c r="H236" s="142">
        <f>SUM(H224:H235)</f>
        <v>42797</v>
      </c>
      <c r="I236" s="139"/>
      <c r="J236" s="142">
        <f>SUM(J224:J235)</f>
        <v>3933043.9699999993</v>
      </c>
      <c r="K236" s="160">
        <f>SUM(K224:K235)</f>
        <v>6842806.3300000001</v>
      </c>
      <c r="L236" s="142">
        <f t="shared" ref="L236:M236" si="26">SUM(L224:L235)</f>
        <v>31328416.830000002</v>
      </c>
      <c r="M236" s="142">
        <f t="shared" si="26"/>
        <v>30297058.389999997</v>
      </c>
      <c r="N236" s="140">
        <v>11</v>
      </c>
      <c r="O236" s="140">
        <v>11</v>
      </c>
      <c r="P236" s="140">
        <v>0</v>
      </c>
      <c r="Q236" s="152">
        <f t="shared" si="22"/>
        <v>1031358.4400000051</v>
      </c>
      <c r="R236" s="150">
        <f>L236/H236</f>
        <v>732.02366591116208</v>
      </c>
    </row>
    <row r="237" spans="1:18" x14ac:dyDescent="0.3">
      <c r="A237" s="76">
        <v>1</v>
      </c>
      <c r="B237" s="75" t="s">
        <v>353</v>
      </c>
      <c r="C237" s="75" t="s">
        <v>319</v>
      </c>
      <c r="D237" s="75" t="s">
        <v>398</v>
      </c>
      <c r="E237" s="75" t="s">
        <v>320</v>
      </c>
      <c r="F237" s="75" t="s">
        <v>477</v>
      </c>
      <c r="G237" s="75" t="s">
        <v>611</v>
      </c>
      <c r="H237" s="80"/>
      <c r="I237" s="76"/>
      <c r="J237" s="153"/>
      <c r="K237" s="159"/>
      <c r="L237" s="81"/>
      <c r="M237" s="81"/>
      <c r="N237" s="75"/>
      <c r="O237" s="75"/>
      <c r="P237" s="75"/>
    </row>
    <row r="238" spans="1:18" x14ac:dyDescent="0.3">
      <c r="A238" s="76">
        <v>2</v>
      </c>
      <c r="B238" s="75" t="s">
        <v>353</v>
      </c>
      <c r="C238" s="75" t="s">
        <v>319</v>
      </c>
      <c r="D238" s="75" t="s">
        <v>398</v>
      </c>
      <c r="E238" s="75" t="s">
        <v>320</v>
      </c>
      <c r="F238" s="75" t="s">
        <v>480</v>
      </c>
      <c r="G238" s="75" t="s">
        <v>1564</v>
      </c>
      <c r="H238" s="80">
        <v>4777</v>
      </c>
      <c r="I238" s="76">
        <v>4</v>
      </c>
      <c r="J238" s="153">
        <f>อุดรธานี!F66</f>
        <v>1027106.1</v>
      </c>
      <c r="K238" s="159">
        <f>อุดรธานี!AO66</f>
        <v>981766.22</v>
      </c>
      <c r="L238" s="81">
        <f>อุดรธานี!AP66</f>
        <v>3123369.84</v>
      </c>
      <c r="M238" s="81">
        <f>อุดรธานี!AQ66</f>
        <v>3298584.4099999997</v>
      </c>
      <c r="N238" s="75"/>
      <c r="O238" s="75"/>
      <c r="P238" s="75"/>
      <c r="Q238" s="151">
        <f t="shared" si="22"/>
        <v>-175214.56999999983</v>
      </c>
      <c r="R238" s="78">
        <f t="shared" si="23"/>
        <v>653.83500942013814</v>
      </c>
    </row>
    <row r="239" spans="1:18" x14ac:dyDescent="0.3">
      <c r="A239" s="76">
        <v>3</v>
      </c>
      <c r="B239" s="75" t="s">
        <v>353</v>
      </c>
      <c r="C239" s="75" t="s">
        <v>319</v>
      </c>
      <c r="D239" s="75" t="s">
        <v>398</v>
      </c>
      <c r="E239" s="75" t="s">
        <v>320</v>
      </c>
      <c r="F239" s="75" t="s">
        <v>480</v>
      </c>
      <c r="G239" s="75" t="s">
        <v>1550</v>
      </c>
      <c r="H239" s="80">
        <v>8626</v>
      </c>
      <c r="I239" s="76">
        <v>5</v>
      </c>
      <c r="J239" s="153">
        <f>อุดรธานี!F67</f>
        <v>1150222.04</v>
      </c>
      <c r="K239" s="159">
        <f>อุดรธานี!AO67</f>
        <v>1710851.01</v>
      </c>
      <c r="L239" s="81">
        <f>อุดรธานี!AP67</f>
        <v>7697874.0099999998</v>
      </c>
      <c r="M239" s="81">
        <f>อุดรธานี!AQ67</f>
        <v>6621961.8200000003</v>
      </c>
      <c r="N239" s="75"/>
      <c r="O239" s="75"/>
      <c r="P239" s="75"/>
      <c r="Q239" s="151">
        <f t="shared" si="22"/>
        <v>1075912.1899999995</v>
      </c>
      <c r="R239" s="78">
        <f t="shared" si="23"/>
        <v>892.40366450266629</v>
      </c>
    </row>
    <row r="240" spans="1:18" x14ac:dyDescent="0.3">
      <c r="A240" s="76">
        <v>4</v>
      </c>
      <c r="B240" s="75" t="s">
        <v>353</v>
      </c>
      <c r="C240" s="75" t="s">
        <v>319</v>
      </c>
      <c r="D240" s="75" t="s">
        <v>398</v>
      </c>
      <c r="E240" s="75" t="s">
        <v>320</v>
      </c>
      <c r="F240" s="75" t="s">
        <v>480</v>
      </c>
      <c r="G240" s="75" t="s">
        <v>1467</v>
      </c>
      <c r="H240" s="80">
        <v>4748</v>
      </c>
      <c r="I240" s="76">
        <v>4</v>
      </c>
      <c r="J240" s="153">
        <f>อุดรธานี!F68</f>
        <v>434061.58</v>
      </c>
      <c r="K240" s="159">
        <f>อุดรธานี!AO68</f>
        <v>644328.91</v>
      </c>
      <c r="L240" s="81">
        <f>อุดรธานี!AP68</f>
        <v>2622115.8399999999</v>
      </c>
      <c r="M240" s="81">
        <f>อุดรธานี!AQ68</f>
        <v>2535981.09</v>
      </c>
      <c r="N240" s="75"/>
      <c r="O240" s="75"/>
      <c r="P240" s="75"/>
      <c r="Q240" s="151">
        <f t="shared" si="22"/>
        <v>86134.75</v>
      </c>
      <c r="R240" s="78">
        <f t="shared" si="23"/>
        <v>552.25691659646168</v>
      </c>
    </row>
    <row r="241" spans="1:18" x14ac:dyDescent="0.3">
      <c r="A241" s="76">
        <v>5</v>
      </c>
      <c r="B241" s="75" t="s">
        <v>353</v>
      </c>
      <c r="C241" s="75" t="s">
        <v>319</v>
      </c>
      <c r="D241" s="75" t="s">
        <v>398</v>
      </c>
      <c r="E241" s="75" t="s">
        <v>320</v>
      </c>
      <c r="F241" s="75" t="s">
        <v>480</v>
      </c>
      <c r="G241" s="75" t="s">
        <v>1468</v>
      </c>
      <c r="H241" s="80">
        <v>2942</v>
      </c>
      <c r="I241" s="76">
        <v>2</v>
      </c>
      <c r="J241" s="153">
        <f>อุดรธานี!F69</f>
        <v>427747.77</v>
      </c>
      <c r="K241" s="159">
        <f>อุดรธานี!AO69</f>
        <v>444642.24</v>
      </c>
      <c r="L241" s="81">
        <f>อุดรธานี!AP69</f>
        <v>2811706.9299999997</v>
      </c>
      <c r="M241" s="81">
        <f>อุดรธานี!AQ69</f>
        <v>2672129.8000000003</v>
      </c>
      <c r="N241" s="75"/>
      <c r="O241" s="75"/>
      <c r="P241" s="75"/>
      <c r="Q241" s="151">
        <f t="shared" si="22"/>
        <v>139577.12999999942</v>
      </c>
      <c r="R241" s="78">
        <f t="shared" si="23"/>
        <v>955.71275662814401</v>
      </c>
    </row>
    <row r="242" spans="1:18" x14ac:dyDescent="0.3">
      <c r="A242" s="76">
        <v>6</v>
      </c>
      <c r="B242" s="75" t="s">
        <v>353</v>
      </c>
      <c r="C242" s="75" t="s">
        <v>319</v>
      </c>
      <c r="D242" s="75" t="s">
        <v>398</v>
      </c>
      <c r="E242" s="75" t="s">
        <v>320</v>
      </c>
      <c r="F242" s="75" t="s">
        <v>480</v>
      </c>
      <c r="G242" s="75" t="s">
        <v>1469</v>
      </c>
      <c r="H242" s="80">
        <v>7498</v>
      </c>
      <c r="I242" s="76">
        <v>5</v>
      </c>
      <c r="J242" s="153">
        <f>อุดรธานี!F70</f>
        <v>619481.25</v>
      </c>
      <c r="K242" s="159">
        <f>อุดรธานี!AO70</f>
        <v>634931.04</v>
      </c>
      <c r="L242" s="81">
        <f>อุดรธานี!AP70</f>
        <v>3501250.55</v>
      </c>
      <c r="M242" s="81">
        <f>อุดรธานี!AQ70</f>
        <v>3583485.8699999996</v>
      </c>
      <c r="N242" s="75"/>
      <c r="O242" s="75"/>
      <c r="P242" s="75"/>
      <c r="Q242" s="151">
        <f t="shared" si="22"/>
        <v>-82235.319999999832</v>
      </c>
      <c r="R242" s="78">
        <f t="shared" si="23"/>
        <v>466.95792878100826</v>
      </c>
    </row>
    <row r="243" spans="1:18" x14ac:dyDescent="0.3">
      <c r="A243" s="76">
        <v>7</v>
      </c>
      <c r="B243" s="75" t="s">
        <v>353</v>
      </c>
      <c r="C243" s="75" t="s">
        <v>319</v>
      </c>
      <c r="D243" s="75" t="s">
        <v>398</v>
      </c>
      <c r="E243" s="75" t="s">
        <v>320</v>
      </c>
      <c r="F243" s="75" t="s">
        <v>480</v>
      </c>
      <c r="G243" s="75" t="s">
        <v>1470</v>
      </c>
      <c r="H243" s="80">
        <v>5826</v>
      </c>
      <c r="I243" s="76">
        <v>4</v>
      </c>
      <c r="J243" s="153">
        <f>อุดรธานี!F71</f>
        <v>251039.45</v>
      </c>
      <c r="K243" s="159">
        <f>อุดรธานี!AO71</f>
        <v>1044863.66</v>
      </c>
      <c r="L243" s="81">
        <f>อุดรธานี!AP71</f>
        <v>5246046.5299999993</v>
      </c>
      <c r="M243" s="81">
        <f>อุดรธานี!AQ71</f>
        <v>4044291.96</v>
      </c>
      <c r="N243" s="75"/>
      <c r="O243" s="75"/>
      <c r="P243" s="75"/>
      <c r="Q243" s="151">
        <f t="shared" si="22"/>
        <v>1201754.5699999994</v>
      </c>
      <c r="R243" s="78">
        <f t="shared" si="23"/>
        <v>900.45426192928244</v>
      </c>
    </row>
    <row r="244" spans="1:18" x14ac:dyDescent="0.3">
      <c r="A244" s="76">
        <v>8</v>
      </c>
      <c r="B244" s="75" t="s">
        <v>353</v>
      </c>
      <c r="C244" s="75" t="s">
        <v>319</v>
      </c>
      <c r="D244" s="75" t="s">
        <v>398</v>
      </c>
      <c r="E244" s="75" t="s">
        <v>320</v>
      </c>
      <c r="F244" s="75" t="s">
        <v>480</v>
      </c>
      <c r="G244" s="75" t="s">
        <v>1471</v>
      </c>
      <c r="H244" s="80">
        <v>1932</v>
      </c>
      <c r="I244" s="76">
        <v>2</v>
      </c>
      <c r="J244" s="153">
        <f>อุดรธานี!F72</f>
        <v>161073.94</v>
      </c>
      <c r="K244" s="159">
        <f>อุดรธานี!AO72</f>
        <v>386269.58999999997</v>
      </c>
      <c r="L244" s="81">
        <f>อุดรธานี!AP72</f>
        <v>2128059.14</v>
      </c>
      <c r="M244" s="81">
        <f>อุดรธานี!AQ72</f>
        <v>2312644.63</v>
      </c>
      <c r="N244" s="75"/>
      <c r="O244" s="75"/>
      <c r="P244" s="75"/>
      <c r="Q244" s="151">
        <f t="shared" si="22"/>
        <v>-184585.48999999976</v>
      </c>
      <c r="R244" s="78">
        <f t="shared" si="23"/>
        <v>1101.4798861283646</v>
      </c>
    </row>
    <row r="245" spans="1:18" x14ac:dyDescent="0.3">
      <c r="A245" s="76">
        <v>9</v>
      </c>
      <c r="B245" s="75" t="s">
        <v>353</v>
      </c>
      <c r="C245" s="75" t="s">
        <v>319</v>
      </c>
      <c r="D245" s="75" t="s">
        <v>398</v>
      </c>
      <c r="E245" s="75" t="s">
        <v>320</v>
      </c>
      <c r="F245" s="75" t="s">
        <v>480</v>
      </c>
      <c r="G245" s="75" t="s">
        <v>1472</v>
      </c>
      <c r="H245" s="80">
        <v>3533</v>
      </c>
      <c r="I245" s="76">
        <v>3</v>
      </c>
      <c r="J245" s="153">
        <f>อุดรธานี!F73</f>
        <v>657285.98</v>
      </c>
      <c r="K245" s="159">
        <f>อุดรธานี!AO73</f>
        <v>609396.61</v>
      </c>
      <c r="L245" s="81">
        <f>อุดรธานี!AP73</f>
        <v>3248050.3600000003</v>
      </c>
      <c r="M245" s="81">
        <f>อุดรธานี!AQ73</f>
        <v>3294123.73</v>
      </c>
      <c r="N245" s="75"/>
      <c r="O245" s="75"/>
      <c r="P245" s="75"/>
      <c r="Q245" s="151">
        <f t="shared" si="22"/>
        <v>-46073.369999999646</v>
      </c>
      <c r="R245" s="78">
        <f t="shared" si="23"/>
        <v>919.34626662892731</v>
      </c>
    </row>
    <row r="246" spans="1:18" x14ac:dyDescent="0.3">
      <c r="A246" s="76">
        <v>10</v>
      </c>
      <c r="B246" s="75" t="s">
        <v>353</v>
      </c>
      <c r="C246" s="75" t="s">
        <v>319</v>
      </c>
      <c r="D246" s="75" t="s">
        <v>398</v>
      </c>
      <c r="E246" s="75" t="s">
        <v>320</v>
      </c>
      <c r="F246" s="75" t="s">
        <v>480</v>
      </c>
      <c r="G246" s="75" t="s">
        <v>1473</v>
      </c>
      <c r="H246" s="80">
        <v>4453</v>
      </c>
      <c r="I246" s="76">
        <v>3</v>
      </c>
      <c r="J246" s="153">
        <f>อุดรธานี!F74</f>
        <v>732739.51</v>
      </c>
      <c r="K246" s="159">
        <f>อุดรธานี!AO74</f>
        <v>957059.03</v>
      </c>
      <c r="L246" s="81">
        <f>อุดรธานี!AP74</f>
        <v>3054333.6399999997</v>
      </c>
      <c r="M246" s="81">
        <f>อุดรธานี!AQ74</f>
        <v>2735676.57</v>
      </c>
      <c r="N246" s="75"/>
      <c r="O246" s="75"/>
      <c r="P246" s="75"/>
      <c r="Q246" s="151">
        <f t="shared" si="22"/>
        <v>318657.06999999983</v>
      </c>
      <c r="R246" s="78">
        <f t="shared" si="23"/>
        <v>685.90470244778794</v>
      </c>
    </row>
    <row r="247" spans="1:18" x14ac:dyDescent="0.3">
      <c r="A247" s="76">
        <v>11</v>
      </c>
      <c r="B247" s="75" t="s">
        <v>353</v>
      </c>
      <c r="C247" s="75" t="s">
        <v>319</v>
      </c>
      <c r="D247" s="75" t="s">
        <v>398</v>
      </c>
      <c r="E247" s="75" t="s">
        <v>320</v>
      </c>
      <c r="F247" s="75" t="s">
        <v>480</v>
      </c>
      <c r="G247" s="75" t="s">
        <v>1474</v>
      </c>
      <c r="H247" s="80">
        <v>3123</v>
      </c>
      <c r="I247" s="76">
        <v>3</v>
      </c>
      <c r="J247" s="153">
        <f>อุดรธานี!F75</f>
        <v>51518.02</v>
      </c>
      <c r="K247" s="159">
        <f>อุดรธานี!AO75</f>
        <v>39327.339999999997</v>
      </c>
      <c r="L247" s="81">
        <f>อุดรธานี!AP75</f>
        <v>2293978.69</v>
      </c>
      <c r="M247" s="81">
        <f>อุดรธานี!AQ75</f>
        <v>2381288.5500000003</v>
      </c>
      <c r="N247" s="75"/>
      <c r="O247" s="75"/>
      <c r="P247" s="75"/>
      <c r="Q247" s="151">
        <f t="shared" si="22"/>
        <v>-87309.860000000335</v>
      </c>
      <c r="R247" s="78">
        <f t="shared" si="23"/>
        <v>734.54328850464299</v>
      </c>
    </row>
    <row r="248" spans="1:18" x14ac:dyDescent="0.3">
      <c r="A248" s="76">
        <v>12</v>
      </c>
      <c r="B248" s="75" t="s">
        <v>353</v>
      </c>
      <c r="C248" s="75" t="s">
        <v>319</v>
      </c>
      <c r="D248" s="75" t="s">
        <v>398</v>
      </c>
      <c r="E248" s="75" t="s">
        <v>320</v>
      </c>
      <c r="F248" s="75" t="s">
        <v>480</v>
      </c>
      <c r="G248" s="75" t="s">
        <v>1475</v>
      </c>
      <c r="H248" s="80">
        <v>4434</v>
      </c>
      <c r="I248" s="76">
        <v>3</v>
      </c>
      <c r="J248" s="153">
        <f>อุดรธานี!F76</f>
        <v>301806.96999999997</v>
      </c>
      <c r="K248" s="159">
        <f>อุดรธานี!AO76</f>
        <v>705382.72</v>
      </c>
      <c r="L248" s="81">
        <f>อุดรธานี!AP76</f>
        <v>3590162.4</v>
      </c>
      <c r="M248" s="81">
        <f>อุดรธานี!AQ76</f>
        <v>3172777.4699999997</v>
      </c>
      <c r="N248" s="75"/>
      <c r="O248" s="75"/>
      <c r="P248" s="75"/>
      <c r="Q248" s="151">
        <f t="shared" si="22"/>
        <v>417384.93000000017</v>
      </c>
      <c r="R248" s="78">
        <f t="shared" si="23"/>
        <v>809.68930987821375</v>
      </c>
    </row>
    <row r="249" spans="1:18" x14ac:dyDescent="0.3">
      <c r="A249" s="76">
        <v>13</v>
      </c>
      <c r="B249" s="75" t="s">
        <v>353</v>
      </c>
      <c r="C249" s="75" t="s">
        <v>319</v>
      </c>
      <c r="D249" s="75" t="s">
        <v>398</v>
      </c>
      <c r="E249" s="75" t="s">
        <v>320</v>
      </c>
      <c r="F249" s="75" t="s">
        <v>480</v>
      </c>
      <c r="G249" s="75" t="s">
        <v>1476</v>
      </c>
      <c r="H249" s="80">
        <v>2518</v>
      </c>
      <c r="I249" s="76">
        <v>2</v>
      </c>
      <c r="J249" s="153">
        <f>อุดรธานี!F77</f>
        <v>92679.78</v>
      </c>
      <c r="K249" s="159">
        <f>อุดรธานี!AO77</f>
        <v>94821.06</v>
      </c>
      <c r="L249" s="81">
        <f>อุดรธานี!AP77</f>
        <v>2576632.9500000002</v>
      </c>
      <c r="M249" s="81">
        <f>อุดรธานี!AQ77</f>
        <v>2859560.0999999996</v>
      </c>
      <c r="N249" s="75"/>
      <c r="O249" s="75"/>
      <c r="P249" s="75"/>
      <c r="Q249" s="151">
        <f t="shared" si="22"/>
        <v>-282927.14999999944</v>
      </c>
      <c r="R249" s="78">
        <f t="shared" si="23"/>
        <v>1023.285524225576</v>
      </c>
    </row>
    <row r="250" spans="1:18" x14ac:dyDescent="0.3">
      <c r="A250" s="76">
        <v>14</v>
      </c>
      <c r="B250" s="75" t="s">
        <v>353</v>
      </c>
      <c r="C250" s="75" t="s">
        <v>319</v>
      </c>
      <c r="D250" s="75" t="s">
        <v>398</v>
      </c>
      <c r="E250" s="75" t="s">
        <v>320</v>
      </c>
      <c r="F250" s="75" t="s">
        <v>480</v>
      </c>
      <c r="G250" s="111" t="s">
        <v>1477</v>
      </c>
      <c r="H250" s="80">
        <v>4354</v>
      </c>
      <c r="I250" s="76">
        <v>3</v>
      </c>
      <c r="J250" s="153">
        <f>อุดรธานี!F78</f>
        <v>123058.88</v>
      </c>
      <c r="K250" s="159">
        <f>อุดรธานี!AO78</f>
        <v>161022.54</v>
      </c>
      <c r="L250" s="81">
        <f>อุดรธานี!AP78</f>
        <v>2602334.42</v>
      </c>
      <c r="M250" s="81">
        <f>อุดรธานี!AQ78</f>
        <v>2512066.37</v>
      </c>
      <c r="N250" s="75"/>
      <c r="O250" s="75"/>
      <c r="P250" s="75"/>
      <c r="Q250" s="151">
        <f t="shared" si="22"/>
        <v>90268.049999999814</v>
      </c>
      <c r="R250" s="78">
        <f t="shared" si="23"/>
        <v>597.68819935691317</v>
      </c>
    </row>
    <row r="251" spans="1:18" x14ac:dyDescent="0.3">
      <c r="A251" s="76">
        <v>15</v>
      </c>
      <c r="B251" s="75" t="s">
        <v>353</v>
      </c>
      <c r="C251" s="75" t="s">
        <v>319</v>
      </c>
      <c r="D251" s="75" t="s">
        <v>398</v>
      </c>
      <c r="E251" s="75" t="s">
        <v>320</v>
      </c>
      <c r="F251" s="75" t="s">
        <v>480</v>
      </c>
      <c r="G251" s="75" t="s">
        <v>1478</v>
      </c>
      <c r="H251" s="80">
        <v>2453</v>
      </c>
      <c r="I251" s="76">
        <v>2</v>
      </c>
      <c r="J251" s="153">
        <f>อุดรธานี!F79</f>
        <v>182391.92</v>
      </c>
      <c r="K251" s="159">
        <f>อุดรธานี!AO79</f>
        <v>702152.82</v>
      </c>
      <c r="L251" s="81">
        <f>อุดรธานี!AP79</f>
        <v>3419540.2800000003</v>
      </c>
      <c r="M251" s="81">
        <f>อุดรธานี!AQ79</f>
        <v>2715062.2300000004</v>
      </c>
      <c r="N251" s="75"/>
      <c r="O251" s="75"/>
      <c r="P251" s="75"/>
      <c r="Q251" s="151">
        <f t="shared" si="22"/>
        <v>704478.04999999981</v>
      </c>
      <c r="R251" s="78">
        <f t="shared" si="23"/>
        <v>1394.0237586628618</v>
      </c>
    </row>
    <row r="252" spans="1:18" x14ac:dyDescent="0.3">
      <c r="A252" s="76">
        <v>16</v>
      </c>
      <c r="B252" s="75" t="s">
        <v>353</v>
      </c>
      <c r="C252" s="75" t="s">
        <v>319</v>
      </c>
      <c r="D252" s="75" t="s">
        <v>398</v>
      </c>
      <c r="E252" s="75" t="s">
        <v>320</v>
      </c>
      <c r="F252" s="75" t="s">
        <v>480</v>
      </c>
      <c r="G252" s="111" t="s">
        <v>1479</v>
      </c>
      <c r="H252" s="80">
        <v>5408</v>
      </c>
      <c r="I252" s="76">
        <v>4</v>
      </c>
      <c r="J252" s="153">
        <f>อุดรธานี!F80</f>
        <v>404882.11</v>
      </c>
      <c r="K252" s="159">
        <f>อุดรธานี!AO80</f>
        <v>637792.42000000016</v>
      </c>
      <c r="L252" s="81">
        <f>อุดรธานี!AP80</f>
        <v>3737278.48</v>
      </c>
      <c r="M252" s="81">
        <f>อุดรธานี!AQ80</f>
        <v>3467040.82</v>
      </c>
      <c r="N252" s="75"/>
      <c r="O252" s="75"/>
      <c r="P252" s="75"/>
      <c r="Q252" s="151">
        <f t="shared" si="22"/>
        <v>270237.66000000015</v>
      </c>
      <c r="R252" s="78">
        <f t="shared" si="23"/>
        <v>691.06480769230768</v>
      </c>
    </row>
    <row r="253" spans="1:18" s="123" customFormat="1" x14ac:dyDescent="0.3">
      <c r="A253" s="91">
        <v>17</v>
      </c>
      <c r="B253" s="89" t="s">
        <v>353</v>
      </c>
      <c r="C253" s="89" t="s">
        <v>319</v>
      </c>
      <c r="D253" s="89" t="s">
        <v>398</v>
      </c>
      <c r="E253" s="89" t="s">
        <v>320</v>
      </c>
      <c r="F253" s="89" t="s">
        <v>480</v>
      </c>
      <c r="G253" s="89" t="s">
        <v>1480</v>
      </c>
      <c r="H253" s="90">
        <v>5671</v>
      </c>
      <c r="I253" s="91">
        <v>4</v>
      </c>
      <c r="J253" s="81">
        <f>อุดรธานี!F81</f>
        <v>700447.64</v>
      </c>
      <c r="K253" s="164">
        <f>อุดรธานี!AO81</f>
        <v>1307773.5900000001</v>
      </c>
      <c r="L253" s="81">
        <f>อุดรธานี!AP81</f>
        <v>4176998.36</v>
      </c>
      <c r="M253" s="81">
        <f>อุดรธานี!AQ81</f>
        <v>3603312.75</v>
      </c>
      <c r="N253" s="89"/>
      <c r="O253" s="89"/>
      <c r="P253" s="89"/>
      <c r="Q253" s="151">
        <f t="shared" si="22"/>
        <v>573685.60999999987</v>
      </c>
      <c r="R253" s="78">
        <f t="shared" si="23"/>
        <v>736.55411038617524</v>
      </c>
    </row>
    <row r="254" spans="1:18" x14ac:dyDescent="0.3">
      <c r="A254" s="76">
        <v>18</v>
      </c>
      <c r="B254" s="75" t="s">
        <v>353</v>
      </c>
      <c r="C254" s="75" t="s">
        <v>319</v>
      </c>
      <c r="D254" s="75" t="s">
        <v>398</v>
      </c>
      <c r="E254" s="75" t="s">
        <v>320</v>
      </c>
      <c r="F254" s="75" t="s">
        <v>480</v>
      </c>
      <c r="G254" s="75" t="s">
        <v>1481</v>
      </c>
      <c r="H254" s="80">
        <v>2878</v>
      </c>
      <c r="I254" s="76">
        <v>2</v>
      </c>
      <c r="J254" s="153">
        <f>อุดรธานี!F82</f>
        <v>743533.06</v>
      </c>
      <c r="K254" s="159">
        <f>อุดรธานี!AO82</f>
        <v>950196.03</v>
      </c>
      <c r="L254" s="81">
        <f>อุดรธานี!AP82</f>
        <v>3143704.45</v>
      </c>
      <c r="M254" s="81">
        <f>อุดรธานี!AQ82</f>
        <v>2822533.16</v>
      </c>
      <c r="N254" s="75"/>
      <c r="O254" s="75"/>
      <c r="P254" s="75"/>
      <c r="Q254" s="151">
        <f t="shared" si="22"/>
        <v>321171.29000000004</v>
      </c>
      <c r="R254" s="78">
        <f t="shared" si="23"/>
        <v>1092.3226025017375</v>
      </c>
    </row>
    <row r="255" spans="1:18" s="21" customFormat="1" x14ac:dyDescent="0.3">
      <c r="A255" s="139">
        <v>4</v>
      </c>
      <c r="B255" s="140" t="s">
        <v>353</v>
      </c>
      <c r="C255" s="140"/>
      <c r="D255" s="140"/>
      <c r="E255" s="140" t="s">
        <v>376</v>
      </c>
      <c r="F255" s="140"/>
      <c r="G255" s="140" t="s">
        <v>612</v>
      </c>
      <c r="H255" s="142">
        <f>SUM(H237:H253)</f>
        <v>72296</v>
      </c>
      <c r="I255" s="139"/>
      <c r="J255" s="142">
        <f>SUM(J237:J253)</f>
        <v>7317542.9399999995</v>
      </c>
      <c r="K255" s="160">
        <f>SUM(K237:K253)</f>
        <v>11062380.799999999</v>
      </c>
      <c r="L255" s="142">
        <f t="shared" ref="L255:M255" si="27">SUM(L237:L253)</f>
        <v>55829732.419999994</v>
      </c>
      <c r="M255" s="142">
        <f t="shared" si="27"/>
        <v>51809988.170000009</v>
      </c>
      <c r="N255" s="140">
        <v>17</v>
      </c>
      <c r="O255" s="140">
        <v>17</v>
      </c>
      <c r="P255" s="140">
        <f>N255-O255</f>
        <v>0</v>
      </c>
      <c r="Q255" s="152">
        <f t="shared" si="22"/>
        <v>4019744.2499999851</v>
      </c>
      <c r="R255" s="150">
        <f>L255/H255</f>
        <v>772.23819326103785</v>
      </c>
    </row>
    <row r="256" spans="1:18" x14ac:dyDescent="0.3">
      <c r="A256" s="76">
        <v>1</v>
      </c>
      <c r="B256" s="75" t="s">
        <v>353</v>
      </c>
      <c r="C256" s="75" t="s">
        <v>321</v>
      </c>
      <c r="D256" s="75" t="s">
        <v>412</v>
      </c>
      <c r="E256" s="75" t="s">
        <v>322</v>
      </c>
      <c r="F256" s="75" t="s">
        <v>510</v>
      </c>
      <c r="G256" s="75" t="s">
        <v>613</v>
      </c>
      <c r="H256" s="80"/>
      <c r="I256" s="76"/>
      <c r="J256" s="153"/>
      <c r="K256" s="159"/>
      <c r="L256" s="81"/>
      <c r="M256" s="81"/>
      <c r="N256" s="75"/>
      <c r="O256" s="75"/>
      <c r="P256" s="75"/>
    </row>
    <row r="257" spans="1:18" x14ac:dyDescent="0.3">
      <c r="A257" s="76">
        <v>2</v>
      </c>
      <c r="B257" s="75" t="s">
        <v>353</v>
      </c>
      <c r="C257" s="75" t="s">
        <v>321</v>
      </c>
      <c r="D257" s="75" t="s">
        <v>412</v>
      </c>
      <c r="E257" s="75" t="s">
        <v>322</v>
      </c>
      <c r="F257" s="75" t="s">
        <v>480</v>
      </c>
      <c r="G257" s="75" t="s">
        <v>163</v>
      </c>
      <c r="H257" s="80">
        <v>3706</v>
      </c>
      <c r="I257" s="76">
        <v>3</v>
      </c>
      <c r="J257" s="153">
        <f>อุดรธานี!F83</f>
        <v>147471.97</v>
      </c>
      <c r="K257" s="159">
        <f>อุดรธานี!AO83</f>
        <v>108742.24</v>
      </c>
      <c r="L257" s="81">
        <f>อุดรธานี!AP83</f>
        <v>2654757.16</v>
      </c>
      <c r="M257" s="81">
        <f>อุดรธานี!AQ83</f>
        <v>2855315.15</v>
      </c>
      <c r="N257" s="75"/>
      <c r="O257" s="75"/>
      <c r="P257" s="75"/>
      <c r="Q257" s="151">
        <f t="shared" si="22"/>
        <v>-200557.98999999976</v>
      </c>
      <c r="R257" s="78">
        <f t="shared" si="23"/>
        <v>716.34030221262822</v>
      </c>
    </row>
    <row r="258" spans="1:18" x14ac:dyDescent="0.3">
      <c r="A258" s="76">
        <v>3</v>
      </c>
      <c r="B258" s="75" t="s">
        <v>353</v>
      </c>
      <c r="C258" s="75" t="s">
        <v>321</v>
      </c>
      <c r="D258" s="75" t="s">
        <v>412</v>
      </c>
      <c r="E258" s="75" t="s">
        <v>322</v>
      </c>
      <c r="F258" s="75" t="s">
        <v>480</v>
      </c>
      <c r="G258" s="75" t="s">
        <v>164</v>
      </c>
      <c r="H258" s="80">
        <v>5162</v>
      </c>
      <c r="I258" s="76">
        <v>4</v>
      </c>
      <c r="J258" s="153">
        <f>อุดรธานี!F84</f>
        <v>108778.76</v>
      </c>
      <c r="K258" s="159">
        <f>อุดรธานี!AO84</f>
        <v>-66719.540000000008</v>
      </c>
      <c r="L258" s="81">
        <f>อุดรธานี!AP84</f>
        <v>3641772.83</v>
      </c>
      <c r="M258" s="81">
        <f>อุดรธานี!AQ84</f>
        <v>4073115.0000000005</v>
      </c>
      <c r="N258" s="75"/>
      <c r="O258" s="75"/>
      <c r="P258" s="75"/>
      <c r="Q258" s="151">
        <f t="shared" si="22"/>
        <v>-431342.17000000039</v>
      </c>
      <c r="R258" s="78">
        <f t="shared" si="23"/>
        <v>705.49648004649362</v>
      </c>
    </row>
    <row r="259" spans="1:18" x14ac:dyDescent="0.3">
      <c r="A259" s="76">
        <v>4</v>
      </c>
      <c r="B259" s="75" t="s">
        <v>353</v>
      </c>
      <c r="C259" s="75" t="s">
        <v>321</v>
      </c>
      <c r="D259" s="75" t="s">
        <v>412</v>
      </c>
      <c r="E259" s="75" t="s">
        <v>322</v>
      </c>
      <c r="F259" s="75" t="s">
        <v>480</v>
      </c>
      <c r="G259" s="75" t="s">
        <v>165</v>
      </c>
      <c r="H259" s="80">
        <v>3052</v>
      </c>
      <c r="I259" s="76">
        <v>3</v>
      </c>
      <c r="J259" s="153">
        <f>อุดรธานี!F85</f>
        <v>616929.36</v>
      </c>
      <c r="K259" s="159">
        <f>อุดรธานี!AO85</f>
        <v>685724.36</v>
      </c>
      <c r="L259" s="81">
        <f>อุดรธานี!AP85</f>
        <v>2662471.25</v>
      </c>
      <c r="M259" s="81">
        <f>อุดรธานี!AQ85</f>
        <v>2443382.2800000003</v>
      </c>
      <c r="N259" s="75"/>
      <c r="O259" s="75"/>
      <c r="P259" s="75"/>
      <c r="Q259" s="151">
        <f t="shared" si="22"/>
        <v>219088.96999999974</v>
      </c>
      <c r="R259" s="78">
        <f t="shared" si="23"/>
        <v>872.36934796854518</v>
      </c>
    </row>
    <row r="260" spans="1:18" x14ac:dyDescent="0.3">
      <c r="A260" s="76">
        <v>5</v>
      </c>
      <c r="B260" s="75" t="s">
        <v>353</v>
      </c>
      <c r="C260" s="75" t="s">
        <v>321</v>
      </c>
      <c r="D260" s="75" t="s">
        <v>412</v>
      </c>
      <c r="E260" s="75" t="s">
        <v>322</v>
      </c>
      <c r="F260" s="75" t="s">
        <v>480</v>
      </c>
      <c r="G260" s="75" t="s">
        <v>166</v>
      </c>
      <c r="H260" s="80">
        <v>6259</v>
      </c>
      <c r="I260" s="76">
        <v>5</v>
      </c>
      <c r="J260" s="153">
        <f>อุดรธานี!F86</f>
        <v>136214.51999999999</v>
      </c>
      <c r="K260" s="159">
        <f>อุดรธานี!AO86</f>
        <v>107087.09999999999</v>
      </c>
      <c r="L260" s="81">
        <f>อุดรธานี!AP86</f>
        <v>3806642.32</v>
      </c>
      <c r="M260" s="81">
        <f>อุดรธานี!AQ86</f>
        <v>3581744.3400000003</v>
      </c>
      <c r="N260" s="75"/>
      <c r="O260" s="75"/>
      <c r="P260" s="75"/>
      <c r="Q260" s="151">
        <f t="shared" si="22"/>
        <v>224897.97999999952</v>
      </c>
      <c r="R260" s="78">
        <f t="shared" si="23"/>
        <v>608.18698194599779</v>
      </c>
    </row>
    <row r="261" spans="1:18" x14ac:dyDescent="0.3">
      <c r="A261" s="76">
        <v>6</v>
      </c>
      <c r="B261" s="75" t="s">
        <v>353</v>
      </c>
      <c r="C261" s="75" t="s">
        <v>321</v>
      </c>
      <c r="D261" s="75" t="s">
        <v>412</v>
      </c>
      <c r="E261" s="75" t="s">
        <v>322</v>
      </c>
      <c r="F261" s="75" t="s">
        <v>480</v>
      </c>
      <c r="G261" s="75" t="s">
        <v>167</v>
      </c>
      <c r="H261" s="80">
        <v>3341</v>
      </c>
      <c r="I261" s="76">
        <v>3</v>
      </c>
      <c r="J261" s="153">
        <f>อุดรธานี!F87</f>
        <v>242033.16</v>
      </c>
      <c r="K261" s="159">
        <f>อุดรธานี!AO87</f>
        <v>160857.20000000001</v>
      </c>
      <c r="L261" s="81">
        <f>อุดรธานี!AP87</f>
        <v>2426385.8499999996</v>
      </c>
      <c r="M261" s="81">
        <f>อุดรธานี!AQ87</f>
        <v>2738619.09</v>
      </c>
      <c r="N261" s="75"/>
      <c r="O261" s="75"/>
      <c r="P261" s="75"/>
      <c r="Q261" s="151">
        <f t="shared" si="22"/>
        <v>-312233.24000000022</v>
      </c>
      <c r="R261" s="78">
        <f t="shared" si="23"/>
        <v>726.24539060161612</v>
      </c>
    </row>
    <row r="262" spans="1:18" x14ac:dyDescent="0.3">
      <c r="A262" s="76">
        <v>7</v>
      </c>
      <c r="B262" s="75" t="s">
        <v>353</v>
      </c>
      <c r="C262" s="75" t="s">
        <v>321</v>
      </c>
      <c r="D262" s="75" t="s">
        <v>412</v>
      </c>
      <c r="E262" s="75" t="s">
        <v>322</v>
      </c>
      <c r="F262" s="75" t="s">
        <v>480</v>
      </c>
      <c r="G262" s="75" t="s">
        <v>1604</v>
      </c>
      <c r="H262" s="80">
        <v>2336</v>
      </c>
      <c r="I262" s="76">
        <v>2</v>
      </c>
      <c r="J262" s="153">
        <f>อุดรธานี!F88</f>
        <v>256883.8</v>
      </c>
      <c r="K262" s="159">
        <f>อุดรธานี!AO88</f>
        <v>301212.72000000003</v>
      </c>
      <c r="L262" s="81">
        <f>อุดรธานี!AP88</f>
        <v>1615873.38</v>
      </c>
      <c r="M262" s="81">
        <f>อุดรธานี!AQ88</f>
        <v>1586610.96</v>
      </c>
      <c r="N262" s="75"/>
      <c r="O262" s="75"/>
      <c r="P262" s="75"/>
      <c r="Q262" s="151">
        <f t="shared" si="22"/>
        <v>29262.419999999925</v>
      </c>
      <c r="R262" s="78">
        <f t="shared" si="23"/>
        <v>691.72661815068489</v>
      </c>
    </row>
    <row r="263" spans="1:18" x14ac:dyDescent="0.3">
      <c r="A263" s="76">
        <v>8</v>
      </c>
      <c r="B263" s="75" t="s">
        <v>353</v>
      </c>
      <c r="C263" s="75" t="s">
        <v>321</v>
      </c>
      <c r="D263" s="75" t="s">
        <v>412</v>
      </c>
      <c r="E263" s="75" t="s">
        <v>322</v>
      </c>
      <c r="F263" s="75" t="s">
        <v>480</v>
      </c>
      <c r="G263" s="75" t="s">
        <v>1603</v>
      </c>
      <c r="H263" s="80">
        <v>2778</v>
      </c>
      <c r="I263" s="76">
        <v>2</v>
      </c>
      <c r="J263" s="153">
        <f>อุดรธานี!F89</f>
        <v>405164.59</v>
      </c>
      <c r="K263" s="159">
        <f>อุดรธานี!AO89</f>
        <v>378043.36000000004</v>
      </c>
      <c r="L263" s="81">
        <f>อุดรธานี!AP89</f>
        <v>2847357.91</v>
      </c>
      <c r="M263" s="81">
        <f>อุดรธานี!AQ89</f>
        <v>2963844</v>
      </c>
      <c r="N263" s="75"/>
      <c r="O263" s="75"/>
      <c r="P263" s="75"/>
      <c r="Q263" s="151">
        <f t="shared" ref="Q263:Q326" si="28">L263-M263</f>
        <v>-116486.08999999985</v>
      </c>
      <c r="R263" s="78">
        <f t="shared" ref="R263:R326" si="29">L263/H263</f>
        <v>1024.9668502519798</v>
      </c>
    </row>
    <row r="264" spans="1:18" x14ac:dyDescent="0.3">
      <c r="A264" s="76">
        <v>9</v>
      </c>
      <c r="B264" s="75" t="s">
        <v>353</v>
      </c>
      <c r="C264" s="75" t="s">
        <v>321</v>
      </c>
      <c r="D264" s="75" t="s">
        <v>412</v>
      </c>
      <c r="E264" s="75" t="s">
        <v>322</v>
      </c>
      <c r="F264" s="75" t="s">
        <v>480</v>
      </c>
      <c r="G264" s="75" t="s">
        <v>1602</v>
      </c>
      <c r="H264" s="80">
        <v>1705</v>
      </c>
      <c r="I264" s="76">
        <v>2</v>
      </c>
      <c r="J264" s="153">
        <f>อุดรธานี!F90</f>
        <v>547290.44999999995</v>
      </c>
      <c r="K264" s="159">
        <f>อุดรธานี!AO90</f>
        <v>340548.8899999999</v>
      </c>
      <c r="L264" s="81">
        <f>อุดรธานี!AP90</f>
        <v>1107468.3799999999</v>
      </c>
      <c r="M264" s="81">
        <f>อุดรธานี!AQ90</f>
        <v>719885.77999999991</v>
      </c>
      <c r="N264" s="75"/>
      <c r="O264" s="75"/>
      <c r="P264" s="75"/>
      <c r="Q264" s="151">
        <f t="shared" si="28"/>
        <v>387582.6</v>
      </c>
      <c r="R264" s="78">
        <f t="shared" si="29"/>
        <v>649.54157184750727</v>
      </c>
    </row>
    <row r="265" spans="1:18" x14ac:dyDescent="0.3">
      <c r="A265" s="76">
        <v>10</v>
      </c>
      <c r="B265" s="75" t="s">
        <v>353</v>
      </c>
      <c r="C265" s="75" t="s">
        <v>321</v>
      </c>
      <c r="D265" s="75" t="s">
        <v>412</v>
      </c>
      <c r="E265" s="75" t="s">
        <v>322</v>
      </c>
      <c r="F265" s="75" t="s">
        <v>480</v>
      </c>
      <c r="G265" s="75" t="s">
        <v>292</v>
      </c>
      <c r="H265" s="80">
        <v>2505</v>
      </c>
      <c r="I265" s="76">
        <v>2</v>
      </c>
      <c r="J265" s="153">
        <f>อุดรธานี!F91</f>
        <v>414787.53</v>
      </c>
      <c r="K265" s="228">
        <f>อุดรธานี!AO91</f>
        <v>318168.71000000002</v>
      </c>
      <c r="L265" s="229">
        <f>อุดรธานี!AP91</f>
        <v>1601077.21</v>
      </c>
      <c r="M265" s="229">
        <f>อุดรธานี!AQ91</f>
        <v>2122245.6</v>
      </c>
      <c r="N265" s="75"/>
      <c r="O265" s="75"/>
      <c r="P265" s="75"/>
      <c r="Q265" s="151">
        <f t="shared" si="28"/>
        <v>-521168.39000000013</v>
      </c>
      <c r="R265" s="78">
        <f t="shared" si="29"/>
        <v>639.15257884231539</v>
      </c>
    </row>
    <row r="266" spans="1:18" s="21" customFormat="1" x14ac:dyDescent="0.3">
      <c r="A266" s="139">
        <v>5</v>
      </c>
      <c r="B266" s="140" t="s">
        <v>353</v>
      </c>
      <c r="C266" s="140"/>
      <c r="D266" s="140"/>
      <c r="E266" s="140" t="s">
        <v>376</v>
      </c>
      <c r="F266" s="140"/>
      <c r="G266" s="140" t="s">
        <v>614</v>
      </c>
      <c r="H266" s="142">
        <f>SUM(H248:H264)</f>
        <v>128351</v>
      </c>
      <c r="I266" s="139"/>
      <c r="J266" s="142">
        <f>SUM(J248:J264)</f>
        <v>12327109.91</v>
      </c>
      <c r="K266" s="160">
        <f>SUM(K256:K265)</f>
        <v>2333665.04</v>
      </c>
      <c r="L266" s="142">
        <f t="shared" ref="L266:M266" si="30">SUM(L256:L265)</f>
        <v>22363806.289999999</v>
      </c>
      <c r="M266" s="142">
        <f t="shared" si="30"/>
        <v>23084762.200000003</v>
      </c>
      <c r="N266" s="140">
        <v>9</v>
      </c>
      <c r="O266" s="140">
        <v>8</v>
      </c>
      <c r="P266" s="140">
        <f>N266-O266</f>
        <v>1</v>
      </c>
      <c r="Q266" s="152">
        <f t="shared" si="28"/>
        <v>-720955.91000000387</v>
      </c>
      <c r="R266" s="150">
        <f>L266/H266</f>
        <v>174.23943942781901</v>
      </c>
    </row>
    <row r="267" spans="1:18" x14ac:dyDescent="0.3">
      <c r="A267" s="76">
        <v>1</v>
      </c>
      <c r="B267" s="75" t="s">
        <v>353</v>
      </c>
      <c r="C267" s="75" t="s">
        <v>615</v>
      </c>
      <c r="D267" s="75" t="s">
        <v>419</v>
      </c>
      <c r="E267" s="75" t="s">
        <v>334</v>
      </c>
      <c r="F267" s="75" t="s">
        <v>510</v>
      </c>
      <c r="G267" s="75" t="s">
        <v>616</v>
      </c>
      <c r="H267" s="80"/>
      <c r="I267" s="76"/>
      <c r="J267" s="153"/>
      <c r="K267" s="159"/>
      <c r="L267" s="81"/>
      <c r="M267" s="81"/>
      <c r="N267" s="75"/>
      <c r="O267" s="75"/>
      <c r="P267" s="75"/>
    </row>
    <row r="268" spans="1:18" x14ac:dyDescent="0.3">
      <c r="A268" s="76">
        <v>2</v>
      </c>
      <c r="B268" s="75" t="s">
        <v>353</v>
      </c>
      <c r="C268" s="75" t="s">
        <v>615</v>
      </c>
      <c r="D268" s="75" t="s">
        <v>419</v>
      </c>
      <c r="E268" s="75" t="s">
        <v>334</v>
      </c>
      <c r="F268" s="75" t="s">
        <v>480</v>
      </c>
      <c r="G268" s="75" t="s">
        <v>1482</v>
      </c>
      <c r="H268" s="80">
        <v>3553</v>
      </c>
      <c r="I268" s="76">
        <v>3</v>
      </c>
      <c r="J268" s="153">
        <f>อุดรธานี!F92</f>
        <v>321130.96000000002</v>
      </c>
      <c r="K268" s="159">
        <f>อุดรธานี!AO92</f>
        <v>456055.73000000004</v>
      </c>
      <c r="L268" s="81">
        <f>อุดรธานี!AP92</f>
        <v>2937970.62</v>
      </c>
      <c r="M268" s="81">
        <f>อุดรธานี!AQ92</f>
        <v>2988126.94</v>
      </c>
      <c r="N268" s="75"/>
      <c r="O268" s="75"/>
      <c r="P268" s="75"/>
      <c r="Q268" s="151">
        <f t="shared" si="28"/>
        <v>-50156.319999999832</v>
      </c>
      <c r="R268" s="78">
        <f t="shared" si="29"/>
        <v>826.8985702223473</v>
      </c>
    </row>
    <row r="269" spans="1:18" x14ac:dyDescent="0.3">
      <c r="A269" s="76">
        <v>3</v>
      </c>
      <c r="B269" s="75" t="s">
        <v>353</v>
      </c>
      <c r="C269" s="75" t="s">
        <v>615</v>
      </c>
      <c r="D269" s="75" t="s">
        <v>419</v>
      </c>
      <c r="E269" s="75" t="s">
        <v>334</v>
      </c>
      <c r="F269" s="75" t="s">
        <v>480</v>
      </c>
      <c r="G269" s="75" t="s">
        <v>1483</v>
      </c>
      <c r="H269" s="80">
        <v>8154</v>
      </c>
      <c r="I269" s="76">
        <v>5</v>
      </c>
      <c r="J269" s="153">
        <f>อุดรธานี!F93</f>
        <v>428179.84</v>
      </c>
      <c r="K269" s="159">
        <f>อุดรธานี!AO93</f>
        <v>489303.04000000004</v>
      </c>
      <c r="L269" s="81">
        <f>อุดรธานี!AP93</f>
        <v>3613941.33</v>
      </c>
      <c r="M269" s="81">
        <f>อุดรธานี!AQ93</f>
        <v>3965498.85</v>
      </c>
      <c r="N269" s="75"/>
      <c r="O269" s="75"/>
      <c r="P269" s="75"/>
      <c r="Q269" s="151">
        <f t="shared" si="28"/>
        <v>-351557.52</v>
      </c>
      <c r="R269" s="78">
        <f t="shared" si="29"/>
        <v>443.21085724797643</v>
      </c>
    </row>
    <row r="270" spans="1:18" x14ac:dyDescent="0.3">
      <c r="A270" s="76">
        <v>4</v>
      </c>
      <c r="B270" s="75" t="s">
        <v>353</v>
      </c>
      <c r="C270" s="75" t="s">
        <v>615</v>
      </c>
      <c r="D270" s="75" t="s">
        <v>419</v>
      </c>
      <c r="E270" s="75" t="s">
        <v>334</v>
      </c>
      <c r="F270" s="75" t="s">
        <v>480</v>
      </c>
      <c r="G270" s="75" t="s">
        <v>1484</v>
      </c>
      <c r="H270" s="80">
        <v>7784</v>
      </c>
      <c r="I270" s="76">
        <v>5</v>
      </c>
      <c r="J270" s="153">
        <f>อุดรธานี!F94</f>
        <v>561345.98</v>
      </c>
      <c r="K270" s="159">
        <f>อุดรธานี!AO94</f>
        <v>742853.77</v>
      </c>
      <c r="L270" s="81">
        <f>อุดรธานี!AP94</f>
        <v>3122348.2600000002</v>
      </c>
      <c r="M270" s="81">
        <f>อุดรธานี!AQ94</f>
        <v>3368786.96</v>
      </c>
      <c r="N270" s="75"/>
      <c r="O270" s="75"/>
      <c r="P270" s="75"/>
      <c r="Q270" s="151">
        <f t="shared" si="28"/>
        <v>-246438.69999999972</v>
      </c>
      <c r="R270" s="78">
        <f t="shared" si="29"/>
        <v>401.12387718396712</v>
      </c>
    </row>
    <row r="271" spans="1:18" x14ac:dyDescent="0.3">
      <c r="A271" s="76">
        <v>5</v>
      </c>
      <c r="B271" s="75" t="s">
        <v>353</v>
      </c>
      <c r="C271" s="75" t="s">
        <v>615</v>
      </c>
      <c r="D271" s="75" t="s">
        <v>419</v>
      </c>
      <c r="E271" s="75" t="s">
        <v>334</v>
      </c>
      <c r="F271" s="75" t="s">
        <v>480</v>
      </c>
      <c r="G271" s="75" t="s">
        <v>1485</v>
      </c>
      <c r="H271" s="80">
        <v>6608</v>
      </c>
      <c r="I271" s="76">
        <v>5</v>
      </c>
      <c r="J271" s="153">
        <f>อุดรธานี!F95</f>
        <v>298738.78000000003</v>
      </c>
      <c r="K271" s="159">
        <f>อุดรธานี!AO95</f>
        <v>352210.63</v>
      </c>
      <c r="L271" s="81">
        <f>อุดรธานี!AP95</f>
        <v>3403023.7</v>
      </c>
      <c r="M271" s="81">
        <f>อุดรธานี!AQ95</f>
        <v>3805738.22</v>
      </c>
      <c r="N271" s="75"/>
      <c r="O271" s="75"/>
      <c r="P271" s="75"/>
      <c r="Q271" s="151">
        <f t="shared" si="28"/>
        <v>-402714.52</v>
      </c>
      <c r="R271" s="78">
        <f t="shared" si="29"/>
        <v>514.98542675544797</v>
      </c>
    </row>
    <row r="272" spans="1:18" x14ac:dyDescent="0.3">
      <c r="A272" s="76">
        <v>6</v>
      </c>
      <c r="B272" s="75" t="s">
        <v>353</v>
      </c>
      <c r="C272" s="75" t="s">
        <v>615</v>
      </c>
      <c r="D272" s="75" t="s">
        <v>419</v>
      </c>
      <c r="E272" s="75" t="s">
        <v>334</v>
      </c>
      <c r="F272" s="75" t="s">
        <v>480</v>
      </c>
      <c r="G272" s="75" t="s">
        <v>1486</v>
      </c>
      <c r="H272" s="80">
        <v>4243</v>
      </c>
      <c r="I272" s="76">
        <v>3</v>
      </c>
      <c r="J272" s="153">
        <f>อุดรธานี!F96</f>
        <v>455616.33</v>
      </c>
      <c r="K272" s="159">
        <f>อุดรธานี!AO96</f>
        <v>546394.19000000006</v>
      </c>
      <c r="L272" s="81">
        <f>อุดรธานี!AP96</f>
        <v>2050338.41</v>
      </c>
      <c r="M272" s="81">
        <f>อุดรธานี!AQ96</f>
        <v>2488977.0099999998</v>
      </c>
      <c r="N272" s="75"/>
      <c r="O272" s="75"/>
      <c r="P272" s="75"/>
      <c r="Q272" s="151">
        <f t="shared" si="28"/>
        <v>-438638.59999999986</v>
      </c>
      <c r="R272" s="78">
        <f t="shared" si="29"/>
        <v>483.22847277869431</v>
      </c>
    </row>
    <row r="273" spans="1:18" x14ac:dyDescent="0.3">
      <c r="A273" s="76">
        <v>7</v>
      </c>
      <c r="B273" s="75" t="s">
        <v>353</v>
      </c>
      <c r="C273" s="75" t="s">
        <v>615</v>
      </c>
      <c r="D273" s="75" t="s">
        <v>419</v>
      </c>
      <c r="E273" s="75" t="s">
        <v>334</v>
      </c>
      <c r="F273" s="75" t="s">
        <v>480</v>
      </c>
      <c r="G273" s="75" t="s">
        <v>1487</v>
      </c>
      <c r="H273" s="80">
        <v>8480</v>
      </c>
      <c r="I273" s="76">
        <v>5</v>
      </c>
      <c r="J273" s="153">
        <f>อุดรธานี!F97</f>
        <v>205103.11</v>
      </c>
      <c r="K273" s="159">
        <f>อุดรธานี!AO97</f>
        <v>277035.06</v>
      </c>
      <c r="L273" s="81">
        <f>อุดรธานี!AP97</f>
        <v>4133572.1399999997</v>
      </c>
      <c r="M273" s="81">
        <f>อุดรธานี!AQ97</f>
        <v>4677007.97</v>
      </c>
      <c r="N273" s="75"/>
      <c r="O273" s="75"/>
      <c r="P273" s="75"/>
      <c r="Q273" s="151">
        <f t="shared" si="28"/>
        <v>-543435.83000000007</v>
      </c>
      <c r="R273" s="78">
        <f t="shared" si="29"/>
        <v>487.44954481132072</v>
      </c>
    </row>
    <row r="274" spans="1:18" x14ac:dyDescent="0.3">
      <c r="A274" s="76">
        <v>8</v>
      </c>
      <c r="B274" s="75" t="s">
        <v>353</v>
      </c>
      <c r="C274" s="75" t="s">
        <v>615</v>
      </c>
      <c r="D274" s="75" t="s">
        <v>419</v>
      </c>
      <c r="E274" s="75" t="s">
        <v>334</v>
      </c>
      <c r="F274" s="75" t="s">
        <v>480</v>
      </c>
      <c r="G274" s="75" t="s">
        <v>1488</v>
      </c>
      <c r="H274" s="80">
        <v>4259</v>
      </c>
      <c r="I274" s="76">
        <v>3</v>
      </c>
      <c r="J274" s="153">
        <f>อุดรธานี!F98</f>
        <v>229607.64</v>
      </c>
      <c r="K274" s="159">
        <f>อุดรธานี!AO98</f>
        <v>92251.049999999988</v>
      </c>
      <c r="L274" s="81">
        <f>อุดรธานี!AP98</f>
        <v>2928617.2199999997</v>
      </c>
      <c r="M274" s="81">
        <f>อุดรธานี!AQ98</f>
        <v>3382998.26</v>
      </c>
      <c r="N274" s="75"/>
      <c r="O274" s="75"/>
      <c r="P274" s="75"/>
      <c r="Q274" s="151">
        <f t="shared" si="28"/>
        <v>-454381.04000000004</v>
      </c>
      <c r="R274" s="78">
        <f t="shared" si="29"/>
        <v>687.63024653674563</v>
      </c>
    </row>
    <row r="275" spans="1:18" x14ac:dyDescent="0.3">
      <c r="A275" s="76">
        <v>9</v>
      </c>
      <c r="B275" s="75" t="s">
        <v>353</v>
      </c>
      <c r="C275" s="75" t="s">
        <v>615</v>
      </c>
      <c r="D275" s="75" t="s">
        <v>419</v>
      </c>
      <c r="E275" s="75" t="s">
        <v>334</v>
      </c>
      <c r="F275" s="75" t="s">
        <v>480</v>
      </c>
      <c r="G275" s="75" t="s">
        <v>1489</v>
      </c>
      <c r="H275" s="80">
        <v>6093</v>
      </c>
      <c r="I275" s="76">
        <v>5</v>
      </c>
      <c r="J275" s="153">
        <f>อุดรธานี!F99</f>
        <v>435978.6</v>
      </c>
      <c r="K275" s="159">
        <f>อุดรธานี!AO99</f>
        <v>981327.16</v>
      </c>
      <c r="L275" s="81">
        <f>อุดรธานี!AP99</f>
        <v>4048704.64</v>
      </c>
      <c r="M275" s="81">
        <f>อุดรธานี!AQ99</f>
        <v>4147693.13</v>
      </c>
      <c r="N275" s="75"/>
      <c r="O275" s="75"/>
      <c r="P275" s="75"/>
      <c r="Q275" s="151">
        <f t="shared" si="28"/>
        <v>-98988.489999999758</v>
      </c>
      <c r="R275" s="78">
        <f t="shared" si="29"/>
        <v>664.48459543738716</v>
      </c>
    </row>
    <row r="276" spans="1:18" x14ac:dyDescent="0.3">
      <c r="A276" s="76">
        <v>10</v>
      </c>
      <c r="B276" s="75" t="s">
        <v>353</v>
      </c>
      <c r="C276" s="75" t="s">
        <v>615</v>
      </c>
      <c r="D276" s="75" t="s">
        <v>419</v>
      </c>
      <c r="E276" s="75" t="s">
        <v>334</v>
      </c>
      <c r="F276" s="75" t="s">
        <v>480</v>
      </c>
      <c r="G276" s="75" t="s">
        <v>1490</v>
      </c>
      <c r="H276" s="80">
        <v>4471</v>
      </c>
      <c r="I276" s="76">
        <v>3</v>
      </c>
      <c r="J276" s="153">
        <f>อุดรธานี!F100</f>
        <v>295792.05</v>
      </c>
      <c r="K276" s="159">
        <f>อุดรธานี!AO100</f>
        <v>417644.51</v>
      </c>
      <c r="L276" s="81">
        <f>อุดรธานี!AP100</f>
        <v>3122433.73</v>
      </c>
      <c r="M276" s="81">
        <f>อุดรธานี!AQ100</f>
        <v>3651806.95</v>
      </c>
      <c r="N276" s="75"/>
      <c r="O276" s="75"/>
      <c r="P276" s="75"/>
      <c r="Q276" s="151">
        <f t="shared" si="28"/>
        <v>-529373.2200000002</v>
      </c>
      <c r="R276" s="78">
        <f t="shared" si="29"/>
        <v>698.37479982106913</v>
      </c>
    </row>
    <row r="277" spans="1:18" x14ac:dyDescent="0.3">
      <c r="A277" s="76">
        <v>11</v>
      </c>
      <c r="B277" s="75" t="s">
        <v>353</v>
      </c>
      <c r="C277" s="75" t="s">
        <v>615</v>
      </c>
      <c r="D277" s="75" t="s">
        <v>419</v>
      </c>
      <c r="E277" s="75" t="s">
        <v>334</v>
      </c>
      <c r="F277" s="75" t="s">
        <v>480</v>
      </c>
      <c r="G277" s="75" t="s">
        <v>1491</v>
      </c>
      <c r="H277" s="80">
        <v>6623</v>
      </c>
      <c r="I277" s="76">
        <v>5</v>
      </c>
      <c r="J277" s="153">
        <f>อุดรธานี!F101</f>
        <v>193614.77</v>
      </c>
      <c r="K277" s="159">
        <f>อุดรธานี!AO101</f>
        <v>360795.68</v>
      </c>
      <c r="L277" s="81">
        <f>อุดรธานี!AP101</f>
        <v>4024455.74</v>
      </c>
      <c r="M277" s="81">
        <f>อุดรธานี!AQ101</f>
        <v>4312106.95</v>
      </c>
      <c r="N277" s="75"/>
      <c r="O277" s="75"/>
      <c r="P277" s="75"/>
      <c r="Q277" s="151">
        <f t="shared" si="28"/>
        <v>-287651.20999999996</v>
      </c>
      <c r="R277" s="78">
        <f t="shared" si="29"/>
        <v>607.64845840253668</v>
      </c>
    </row>
    <row r="278" spans="1:18" x14ac:dyDescent="0.3">
      <c r="A278" s="76">
        <v>12</v>
      </c>
      <c r="B278" s="75" t="s">
        <v>353</v>
      </c>
      <c r="C278" s="75" t="s">
        <v>615</v>
      </c>
      <c r="D278" s="75" t="s">
        <v>419</v>
      </c>
      <c r="E278" s="75" t="s">
        <v>334</v>
      </c>
      <c r="F278" s="75" t="s">
        <v>480</v>
      </c>
      <c r="G278" s="75" t="s">
        <v>1492</v>
      </c>
      <c r="H278" s="80">
        <v>4220</v>
      </c>
      <c r="I278" s="76">
        <v>3</v>
      </c>
      <c r="J278" s="153">
        <f>อุดรธานี!F102</f>
        <v>266971.76</v>
      </c>
      <c r="K278" s="159">
        <f>อุดรธานี!AO102</f>
        <v>232452.31000000006</v>
      </c>
      <c r="L278" s="81">
        <f>อุดรธานี!AP102</f>
        <v>2869155.6</v>
      </c>
      <c r="M278" s="81">
        <f>อุดรธานี!AQ102</f>
        <v>3246802.07</v>
      </c>
      <c r="N278" s="75"/>
      <c r="O278" s="75"/>
      <c r="P278" s="75"/>
      <c r="Q278" s="151">
        <f t="shared" si="28"/>
        <v>-377646.46999999974</v>
      </c>
      <c r="R278" s="78">
        <f t="shared" si="29"/>
        <v>679.89469194312801</v>
      </c>
    </row>
    <row r="279" spans="1:18" x14ac:dyDescent="0.3">
      <c r="A279" s="76">
        <v>13</v>
      </c>
      <c r="B279" s="75" t="s">
        <v>353</v>
      </c>
      <c r="C279" s="75" t="s">
        <v>615</v>
      </c>
      <c r="D279" s="75" t="s">
        <v>419</v>
      </c>
      <c r="E279" s="75" t="s">
        <v>334</v>
      </c>
      <c r="F279" s="75" t="s">
        <v>480</v>
      </c>
      <c r="G279" s="75" t="s">
        <v>1493</v>
      </c>
      <c r="H279" s="80">
        <v>5487</v>
      </c>
      <c r="I279" s="76">
        <v>4</v>
      </c>
      <c r="J279" s="153">
        <f>อุดรธานี!F103</f>
        <v>190738.05</v>
      </c>
      <c r="K279" s="159">
        <f>อุดรธานี!AO103</f>
        <v>138426.71000000002</v>
      </c>
      <c r="L279" s="81">
        <f>อุดรธานี!AP103</f>
        <v>2928132.43</v>
      </c>
      <c r="M279" s="81">
        <f>อุดรธานี!AQ103</f>
        <v>3278898.77</v>
      </c>
      <c r="N279" s="75"/>
      <c r="O279" s="75"/>
      <c r="P279" s="75"/>
      <c r="Q279" s="151">
        <f t="shared" si="28"/>
        <v>-350766.33999999985</v>
      </c>
      <c r="R279" s="78">
        <f t="shared" si="29"/>
        <v>533.64906688536541</v>
      </c>
    </row>
    <row r="280" spans="1:18" x14ac:dyDescent="0.3">
      <c r="A280" s="76">
        <v>14</v>
      </c>
      <c r="B280" s="75" t="s">
        <v>353</v>
      </c>
      <c r="C280" s="75" t="s">
        <v>615</v>
      </c>
      <c r="D280" s="75" t="s">
        <v>419</v>
      </c>
      <c r="E280" s="75" t="s">
        <v>334</v>
      </c>
      <c r="F280" s="75" t="s">
        <v>480</v>
      </c>
      <c r="G280" s="75" t="s">
        <v>1494</v>
      </c>
      <c r="H280" s="80">
        <v>4317</v>
      </c>
      <c r="I280" s="76">
        <v>3</v>
      </c>
      <c r="J280" s="153">
        <f>อุดรธานี!F104</f>
        <v>288565.5</v>
      </c>
      <c r="K280" s="159">
        <f>อุดรธานี!AO104</f>
        <v>387264.15</v>
      </c>
      <c r="L280" s="81">
        <f>อุดรธานี!AP104</f>
        <v>3246132.0700000003</v>
      </c>
      <c r="M280" s="81">
        <f>อุดรธานี!AQ104</f>
        <v>3300452.5700000003</v>
      </c>
      <c r="N280" s="75"/>
      <c r="O280" s="75"/>
      <c r="P280" s="75"/>
      <c r="Q280" s="151">
        <f t="shared" si="28"/>
        <v>-54320.5</v>
      </c>
      <c r="R280" s="78">
        <f t="shared" si="29"/>
        <v>751.94164234422055</v>
      </c>
    </row>
    <row r="281" spans="1:18" x14ac:dyDescent="0.3">
      <c r="A281" s="76">
        <v>15</v>
      </c>
      <c r="B281" s="75" t="s">
        <v>353</v>
      </c>
      <c r="C281" s="75" t="s">
        <v>615</v>
      </c>
      <c r="D281" s="75" t="s">
        <v>419</v>
      </c>
      <c r="E281" s="75" t="s">
        <v>334</v>
      </c>
      <c r="F281" s="75" t="s">
        <v>480</v>
      </c>
      <c r="G281" s="75" t="s">
        <v>1495</v>
      </c>
      <c r="H281" s="80">
        <v>3306</v>
      </c>
      <c r="I281" s="76">
        <v>3</v>
      </c>
      <c r="J281" s="153">
        <f>อุดรธานี!F105</f>
        <v>381670.93</v>
      </c>
      <c r="K281" s="159">
        <f>อุดรธานี!AO105</f>
        <v>412201.11</v>
      </c>
      <c r="L281" s="81">
        <f>อุดรธานี!AP105</f>
        <v>2327570.06</v>
      </c>
      <c r="M281" s="81">
        <f>อุดรธานี!AQ105</f>
        <v>2491424.5500000003</v>
      </c>
      <c r="N281" s="75"/>
      <c r="O281" s="75"/>
      <c r="P281" s="75"/>
      <c r="Q281" s="151">
        <f t="shared" si="28"/>
        <v>-163854.49000000022</v>
      </c>
      <c r="R281" s="78">
        <f t="shared" si="29"/>
        <v>704.04418027828194</v>
      </c>
    </row>
    <row r="282" spans="1:18" s="21" customFormat="1" x14ac:dyDescent="0.3">
      <c r="A282" s="139">
        <v>6</v>
      </c>
      <c r="B282" s="140" t="s">
        <v>353</v>
      </c>
      <c r="C282" s="140"/>
      <c r="D282" s="140"/>
      <c r="E282" s="140" t="s">
        <v>376</v>
      </c>
      <c r="F282" s="140"/>
      <c r="G282" s="140" t="s">
        <v>617</v>
      </c>
      <c r="H282" s="142">
        <f>SUM(H267:H281)</f>
        <v>77598</v>
      </c>
      <c r="I282" s="139"/>
      <c r="J282" s="142">
        <f>SUM(J267:J281)</f>
        <v>4553054.3</v>
      </c>
      <c r="K282" s="160">
        <f>SUM(K267:K281)</f>
        <v>5886215.0999999996</v>
      </c>
      <c r="L282" s="142">
        <f t="shared" ref="L282:M282" si="31">SUM(L267:L281)</f>
        <v>44756395.950000003</v>
      </c>
      <c r="M282" s="142">
        <f t="shared" si="31"/>
        <v>49106319.200000003</v>
      </c>
      <c r="N282" s="140">
        <v>14</v>
      </c>
      <c r="O282" s="140">
        <v>14</v>
      </c>
      <c r="P282" s="140">
        <f>N282-O282</f>
        <v>0</v>
      </c>
      <c r="Q282" s="152">
        <f t="shared" si="28"/>
        <v>-4349923.25</v>
      </c>
      <c r="R282" s="150">
        <f>L282/H282</f>
        <v>576.77254503982067</v>
      </c>
    </row>
    <row r="283" spans="1:18" x14ac:dyDescent="0.3">
      <c r="A283" s="76">
        <v>1</v>
      </c>
      <c r="B283" s="75" t="s">
        <v>353</v>
      </c>
      <c r="C283" s="75" t="s">
        <v>618</v>
      </c>
      <c r="D283" s="75" t="s">
        <v>425</v>
      </c>
      <c r="E283" s="75" t="s">
        <v>335</v>
      </c>
      <c r="F283" s="75" t="s">
        <v>510</v>
      </c>
      <c r="G283" s="75" t="s">
        <v>619</v>
      </c>
      <c r="H283" s="80"/>
      <c r="I283" s="76"/>
      <c r="J283" s="153"/>
      <c r="K283" s="159"/>
      <c r="L283" s="81"/>
      <c r="M283" s="81"/>
      <c r="N283" s="75"/>
      <c r="O283" s="75"/>
      <c r="P283" s="75"/>
    </row>
    <row r="284" spans="1:18" x14ac:dyDescent="0.3">
      <c r="A284" s="76">
        <v>2</v>
      </c>
      <c r="B284" s="75" t="s">
        <v>353</v>
      </c>
      <c r="C284" s="75" t="s">
        <v>618</v>
      </c>
      <c r="D284" s="75" t="s">
        <v>425</v>
      </c>
      <c r="E284" s="75" t="s">
        <v>335</v>
      </c>
      <c r="F284" s="75" t="s">
        <v>480</v>
      </c>
      <c r="G284" s="75" t="s">
        <v>184</v>
      </c>
      <c r="H284" s="80">
        <v>2510</v>
      </c>
      <c r="I284" s="76">
        <v>2</v>
      </c>
      <c r="J284" s="153">
        <f>อุดรธานี!F106</f>
        <v>490814.13</v>
      </c>
      <c r="K284" s="159">
        <f>อุดรธานี!AO106</f>
        <v>589070.99</v>
      </c>
      <c r="L284" s="81">
        <f>อุดรธานี!AP106</f>
        <v>1834419.1</v>
      </c>
      <c r="M284" s="81">
        <f>อุดรธานี!AQ106</f>
        <v>1794471.05</v>
      </c>
      <c r="N284" s="75"/>
      <c r="O284" s="75"/>
      <c r="P284" s="75"/>
      <c r="Q284" s="151">
        <f t="shared" si="28"/>
        <v>39948.050000000047</v>
      </c>
      <c r="R284" s="78">
        <f t="shared" si="29"/>
        <v>730.84426294820719</v>
      </c>
    </row>
    <row r="285" spans="1:18" x14ac:dyDescent="0.3">
      <c r="A285" s="76">
        <v>3</v>
      </c>
      <c r="B285" s="75" t="s">
        <v>353</v>
      </c>
      <c r="C285" s="75" t="s">
        <v>618</v>
      </c>
      <c r="D285" s="75" t="s">
        <v>425</v>
      </c>
      <c r="E285" s="75" t="s">
        <v>335</v>
      </c>
      <c r="F285" s="75" t="s">
        <v>480</v>
      </c>
      <c r="G285" s="75" t="s">
        <v>1496</v>
      </c>
      <c r="H285" s="80">
        <v>5410</v>
      </c>
      <c r="I285" s="76">
        <v>4</v>
      </c>
      <c r="J285" s="153">
        <f>อุดรธานี!F107</f>
        <v>305256.59000000003</v>
      </c>
      <c r="K285" s="159">
        <f>อุดรธานี!AO107</f>
        <v>200471.23000000004</v>
      </c>
      <c r="L285" s="81">
        <f>อุดรธานี!AP107</f>
        <v>3126659.31</v>
      </c>
      <c r="M285" s="81">
        <f>อุดรธานี!AQ107</f>
        <v>3338686.24</v>
      </c>
      <c r="N285" s="75"/>
      <c r="O285" s="75"/>
      <c r="P285" s="75"/>
      <c r="Q285" s="151">
        <f t="shared" si="28"/>
        <v>-212026.93000000017</v>
      </c>
      <c r="R285" s="78">
        <f t="shared" si="29"/>
        <v>577.94072273567474</v>
      </c>
    </row>
    <row r="286" spans="1:18" x14ac:dyDescent="0.3">
      <c r="A286" s="76">
        <v>4</v>
      </c>
      <c r="B286" s="75" t="s">
        <v>353</v>
      </c>
      <c r="C286" s="75" t="s">
        <v>618</v>
      </c>
      <c r="D286" s="75" t="s">
        <v>425</v>
      </c>
      <c r="E286" s="75" t="s">
        <v>335</v>
      </c>
      <c r="F286" s="75" t="s">
        <v>480</v>
      </c>
      <c r="G286" s="75" t="s">
        <v>186</v>
      </c>
      <c r="H286" s="80">
        <v>2621</v>
      </c>
      <c r="I286" s="76">
        <v>2</v>
      </c>
      <c r="J286" s="153">
        <f>อุดรธานี!F108</f>
        <v>254925.39</v>
      </c>
      <c r="K286" s="159">
        <f>อุดรธานี!AO108</f>
        <v>287436.39</v>
      </c>
      <c r="L286" s="81">
        <f>อุดรธานี!AP108</f>
        <v>2052137.2</v>
      </c>
      <c r="M286" s="81">
        <f>อุดรธานี!AQ108</f>
        <v>2096821.13</v>
      </c>
      <c r="N286" s="75"/>
      <c r="O286" s="75"/>
      <c r="P286" s="75"/>
      <c r="Q286" s="151">
        <f t="shared" si="28"/>
        <v>-44683.929999999935</v>
      </c>
      <c r="R286" s="78">
        <f t="shared" si="29"/>
        <v>782.9596337275849</v>
      </c>
    </row>
    <row r="287" spans="1:18" x14ac:dyDescent="0.3">
      <c r="A287" s="76">
        <v>5</v>
      </c>
      <c r="B287" s="75" t="s">
        <v>353</v>
      </c>
      <c r="C287" s="75" t="s">
        <v>618</v>
      </c>
      <c r="D287" s="75" t="s">
        <v>425</v>
      </c>
      <c r="E287" s="75" t="s">
        <v>335</v>
      </c>
      <c r="F287" s="75" t="s">
        <v>480</v>
      </c>
      <c r="G287" s="75" t="s">
        <v>187</v>
      </c>
      <c r="H287" s="80">
        <v>3282</v>
      </c>
      <c r="I287" s="76">
        <v>3</v>
      </c>
      <c r="J287" s="153">
        <f>อุดรธานี!F109</f>
        <v>95779.57</v>
      </c>
      <c r="K287" s="159">
        <f>อุดรธานี!AO109</f>
        <v>89427.090000000011</v>
      </c>
      <c r="L287" s="81">
        <f>อุดรธานี!AP109</f>
        <v>2173119.7200000002</v>
      </c>
      <c r="M287" s="81">
        <f>อุดรธานี!AQ109</f>
        <v>2374284.35</v>
      </c>
      <c r="N287" s="75"/>
      <c r="O287" s="75"/>
      <c r="P287" s="75"/>
      <c r="Q287" s="151">
        <f t="shared" si="28"/>
        <v>-201164.62999999989</v>
      </c>
      <c r="R287" s="78">
        <f t="shared" si="29"/>
        <v>662.13276051188302</v>
      </c>
    </row>
    <row r="288" spans="1:18" x14ac:dyDescent="0.3">
      <c r="A288" s="76">
        <v>6</v>
      </c>
      <c r="B288" s="75" t="s">
        <v>353</v>
      </c>
      <c r="C288" s="75" t="s">
        <v>618</v>
      </c>
      <c r="D288" s="75" t="s">
        <v>425</v>
      </c>
      <c r="E288" s="75" t="s">
        <v>335</v>
      </c>
      <c r="F288" s="75" t="s">
        <v>480</v>
      </c>
      <c r="G288" s="75" t="s">
        <v>188</v>
      </c>
      <c r="H288" s="80">
        <v>1626</v>
      </c>
      <c r="I288" s="76">
        <v>2</v>
      </c>
      <c r="J288" s="153">
        <f>อุดรธานี!F110</f>
        <v>306264.39</v>
      </c>
      <c r="K288" s="159">
        <f>อุดรธานี!AO110</f>
        <v>313698.06</v>
      </c>
      <c r="L288" s="81">
        <f>อุดรธานี!AP110</f>
        <v>2075772.32</v>
      </c>
      <c r="M288" s="81">
        <f>อุดรธานี!AQ110</f>
        <v>1910468.39</v>
      </c>
      <c r="N288" s="75"/>
      <c r="O288" s="75"/>
      <c r="P288" s="75"/>
      <c r="Q288" s="151">
        <f t="shared" si="28"/>
        <v>165303.93000000017</v>
      </c>
      <c r="R288" s="78">
        <f t="shared" si="29"/>
        <v>1276.6127429274293</v>
      </c>
    </row>
    <row r="289" spans="1:18" x14ac:dyDescent="0.3">
      <c r="A289" s="76">
        <v>7</v>
      </c>
      <c r="B289" s="75" t="s">
        <v>353</v>
      </c>
      <c r="C289" s="75" t="s">
        <v>618</v>
      </c>
      <c r="D289" s="75" t="s">
        <v>425</v>
      </c>
      <c r="E289" s="75" t="s">
        <v>335</v>
      </c>
      <c r="F289" s="75" t="s">
        <v>480</v>
      </c>
      <c r="G289" s="75" t="s">
        <v>294</v>
      </c>
      <c r="H289" s="80">
        <v>2000</v>
      </c>
      <c r="I289" s="76">
        <v>2</v>
      </c>
      <c r="J289" s="153">
        <f>อุดรธานี!F111</f>
        <v>312046.45</v>
      </c>
      <c r="K289" s="159">
        <f>อุดรธานี!AO111</f>
        <v>270414.5</v>
      </c>
      <c r="L289" s="81">
        <f>อุดรธานี!AP111</f>
        <v>1212316.47</v>
      </c>
      <c r="M289" s="81">
        <f>อุดรธานี!AQ111</f>
        <v>1422694.92</v>
      </c>
      <c r="N289" s="75"/>
      <c r="O289" s="75"/>
      <c r="P289" s="75"/>
      <c r="Q289" s="151">
        <f t="shared" si="28"/>
        <v>-210378.44999999995</v>
      </c>
      <c r="R289" s="78">
        <f t="shared" si="29"/>
        <v>606.15823499999999</v>
      </c>
    </row>
    <row r="290" spans="1:18" s="21" customFormat="1" x14ac:dyDescent="0.3">
      <c r="A290" s="139">
        <v>7</v>
      </c>
      <c r="B290" s="140" t="s">
        <v>353</v>
      </c>
      <c r="C290" s="140"/>
      <c r="D290" s="140"/>
      <c r="E290" s="140" t="s">
        <v>376</v>
      </c>
      <c r="F290" s="140"/>
      <c r="G290" s="140" t="s">
        <v>620</v>
      </c>
      <c r="H290" s="142">
        <f>SUM(H283:H289)</f>
        <v>17449</v>
      </c>
      <c r="I290" s="139"/>
      <c r="J290" s="142">
        <f>SUM(J283:J289)</f>
        <v>1765086.5199999998</v>
      </c>
      <c r="K290" s="160">
        <f>SUM(K283:K289)</f>
        <v>1750518.26</v>
      </c>
      <c r="L290" s="142">
        <f t="shared" ref="L290:M290" si="32">SUM(L283:L289)</f>
        <v>12474424.120000001</v>
      </c>
      <c r="M290" s="142">
        <f t="shared" si="32"/>
        <v>12937426.08</v>
      </c>
      <c r="N290" s="140">
        <v>6</v>
      </c>
      <c r="O290" s="140">
        <v>6</v>
      </c>
      <c r="P290" s="140">
        <f>N290-O290</f>
        <v>0</v>
      </c>
      <c r="Q290" s="152">
        <f t="shared" si="28"/>
        <v>-463001.95999999903</v>
      </c>
      <c r="R290" s="150">
        <f>L290/H290</f>
        <v>714.90768066937937</v>
      </c>
    </row>
    <row r="291" spans="1:18" x14ac:dyDescent="0.3">
      <c r="A291" s="76">
        <v>1</v>
      </c>
      <c r="B291" s="75" t="s">
        <v>353</v>
      </c>
      <c r="C291" s="75" t="s">
        <v>323</v>
      </c>
      <c r="D291" s="75" t="s">
        <v>430</v>
      </c>
      <c r="E291" s="75" t="s">
        <v>324</v>
      </c>
      <c r="F291" s="75" t="s">
        <v>510</v>
      </c>
      <c r="G291" s="75" t="s">
        <v>621</v>
      </c>
      <c r="H291" s="80"/>
      <c r="I291" s="76"/>
      <c r="J291" s="153"/>
      <c r="K291" s="159"/>
      <c r="L291" s="81"/>
      <c r="M291" s="81"/>
      <c r="N291" s="75"/>
      <c r="O291" s="75"/>
      <c r="P291" s="75"/>
    </row>
    <row r="292" spans="1:18" x14ac:dyDescent="0.3">
      <c r="A292" s="76">
        <v>2</v>
      </c>
      <c r="B292" s="75" t="s">
        <v>353</v>
      </c>
      <c r="C292" s="75" t="s">
        <v>323</v>
      </c>
      <c r="D292" s="75" t="s">
        <v>430</v>
      </c>
      <c r="E292" s="75" t="s">
        <v>324</v>
      </c>
      <c r="F292" s="75" t="s">
        <v>480</v>
      </c>
      <c r="G292" s="111" t="s">
        <v>189</v>
      </c>
      <c r="H292" s="80">
        <v>2656</v>
      </c>
      <c r="I292" s="76">
        <v>2</v>
      </c>
      <c r="J292" s="153">
        <f>อุดรธานี!F112</f>
        <v>492699.94</v>
      </c>
      <c r="K292" s="159">
        <f>อุดรธานี!AO112</f>
        <v>477258.68999999994</v>
      </c>
      <c r="L292" s="81">
        <f>อุดรธานี!AP112</f>
        <v>1975431.96</v>
      </c>
      <c r="M292" s="81">
        <f>อุดรธานี!AQ112</f>
        <v>1948325.95</v>
      </c>
      <c r="N292" s="75"/>
      <c r="O292" s="75"/>
      <c r="P292" s="75"/>
      <c r="Q292" s="151">
        <f t="shared" si="28"/>
        <v>27106.010000000009</v>
      </c>
      <c r="R292" s="78">
        <f t="shared" si="29"/>
        <v>743.76203313253006</v>
      </c>
    </row>
    <row r="293" spans="1:18" x14ac:dyDescent="0.3">
      <c r="A293" s="76">
        <v>3</v>
      </c>
      <c r="B293" s="75" t="s">
        <v>353</v>
      </c>
      <c r="C293" s="75" t="s">
        <v>323</v>
      </c>
      <c r="D293" s="75" t="s">
        <v>430</v>
      </c>
      <c r="E293" s="75" t="s">
        <v>324</v>
      </c>
      <c r="F293" s="75" t="s">
        <v>480</v>
      </c>
      <c r="G293" s="111" t="s">
        <v>190</v>
      </c>
      <c r="H293" s="80">
        <v>7630</v>
      </c>
      <c r="I293" s="76">
        <v>5</v>
      </c>
      <c r="J293" s="153">
        <f>อุดรธานี!F113</f>
        <v>574408.85</v>
      </c>
      <c r="K293" s="159">
        <f>อุดรธานี!AO113</f>
        <v>734399.00000000012</v>
      </c>
      <c r="L293" s="81">
        <f>อุดรธานี!AP113</f>
        <v>4135376.72</v>
      </c>
      <c r="M293" s="81">
        <f>อุดรธานี!AQ113</f>
        <v>4093665.26</v>
      </c>
      <c r="N293" s="75"/>
      <c r="O293" s="75"/>
      <c r="P293" s="75"/>
      <c r="Q293" s="151">
        <f t="shared" si="28"/>
        <v>41711.460000000428</v>
      </c>
      <c r="R293" s="78">
        <f t="shared" si="29"/>
        <v>541.9890851900393</v>
      </c>
    </row>
    <row r="294" spans="1:18" x14ac:dyDescent="0.3">
      <c r="A294" s="76">
        <v>4</v>
      </c>
      <c r="B294" s="75" t="s">
        <v>353</v>
      </c>
      <c r="C294" s="75" t="s">
        <v>323</v>
      </c>
      <c r="D294" s="75" t="s">
        <v>430</v>
      </c>
      <c r="E294" s="75" t="s">
        <v>324</v>
      </c>
      <c r="F294" s="75" t="s">
        <v>480</v>
      </c>
      <c r="G294" s="111" t="s">
        <v>191</v>
      </c>
      <c r="H294" s="80">
        <v>6247</v>
      </c>
      <c r="I294" s="76">
        <v>5</v>
      </c>
      <c r="J294" s="153">
        <f>อุดรธานี!F114</f>
        <v>403697.76</v>
      </c>
      <c r="K294" s="159">
        <f>อุดรธานี!AO114</f>
        <v>471428.54000000004</v>
      </c>
      <c r="L294" s="81">
        <f>อุดรธานี!AP114</f>
        <v>3765691.7800000003</v>
      </c>
      <c r="M294" s="81">
        <f>อุดรธานี!AQ114</f>
        <v>3887355.25</v>
      </c>
      <c r="N294" s="75"/>
      <c r="O294" s="75"/>
      <c r="P294" s="75"/>
      <c r="Q294" s="151">
        <f t="shared" si="28"/>
        <v>-121663.46999999974</v>
      </c>
      <c r="R294" s="78">
        <f t="shared" si="29"/>
        <v>602.80002881383064</v>
      </c>
    </row>
    <row r="295" spans="1:18" x14ac:dyDescent="0.3">
      <c r="A295" s="76">
        <v>5</v>
      </c>
      <c r="B295" s="75" t="s">
        <v>353</v>
      </c>
      <c r="C295" s="75" t="s">
        <v>323</v>
      </c>
      <c r="D295" s="75" t="s">
        <v>430</v>
      </c>
      <c r="E295" s="75" t="s">
        <v>324</v>
      </c>
      <c r="F295" s="75" t="s">
        <v>480</v>
      </c>
      <c r="G295" s="111" t="s">
        <v>192</v>
      </c>
      <c r="H295" s="80">
        <v>5607</v>
      </c>
      <c r="I295" s="76">
        <v>4</v>
      </c>
      <c r="J295" s="153">
        <f>อุดรธานี!F115</f>
        <v>495975.6</v>
      </c>
      <c r="K295" s="159">
        <f>อุดรธานี!AO115</f>
        <v>638964.04999999993</v>
      </c>
      <c r="L295" s="81">
        <f>อุดรธานี!AP115</f>
        <v>2928369.51</v>
      </c>
      <c r="M295" s="81">
        <f>อุดรธานี!AQ115</f>
        <v>3029017.02</v>
      </c>
      <c r="N295" s="75"/>
      <c r="O295" s="75"/>
      <c r="P295" s="75"/>
      <c r="Q295" s="151">
        <f t="shared" si="28"/>
        <v>-100647.51000000024</v>
      </c>
      <c r="R295" s="78">
        <f t="shared" si="29"/>
        <v>522.2702889245586</v>
      </c>
    </row>
    <row r="296" spans="1:18" s="21" customFormat="1" x14ac:dyDescent="0.3">
      <c r="A296" s="139">
        <v>8</v>
      </c>
      <c r="B296" s="140" t="s">
        <v>353</v>
      </c>
      <c r="C296" s="140"/>
      <c r="D296" s="140"/>
      <c r="E296" s="140" t="s">
        <v>376</v>
      </c>
      <c r="F296" s="140"/>
      <c r="G296" s="140" t="s">
        <v>622</v>
      </c>
      <c r="H296" s="142">
        <f>SUM(H291:H295)</f>
        <v>22140</v>
      </c>
      <c r="I296" s="139"/>
      <c r="J296" s="142">
        <f>SUM(J291:J295)</f>
        <v>1966782.15</v>
      </c>
      <c r="K296" s="160">
        <f>SUM(K291:K295)</f>
        <v>2322050.2799999998</v>
      </c>
      <c r="L296" s="142">
        <f t="shared" ref="L296:M296" si="33">SUM(L291:L295)</f>
        <v>12804869.970000001</v>
      </c>
      <c r="M296" s="142">
        <f t="shared" si="33"/>
        <v>12958363.48</v>
      </c>
      <c r="N296" s="140">
        <v>4</v>
      </c>
      <c r="O296" s="140">
        <v>4</v>
      </c>
      <c r="P296" s="140">
        <f>N296-O296</f>
        <v>0</v>
      </c>
      <c r="Q296" s="152">
        <f t="shared" si="28"/>
        <v>-153493.50999999978</v>
      </c>
      <c r="R296" s="150">
        <f>L296/H296</f>
        <v>578.35907723577236</v>
      </c>
    </row>
    <row r="297" spans="1:18" x14ac:dyDescent="0.3">
      <c r="A297" s="76">
        <v>1</v>
      </c>
      <c r="B297" s="75" t="s">
        <v>353</v>
      </c>
      <c r="C297" s="75" t="s">
        <v>623</v>
      </c>
      <c r="D297" s="75" t="s">
        <v>434</v>
      </c>
      <c r="E297" s="75" t="s">
        <v>336</v>
      </c>
      <c r="F297" s="75" t="s">
        <v>510</v>
      </c>
      <c r="G297" s="75" t="s">
        <v>624</v>
      </c>
      <c r="H297" s="80"/>
      <c r="I297" s="76"/>
      <c r="J297" s="153"/>
      <c r="K297" s="159"/>
      <c r="L297" s="81"/>
      <c r="M297" s="81"/>
      <c r="N297" s="75"/>
      <c r="O297" s="75"/>
      <c r="P297" s="75"/>
    </row>
    <row r="298" spans="1:18" x14ac:dyDescent="0.3">
      <c r="A298" s="76">
        <v>2</v>
      </c>
      <c r="B298" s="75" t="s">
        <v>353</v>
      </c>
      <c r="C298" s="75" t="s">
        <v>623</v>
      </c>
      <c r="D298" s="75" t="s">
        <v>434</v>
      </c>
      <c r="E298" s="75" t="s">
        <v>336</v>
      </c>
      <c r="F298" s="75" t="s">
        <v>480</v>
      </c>
      <c r="G298" s="75" t="s">
        <v>1497</v>
      </c>
      <c r="H298" s="80">
        <v>3493</v>
      </c>
      <c r="I298" s="76">
        <v>3</v>
      </c>
      <c r="J298" s="153">
        <f>อุดรธานี!F116</f>
        <v>626861.89</v>
      </c>
      <c r="K298" s="159">
        <f>อุดรธานี!AO116</f>
        <v>870763.45</v>
      </c>
      <c r="L298" s="81">
        <f>อุดรธานี!AP116</f>
        <v>3302462.06</v>
      </c>
      <c r="M298" s="81">
        <f>อุดรธานี!AQ116</f>
        <v>3619147.25</v>
      </c>
      <c r="N298" s="75"/>
      <c r="O298" s="75"/>
      <c r="P298" s="75"/>
      <c r="Q298" s="151">
        <f t="shared" si="28"/>
        <v>-316685.18999999994</v>
      </c>
      <c r="R298" s="78">
        <f t="shared" si="29"/>
        <v>945.45149155453771</v>
      </c>
    </row>
    <row r="299" spans="1:18" x14ac:dyDescent="0.3">
      <c r="A299" s="76">
        <v>3</v>
      </c>
      <c r="B299" s="75" t="s">
        <v>353</v>
      </c>
      <c r="C299" s="75" t="s">
        <v>623</v>
      </c>
      <c r="D299" s="75" t="s">
        <v>434</v>
      </c>
      <c r="E299" s="75" t="s">
        <v>336</v>
      </c>
      <c r="F299" s="75" t="s">
        <v>480</v>
      </c>
      <c r="G299" s="75" t="s">
        <v>1498</v>
      </c>
      <c r="H299" s="80">
        <v>3014</v>
      </c>
      <c r="I299" s="76">
        <v>3</v>
      </c>
      <c r="J299" s="153">
        <f>อุดรธานี!F117</f>
        <v>883138.36</v>
      </c>
      <c r="K299" s="159">
        <f>อุดรธานี!AO117</f>
        <v>727275.99</v>
      </c>
      <c r="L299" s="81">
        <f>อุดรธานี!AP117</f>
        <v>1841400.1800000002</v>
      </c>
      <c r="M299" s="81">
        <f>อุดรธานี!AQ117</f>
        <v>2167286.9099999997</v>
      </c>
      <c r="N299" s="75"/>
      <c r="O299" s="75"/>
      <c r="P299" s="75"/>
      <c r="Q299" s="151">
        <f t="shared" si="28"/>
        <v>-325886.72999999952</v>
      </c>
      <c r="R299" s="78">
        <f t="shared" si="29"/>
        <v>610.94896483078969</v>
      </c>
    </row>
    <row r="300" spans="1:18" x14ac:dyDescent="0.3">
      <c r="A300" s="76">
        <v>4</v>
      </c>
      <c r="B300" s="75" t="s">
        <v>353</v>
      </c>
      <c r="C300" s="75" t="s">
        <v>623</v>
      </c>
      <c r="D300" s="75" t="s">
        <v>434</v>
      </c>
      <c r="E300" s="75" t="s">
        <v>336</v>
      </c>
      <c r="F300" s="75" t="s">
        <v>480</v>
      </c>
      <c r="G300" s="75" t="s">
        <v>1499</v>
      </c>
      <c r="H300" s="80">
        <v>2015</v>
      </c>
      <c r="I300" s="76">
        <v>2</v>
      </c>
      <c r="J300" s="153">
        <f>อุดรธานี!F118</f>
        <v>180403.42</v>
      </c>
      <c r="K300" s="159">
        <f>อุดรธานี!AO118</f>
        <v>146533.27000000002</v>
      </c>
      <c r="L300" s="81">
        <f>อุดรธานี!AP118</f>
        <v>2002068.94</v>
      </c>
      <c r="M300" s="81">
        <f>อุดรธานี!AQ118</f>
        <v>2500728.8899999997</v>
      </c>
      <c r="N300" s="75"/>
      <c r="O300" s="75"/>
      <c r="P300" s="75"/>
      <c r="Q300" s="151">
        <f t="shared" si="28"/>
        <v>-498659.94999999972</v>
      </c>
      <c r="R300" s="78">
        <f t="shared" si="29"/>
        <v>993.58260049627791</v>
      </c>
    </row>
    <row r="301" spans="1:18" x14ac:dyDescent="0.3">
      <c r="A301" s="76">
        <v>5</v>
      </c>
      <c r="B301" s="75" t="s">
        <v>353</v>
      </c>
      <c r="C301" s="75" t="s">
        <v>623</v>
      </c>
      <c r="D301" s="75" t="s">
        <v>434</v>
      </c>
      <c r="E301" s="75" t="s">
        <v>336</v>
      </c>
      <c r="F301" s="75" t="s">
        <v>480</v>
      </c>
      <c r="G301" s="75" t="s">
        <v>1500</v>
      </c>
      <c r="H301" s="80">
        <v>1974</v>
      </c>
      <c r="I301" s="76">
        <v>2</v>
      </c>
      <c r="J301" s="153">
        <f>อุดรธานี!F119</f>
        <v>515711.75</v>
      </c>
      <c r="K301" s="159">
        <f>อุดรธานี!AO119</f>
        <v>564384.51</v>
      </c>
      <c r="L301" s="81">
        <f>อุดรธานี!AP119</f>
        <v>1517407.5499999998</v>
      </c>
      <c r="M301" s="81">
        <f>อุดรธานี!AQ119</f>
        <v>1667786.0300000003</v>
      </c>
      <c r="N301" s="75"/>
      <c r="O301" s="75"/>
      <c r="P301" s="75"/>
      <c r="Q301" s="151">
        <f t="shared" si="28"/>
        <v>-150378.48000000045</v>
      </c>
      <c r="R301" s="78">
        <f t="shared" si="29"/>
        <v>768.6968338399189</v>
      </c>
    </row>
    <row r="302" spans="1:18" x14ac:dyDescent="0.3">
      <c r="A302" s="76">
        <v>6</v>
      </c>
      <c r="B302" s="75" t="s">
        <v>353</v>
      </c>
      <c r="C302" s="75" t="s">
        <v>623</v>
      </c>
      <c r="D302" s="75" t="s">
        <v>434</v>
      </c>
      <c r="E302" s="75" t="s">
        <v>336</v>
      </c>
      <c r="F302" s="75" t="s">
        <v>480</v>
      </c>
      <c r="G302" s="75" t="s">
        <v>1501</v>
      </c>
      <c r="H302" s="80">
        <v>3170</v>
      </c>
      <c r="I302" s="76">
        <v>3</v>
      </c>
      <c r="J302" s="153">
        <f>อุดรธานี!F120</f>
        <v>117104.9</v>
      </c>
      <c r="K302" s="159">
        <f>อุดรธานี!AO120</f>
        <v>162219.33000000002</v>
      </c>
      <c r="L302" s="81">
        <f>อุดรธานี!AP120</f>
        <v>2785335.94</v>
      </c>
      <c r="M302" s="81">
        <f>อุดรธานี!AQ120</f>
        <v>2432867.98</v>
      </c>
      <c r="N302" s="75"/>
      <c r="O302" s="75"/>
      <c r="P302" s="75"/>
      <c r="Q302" s="151">
        <f t="shared" si="28"/>
        <v>352467.95999999996</v>
      </c>
      <c r="R302" s="78">
        <f t="shared" si="29"/>
        <v>878.65487066246055</v>
      </c>
    </row>
    <row r="303" spans="1:18" x14ac:dyDescent="0.3">
      <c r="A303" s="76">
        <v>7</v>
      </c>
      <c r="B303" s="75" t="s">
        <v>353</v>
      </c>
      <c r="C303" s="75" t="s">
        <v>623</v>
      </c>
      <c r="D303" s="75" t="s">
        <v>434</v>
      </c>
      <c r="E303" s="75" t="s">
        <v>336</v>
      </c>
      <c r="F303" s="75" t="s">
        <v>480</v>
      </c>
      <c r="G303" s="75" t="s">
        <v>1502</v>
      </c>
      <c r="H303" s="80">
        <v>2966</v>
      </c>
      <c r="I303" s="76">
        <v>2</v>
      </c>
      <c r="J303" s="153">
        <f>อุดรธานี!F121</f>
        <v>1022121.63</v>
      </c>
      <c r="K303" s="159">
        <f>อุดรธานี!AO121</f>
        <v>1050320.22</v>
      </c>
      <c r="L303" s="81">
        <f>อุดรธานี!AP121</f>
        <v>2713410.6100000003</v>
      </c>
      <c r="M303" s="81">
        <f>อุดรธานี!AQ121</f>
        <v>2845277.46</v>
      </c>
      <c r="N303" s="75"/>
      <c r="O303" s="75"/>
      <c r="P303" s="75"/>
      <c r="Q303" s="151">
        <f t="shared" si="28"/>
        <v>-131866.84999999963</v>
      </c>
      <c r="R303" s="78">
        <f t="shared" si="29"/>
        <v>914.83837154416733</v>
      </c>
    </row>
    <row r="304" spans="1:18" x14ac:dyDescent="0.3">
      <c r="A304" s="76">
        <v>8</v>
      </c>
      <c r="B304" s="75" t="s">
        <v>353</v>
      </c>
      <c r="C304" s="75" t="s">
        <v>623</v>
      </c>
      <c r="D304" s="75" t="s">
        <v>434</v>
      </c>
      <c r="E304" s="75" t="s">
        <v>336</v>
      </c>
      <c r="F304" s="75" t="s">
        <v>480</v>
      </c>
      <c r="G304" s="111" t="s">
        <v>1503</v>
      </c>
      <c r="H304" s="80">
        <v>3526</v>
      </c>
      <c r="I304" s="76">
        <v>3</v>
      </c>
      <c r="J304" s="153">
        <f>อุดรธานี!F122</f>
        <v>569021.18999999994</v>
      </c>
      <c r="K304" s="159">
        <f>อุดรธานี!AO122</f>
        <v>615594.33999999985</v>
      </c>
      <c r="L304" s="81">
        <f>อุดรธานี!AP122</f>
        <v>2001855.0099999998</v>
      </c>
      <c r="M304" s="81">
        <f>อุดรธานี!AQ122</f>
        <v>2583165.69</v>
      </c>
      <c r="N304" s="75"/>
      <c r="O304" s="75"/>
      <c r="P304" s="75"/>
      <c r="Q304" s="151">
        <f t="shared" si="28"/>
        <v>-581310.68000000017</v>
      </c>
      <c r="R304" s="78">
        <f t="shared" si="29"/>
        <v>567.74106920022678</v>
      </c>
    </row>
    <row r="305" spans="1:18" x14ac:dyDescent="0.3">
      <c r="A305" s="76">
        <v>9</v>
      </c>
      <c r="B305" s="75" t="s">
        <v>353</v>
      </c>
      <c r="C305" s="75" t="s">
        <v>623</v>
      </c>
      <c r="D305" s="75" t="s">
        <v>434</v>
      </c>
      <c r="E305" s="75" t="s">
        <v>336</v>
      </c>
      <c r="F305" s="75" t="s">
        <v>480</v>
      </c>
      <c r="G305" s="75" t="s">
        <v>1504</v>
      </c>
      <c r="H305" s="80">
        <v>3657</v>
      </c>
      <c r="I305" s="76">
        <v>3</v>
      </c>
      <c r="J305" s="153">
        <f>อุดรธานี!F123</f>
        <v>288958.15000000002</v>
      </c>
      <c r="K305" s="159">
        <f>อุดรธานี!AO123</f>
        <v>426700.86000000004</v>
      </c>
      <c r="L305" s="81">
        <f>อุดรธานี!AP123</f>
        <v>2813312.86</v>
      </c>
      <c r="M305" s="81">
        <f>อุดรธานี!AQ123</f>
        <v>3161631.89</v>
      </c>
      <c r="N305" s="75"/>
      <c r="O305" s="75"/>
      <c r="P305" s="75"/>
      <c r="Q305" s="151">
        <f t="shared" si="28"/>
        <v>-348319.03000000026</v>
      </c>
      <c r="R305" s="78">
        <f t="shared" si="29"/>
        <v>769.29528575334973</v>
      </c>
    </row>
    <row r="306" spans="1:18" x14ac:dyDescent="0.3">
      <c r="A306" s="76">
        <v>10</v>
      </c>
      <c r="B306" s="75" t="s">
        <v>353</v>
      </c>
      <c r="C306" s="75" t="s">
        <v>623</v>
      </c>
      <c r="D306" s="75" t="s">
        <v>434</v>
      </c>
      <c r="E306" s="75" t="s">
        <v>336</v>
      </c>
      <c r="F306" s="75" t="s">
        <v>480</v>
      </c>
      <c r="G306" s="75" t="s">
        <v>1505</v>
      </c>
      <c r="H306" s="80">
        <v>1822</v>
      </c>
      <c r="I306" s="76">
        <v>2</v>
      </c>
      <c r="J306" s="153">
        <f>อุดรธานี!F124</f>
        <v>200625.6</v>
      </c>
      <c r="K306" s="159">
        <f>อุดรธานี!AO124</f>
        <v>72988.310000000027</v>
      </c>
      <c r="L306" s="81">
        <f>อุดรธานี!AP124</f>
        <v>1670694.31</v>
      </c>
      <c r="M306" s="81">
        <f>อุดรธานี!AQ124</f>
        <v>2170742.5100000002</v>
      </c>
      <c r="N306" s="75"/>
      <c r="O306" s="75"/>
      <c r="P306" s="75"/>
      <c r="Q306" s="151">
        <f t="shared" si="28"/>
        <v>-500048.20000000019</v>
      </c>
      <c r="R306" s="78">
        <f t="shared" si="29"/>
        <v>916.95626234906695</v>
      </c>
    </row>
    <row r="307" spans="1:18" x14ac:dyDescent="0.3">
      <c r="A307" s="76">
        <v>11</v>
      </c>
      <c r="B307" s="75" t="s">
        <v>353</v>
      </c>
      <c r="C307" s="75" t="s">
        <v>623</v>
      </c>
      <c r="D307" s="75" t="s">
        <v>434</v>
      </c>
      <c r="E307" s="75" t="s">
        <v>336</v>
      </c>
      <c r="F307" s="75" t="s">
        <v>480</v>
      </c>
      <c r="G307" s="75" t="s">
        <v>1506</v>
      </c>
      <c r="H307" s="80">
        <v>1969</v>
      </c>
      <c r="I307" s="76">
        <v>2</v>
      </c>
      <c r="J307" s="153">
        <f>อุดรธานี!F125</f>
        <v>395303.5</v>
      </c>
      <c r="K307" s="159">
        <f>อุดรธานี!AO125</f>
        <v>419960.57999999996</v>
      </c>
      <c r="L307" s="81">
        <f>อุดรธานี!AP125</f>
        <v>1420698.79</v>
      </c>
      <c r="M307" s="81">
        <f>อุดรธานี!AQ125</f>
        <v>1651964.9800000002</v>
      </c>
      <c r="N307" s="75"/>
      <c r="O307" s="75"/>
      <c r="P307" s="75"/>
      <c r="Q307" s="151">
        <f t="shared" si="28"/>
        <v>-231266.19000000018</v>
      </c>
      <c r="R307" s="78">
        <f t="shared" si="29"/>
        <v>721.5331589639411</v>
      </c>
    </row>
    <row r="308" spans="1:18" x14ac:dyDescent="0.3">
      <c r="A308" s="76">
        <v>12</v>
      </c>
      <c r="B308" s="75" t="s">
        <v>353</v>
      </c>
      <c r="C308" s="75" t="s">
        <v>623</v>
      </c>
      <c r="D308" s="75" t="s">
        <v>434</v>
      </c>
      <c r="E308" s="75" t="s">
        <v>336</v>
      </c>
      <c r="F308" s="75" t="s">
        <v>480</v>
      </c>
      <c r="G308" s="75" t="s">
        <v>1507</v>
      </c>
      <c r="H308" s="80">
        <v>2749</v>
      </c>
      <c r="I308" s="76">
        <v>2</v>
      </c>
      <c r="J308" s="153">
        <f>อุดรธานี!F126</f>
        <v>275615.15000000002</v>
      </c>
      <c r="K308" s="159">
        <f>อุดรธานี!AO126</f>
        <v>195405.74000000005</v>
      </c>
      <c r="L308" s="81">
        <f>อุดรธานี!AP126</f>
        <v>2287950.59</v>
      </c>
      <c r="M308" s="81">
        <f>อุดรธานี!AQ126</f>
        <v>2558186.66</v>
      </c>
      <c r="N308" s="75"/>
      <c r="O308" s="75"/>
      <c r="P308" s="75"/>
      <c r="Q308" s="151">
        <f t="shared" si="28"/>
        <v>-270236.0700000003</v>
      </c>
      <c r="R308" s="78">
        <f t="shared" si="29"/>
        <v>832.28468170243718</v>
      </c>
    </row>
    <row r="309" spans="1:18" x14ac:dyDescent="0.3">
      <c r="A309" s="76">
        <v>13</v>
      </c>
      <c r="B309" s="75" t="s">
        <v>353</v>
      </c>
      <c r="C309" s="75" t="s">
        <v>623</v>
      </c>
      <c r="D309" s="75" t="s">
        <v>434</v>
      </c>
      <c r="E309" s="75" t="s">
        <v>336</v>
      </c>
      <c r="F309" s="75" t="s">
        <v>480</v>
      </c>
      <c r="G309" s="75" t="s">
        <v>1508</v>
      </c>
      <c r="H309" s="80">
        <v>2706</v>
      </c>
      <c r="I309" s="76">
        <v>2</v>
      </c>
      <c r="J309" s="153">
        <f>อุดรธานี!F127</f>
        <v>393787.38</v>
      </c>
      <c r="K309" s="159">
        <f>อุดรธานี!AO127</f>
        <v>390856.83999999997</v>
      </c>
      <c r="L309" s="81">
        <f>อุดรธานี!AP127</f>
        <v>1912148.9</v>
      </c>
      <c r="M309" s="81">
        <f>อุดรธานี!AQ127</f>
        <v>2354426.08</v>
      </c>
      <c r="N309" s="75"/>
      <c r="O309" s="75"/>
      <c r="P309" s="75"/>
      <c r="Q309" s="151">
        <f t="shared" si="28"/>
        <v>-442277.18000000017</v>
      </c>
      <c r="R309" s="78">
        <f t="shared" si="29"/>
        <v>706.63300073909829</v>
      </c>
    </row>
    <row r="310" spans="1:18" s="21" customFormat="1" x14ac:dyDescent="0.3">
      <c r="A310" s="139">
        <v>9</v>
      </c>
      <c r="B310" s="140" t="s">
        <v>353</v>
      </c>
      <c r="C310" s="140"/>
      <c r="D310" s="140"/>
      <c r="E310" s="140" t="s">
        <v>376</v>
      </c>
      <c r="F310" s="140"/>
      <c r="G310" s="140" t="s">
        <v>625</v>
      </c>
      <c r="H310" s="142">
        <f>SUM(H297:H309)</f>
        <v>33061</v>
      </c>
      <c r="I310" s="139"/>
      <c r="J310" s="142">
        <f>SUM(J297:J309)</f>
        <v>5468652.9199999999</v>
      </c>
      <c r="K310" s="160">
        <f>SUM(K297:K309)</f>
        <v>5643003.4399999995</v>
      </c>
      <c r="L310" s="142">
        <f t="shared" ref="L310:M310" si="34">SUM(L297:L309)</f>
        <v>26268745.739999998</v>
      </c>
      <c r="M310" s="142">
        <f t="shared" si="34"/>
        <v>29713212.330000006</v>
      </c>
      <c r="N310" s="140">
        <v>12</v>
      </c>
      <c r="O310" s="140">
        <v>12</v>
      </c>
      <c r="P310" s="140">
        <f>N310-O310</f>
        <v>0</v>
      </c>
      <c r="Q310" s="152">
        <f t="shared" si="28"/>
        <v>-3444466.5900000073</v>
      </c>
      <c r="R310" s="150">
        <f>L310/H310</f>
        <v>794.55387737817966</v>
      </c>
    </row>
    <row r="311" spans="1:18" x14ac:dyDescent="0.3">
      <c r="A311" s="76">
        <v>1</v>
      </c>
      <c r="B311" s="75" t="s">
        <v>353</v>
      </c>
      <c r="C311" s="75" t="s">
        <v>325</v>
      </c>
      <c r="D311" s="75" t="s">
        <v>438</v>
      </c>
      <c r="E311" s="75" t="s">
        <v>326</v>
      </c>
      <c r="F311" s="75" t="s">
        <v>510</v>
      </c>
      <c r="G311" s="75" t="s">
        <v>626</v>
      </c>
      <c r="H311" s="80"/>
      <c r="I311" s="76"/>
      <c r="J311" s="153"/>
      <c r="K311" s="159"/>
      <c r="L311" s="81"/>
      <c r="M311" s="81"/>
      <c r="N311" s="75"/>
      <c r="O311" s="75"/>
      <c r="P311" s="75"/>
    </row>
    <row r="312" spans="1:18" x14ac:dyDescent="0.3">
      <c r="A312" s="76">
        <v>2</v>
      </c>
      <c r="B312" s="75" t="s">
        <v>353</v>
      </c>
      <c r="C312" s="75" t="s">
        <v>325</v>
      </c>
      <c r="D312" s="75" t="s">
        <v>438</v>
      </c>
      <c r="E312" s="75" t="s">
        <v>326</v>
      </c>
      <c r="F312" s="75" t="s">
        <v>480</v>
      </c>
      <c r="G312" s="111" t="s">
        <v>202</v>
      </c>
      <c r="H312" s="80">
        <v>6340</v>
      </c>
      <c r="I312" s="76">
        <v>5</v>
      </c>
      <c r="J312" s="153">
        <f>อุดรธานี!F128</f>
        <v>195623.51</v>
      </c>
      <c r="K312" s="159">
        <f>อุดรธานี!AO128</f>
        <v>315356.36</v>
      </c>
      <c r="L312" s="81">
        <f>อุดรธานี!AP128</f>
        <v>2340635.0700000003</v>
      </c>
      <c r="M312" s="81">
        <f>อุดรธานี!AQ128</f>
        <v>2956474.71</v>
      </c>
      <c r="N312" s="75"/>
      <c r="O312" s="75"/>
      <c r="P312" s="75"/>
      <c r="Q312" s="151">
        <f t="shared" si="28"/>
        <v>-615839.63999999966</v>
      </c>
      <c r="R312" s="78">
        <f t="shared" si="29"/>
        <v>369.18534227129345</v>
      </c>
    </row>
    <row r="313" spans="1:18" x14ac:dyDescent="0.3">
      <c r="A313" s="76">
        <v>3</v>
      </c>
      <c r="B313" s="75" t="s">
        <v>353</v>
      </c>
      <c r="C313" s="75" t="s">
        <v>325</v>
      </c>
      <c r="D313" s="75" t="s">
        <v>438</v>
      </c>
      <c r="E313" s="75" t="s">
        <v>326</v>
      </c>
      <c r="F313" s="75" t="s">
        <v>480</v>
      </c>
      <c r="G313" s="111" t="s">
        <v>203</v>
      </c>
      <c r="H313" s="80">
        <v>5412</v>
      </c>
      <c r="I313" s="76">
        <v>4</v>
      </c>
      <c r="J313" s="153">
        <f>อุดรธานี!F129</f>
        <v>98473.89</v>
      </c>
      <c r="K313" s="159">
        <f>อุดรธานี!AO129</f>
        <v>247681.84</v>
      </c>
      <c r="L313" s="81">
        <f>อุดรธานี!AP129</f>
        <v>2856371.58</v>
      </c>
      <c r="M313" s="81">
        <f>อุดรธานี!AQ129</f>
        <v>3122502.96</v>
      </c>
      <c r="N313" s="75"/>
      <c r="O313" s="75"/>
      <c r="P313" s="75"/>
      <c r="Q313" s="151">
        <f t="shared" si="28"/>
        <v>-266131.37999999989</v>
      </c>
      <c r="R313" s="78">
        <f t="shared" si="29"/>
        <v>527.78484478935695</v>
      </c>
    </row>
    <row r="314" spans="1:18" x14ac:dyDescent="0.3">
      <c r="A314" s="76">
        <v>4</v>
      </c>
      <c r="B314" s="75" t="s">
        <v>353</v>
      </c>
      <c r="C314" s="75" t="s">
        <v>325</v>
      </c>
      <c r="D314" s="75" t="s">
        <v>438</v>
      </c>
      <c r="E314" s="75" t="s">
        <v>326</v>
      </c>
      <c r="F314" s="75" t="s">
        <v>480</v>
      </c>
      <c r="G314" s="111" t="s">
        <v>204</v>
      </c>
      <c r="H314" s="80">
        <v>1496</v>
      </c>
      <c r="I314" s="76">
        <v>1</v>
      </c>
      <c r="J314" s="153">
        <f>อุดรธานี!F130</f>
        <v>103461.77</v>
      </c>
      <c r="K314" s="159">
        <f>อุดรธานี!AO130</f>
        <v>96680.65</v>
      </c>
      <c r="L314" s="81">
        <f>อุดรธานี!AP130</f>
        <v>1017187.05</v>
      </c>
      <c r="M314" s="81">
        <f>อุดรธานี!AQ130</f>
        <v>1305511.94</v>
      </c>
      <c r="N314" s="75"/>
      <c r="O314" s="75"/>
      <c r="P314" s="75"/>
      <c r="Q314" s="151">
        <f t="shared" si="28"/>
        <v>-288324.8899999999</v>
      </c>
      <c r="R314" s="78">
        <f t="shared" si="29"/>
        <v>679.93786764705885</v>
      </c>
    </row>
    <row r="315" spans="1:18" x14ac:dyDescent="0.3">
      <c r="A315" s="76">
        <v>5</v>
      </c>
      <c r="B315" s="75" t="s">
        <v>353</v>
      </c>
      <c r="C315" s="75" t="s">
        <v>325</v>
      </c>
      <c r="D315" s="75" t="s">
        <v>438</v>
      </c>
      <c r="E315" s="75" t="s">
        <v>326</v>
      </c>
      <c r="F315" s="75" t="s">
        <v>480</v>
      </c>
      <c r="G315" s="111" t="s">
        <v>205</v>
      </c>
      <c r="H315" s="80">
        <v>2983</v>
      </c>
      <c r="I315" s="76">
        <v>2</v>
      </c>
      <c r="J315" s="153">
        <f>อุดรธานี!F131</f>
        <v>280663.45</v>
      </c>
      <c r="K315" s="228">
        <f>อุดรธานี!AO131</f>
        <v>192067.77000000002</v>
      </c>
      <c r="L315" s="229">
        <f>อุดรธานี!AP131</f>
        <v>1354676.04</v>
      </c>
      <c r="M315" s="229">
        <f>อุดรธานี!AQ131</f>
        <v>1584369.23</v>
      </c>
      <c r="N315" s="75"/>
      <c r="O315" s="75"/>
      <c r="P315" s="75"/>
      <c r="Q315" s="151">
        <f t="shared" si="28"/>
        <v>-229693.18999999994</v>
      </c>
      <c r="R315" s="78">
        <f t="shared" si="29"/>
        <v>454.13209520616829</v>
      </c>
    </row>
    <row r="316" spans="1:18" x14ac:dyDescent="0.3">
      <c r="A316" s="76">
        <v>6</v>
      </c>
      <c r="B316" s="75" t="s">
        <v>353</v>
      </c>
      <c r="C316" s="75" t="s">
        <v>325</v>
      </c>
      <c r="D316" s="75" t="s">
        <v>438</v>
      </c>
      <c r="E316" s="75" t="s">
        <v>326</v>
      </c>
      <c r="F316" s="75" t="s">
        <v>480</v>
      </c>
      <c r="G316" s="111" t="s">
        <v>206</v>
      </c>
      <c r="H316" s="80">
        <v>3002</v>
      </c>
      <c r="I316" s="76">
        <v>3</v>
      </c>
      <c r="J316" s="153">
        <f>อุดรธานี!F132</f>
        <v>469568.04</v>
      </c>
      <c r="K316" s="159">
        <f>อุดรธานี!AO132</f>
        <v>555051.96</v>
      </c>
      <c r="L316" s="81">
        <f>อุดรธานี!AP132</f>
        <v>2887967.74</v>
      </c>
      <c r="M316" s="81">
        <f>อุดรธานี!AQ132</f>
        <v>3243295.2399999998</v>
      </c>
      <c r="N316" s="75"/>
      <c r="O316" s="75"/>
      <c r="P316" s="75"/>
      <c r="Q316" s="151">
        <f t="shared" si="28"/>
        <v>-355327.49999999953</v>
      </c>
      <c r="R316" s="78">
        <f t="shared" si="29"/>
        <v>962.01457028647576</v>
      </c>
    </row>
    <row r="317" spans="1:18" x14ac:dyDescent="0.3">
      <c r="A317" s="76">
        <v>7</v>
      </c>
      <c r="B317" s="75" t="s">
        <v>353</v>
      </c>
      <c r="C317" s="75" t="s">
        <v>325</v>
      </c>
      <c r="D317" s="75" t="s">
        <v>438</v>
      </c>
      <c r="E317" s="75" t="s">
        <v>326</v>
      </c>
      <c r="F317" s="75" t="s">
        <v>480</v>
      </c>
      <c r="G317" s="111" t="s">
        <v>207</v>
      </c>
      <c r="H317" s="80">
        <v>5003</v>
      </c>
      <c r="I317" s="76">
        <v>4</v>
      </c>
      <c r="J317" s="153">
        <f>อุดรธานี!F133</f>
        <v>721433.7</v>
      </c>
      <c r="K317" s="159">
        <f>อุดรธานี!AO133</f>
        <v>787194.2</v>
      </c>
      <c r="L317" s="81">
        <f>อุดรธานี!AP133</f>
        <v>2169116.1</v>
      </c>
      <c r="M317" s="81">
        <f>อุดรธานี!AQ133</f>
        <v>2165792.16</v>
      </c>
      <c r="N317" s="75"/>
      <c r="O317" s="75"/>
      <c r="P317" s="75"/>
      <c r="Q317" s="151">
        <f t="shared" si="28"/>
        <v>3323.9399999999441</v>
      </c>
      <c r="R317" s="78">
        <f t="shared" si="29"/>
        <v>433.56308215070959</v>
      </c>
    </row>
    <row r="318" spans="1:18" x14ac:dyDescent="0.3">
      <c r="A318" s="76">
        <v>8</v>
      </c>
      <c r="B318" s="75" t="s">
        <v>353</v>
      </c>
      <c r="C318" s="75" t="s">
        <v>325</v>
      </c>
      <c r="D318" s="75" t="s">
        <v>438</v>
      </c>
      <c r="E318" s="75" t="s">
        <v>326</v>
      </c>
      <c r="F318" s="75" t="s">
        <v>480</v>
      </c>
      <c r="G318" s="111" t="s">
        <v>208</v>
      </c>
      <c r="H318" s="80">
        <v>3890</v>
      </c>
      <c r="I318" s="76">
        <v>3</v>
      </c>
      <c r="J318" s="153">
        <f>อุดรธานี!F134</f>
        <v>56559.67</v>
      </c>
      <c r="K318" s="159">
        <f>อุดรธานี!AO134</f>
        <v>-37971.69</v>
      </c>
      <c r="L318" s="81">
        <f>อุดรธานี!AP134</f>
        <v>2018682.85</v>
      </c>
      <c r="M318" s="81">
        <f>อุดรธานี!AQ134</f>
        <v>2189368.23</v>
      </c>
      <c r="N318" s="75"/>
      <c r="O318" s="75"/>
      <c r="P318" s="75"/>
      <c r="Q318" s="151">
        <f t="shared" si="28"/>
        <v>-170685.37999999989</v>
      </c>
      <c r="R318" s="78">
        <f t="shared" si="29"/>
        <v>518.94160668380471</v>
      </c>
    </row>
    <row r="319" spans="1:18" x14ac:dyDescent="0.3">
      <c r="A319" s="76">
        <v>9</v>
      </c>
      <c r="B319" s="75" t="s">
        <v>353</v>
      </c>
      <c r="C319" s="75" t="s">
        <v>325</v>
      </c>
      <c r="D319" s="75" t="s">
        <v>438</v>
      </c>
      <c r="E319" s="75" t="s">
        <v>326</v>
      </c>
      <c r="F319" s="75" t="s">
        <v>480</v>
      </c>
      <c r="G319" s="111" t="s">
        <v>209</v>
      </c>
      <c r="H319" s="80">
        <v>4373</v>
      </c>
      <c r="I319" s="76">
        <v>3</v>
      </c>
      <c r="J319" s="153">
        <f>อุดรธานี!F135</f>
        <v>598808.11</v>
      </c>
      <c r="K319" s="159">
        <f>อุดรธานี!AO135</f>
        <v>640148.27</v>
      </c>
      <c r="L319" s="81">
        <f>อุดรธานี!AP135</f>
        <v>2019153.04</v>
      </c>
      <c r="M319" s="81">
        <f>อุดรธานี!AQ135</f>
        <v>2139928.81</v>
      </c>
      <c r="N319" s="75"/>
      <c r="O319" s="75"/>
      <c r="P319" s="75"/>
      <c r="Q319" s="151">
        <f t="shared" si="28"/>
        <v>-120775.77000000002</v>
      </c>
      <c r="R319" s="78">
        <f t="shared" si="29"/>
        <v>461.73177223873773</v>
      </c>
    </row>
    <row r="320" spans="1:18" x14ac:dyDescent="0.3">
      <c r="A320" s="76">
        <v>10</v>
      </c>
      <c r="B320" s="75" t="s">
        <v>353</v>
      </c>
      <c r="C320" s="75" t="s">
        <v>325</v>
      </c>
      <c r="D320" s="75" t="s">
        <v>438</v>
      </c>
      <c r="E320" s="75" t="s">
        <v>326</v>
      </c>
      <c r="F320" s="75" t="s">
        <v>480</v>
      </c>
      <c r="G320" s="111" t="s">
        <v>297</v>
      </c>
      <c r="H320" s="80">
        <v>2066</v>
      </c>
      <c r="I320" s="76">
        <v>2</v>
      </c>
      <c r="J320" s="153">
        <f>อุดรธานี!F136</f>
        <v>169938.82</v>
      </c>
      <c r="K320" s="159">
        <f>อุดรธานี!AO136</f>
        <v>127828.73000000001</v>
      </c>
      <c r="L320" s="81">
        <f>อุดรธานี!AP136</f>
        <v>1731924.15</v>
      </c>
      <c r="M320" s="81">
        <f>อุดรธานี!AQ136</f>
        <v>1931625.71</v>
      </c>
      <c r="N320" s="75"/>
      <c r="O320" s="75"/>
      <c r="P320" s="75"/>
      <c r="Q320" s="151">
        <f t="shared" si="28"/>
        <v>-199701.56000000006</v>
      </c>
      <c r="R320" s="78">
        <f t="shared" si="29"/>
        <v>838.29823330106478</v>
      </c>
    </row>
    <row r="321" spans="1:18" x14ac:dyDescent="0.3">
      <c r="A321" s="76">
        <v>11</v>
      </c>
      <c r="B321" s="75" t="s">
        <v>353</v>
      </c>
      <c r="C321" s="75" t="s">
        <v>325</v>
      </c>
      <c r="D321" s="75" t="s">
        <v>438</v>
      </c>
      <c r="E321" s="75" t="s">
        <v>326</v>
      </c>
      <c r="F321" s="75" t="s">
        <v>480</v>
      </c>
      <c r="G321" s="75" t="s">
        <v>298</v>
      </c>
      <c r="H321" s="80">
        <v>2679</v>
      </c>
      <c r="I321" s="76">
        <v>2</v>
      </c>
      <c r="J321" s="153">
        <f>อุดรธานี!F137</f>
        <v>187400.68</v>
      </c>
      <c r="K321" s="159">
        <f>อุดรธานี!AO137</f>
        <v>-95490.43</v>
      </c>
      <c r="L321" s="81">
        <f>อุดรธานี!AP137</f>
        <v>1324721.96</v>
      </c>
      <c r="M321" s="81">
        <f>อุดรธานี!AQ137</f>
        <v>1804836.8499999999</v>
      </c>
      <c r="N321" s="75"/>
      <c r="O321" s="75"/>
      <c r="P321" s="75"/>
      <c r="Q321" s="151">
        <f t="shared" si="28"/>
        <v>-480114.8899999999</v>
      </c>
      <c r="R321" s="78">
        <f t="shared" si="29"/>
        <v>494.48374766703995</v>
      </c>
    </row>
    <row r="322" spans="1:18" s="21" customFormat="1" x14ac:dyDescent="0.3">
      <c r="A322" s="139">
        <v>10</v>
      </c>
      <c r="B322" s="140" t="s">
        <v>353</v>
      </c>
      <c r="C322" s="140"/>
      <c r="D322" s="140"/>
      <c r="E322" s="140" t="s">
        <v>376</v>
      </c>
      <c r="F322" s="140"/>
      <c r="G322" s="140" t="s">
        <v>627</v>
      </c>
      <c r="H322" s="142">
        <f>SUM(H311:H321)</f>
        <v>37244</v>
      </c>
      <c r="I322" s="139"/>
      <c r="J322" s="142">
        <f>SUM(J311:J321)</f>
        <v>2881931.64</v>
      </c>
      <c r="K322" s="160">
        <f>SUM(K311:K321)</f>
        <v>2828547.66</v>
      </c>
      <c r="L322" s="142">
        <f t="shared" ref="L322:M322" si="35">SUM(L311:L321)</f>
        <v>19720435.579999998</v>
      </c>
      <c r="M322" s="142">
        <f t="shared" si="35"/>
        <v>22443705.840000004</v>
      </c>
      <c r="N322" s="140">
        <v>10</v>
      </c>
      <c r="O322" s="140">
        <v>9</v>
      </c>
      <c r="P322" s="140">
        <f>N322-O322</f>
        <v>1</v>
      </c>
      <c r="Q322" s="152">
        <f t="shared" si="28"/>
        <v>-2723270.2600000054</v>
      </c>
      <c r="R322" s="150">
        <f>L322/H322</f>
        <v>529.4929540328643</v>
      </c>
    </row>
    <row r="323" spans="1:18" x14ac:dyDescent="0.3">
      <c r="A323" s="76">
        <v>1</v>
      </c>
      <c r="B323" s="75" t="s">
        <v>353</v>
      </c>
      <c r="C323" s="75" t="s">
        <v>628</v>
      </c>
      <c r="D323" s="75" t="s">
        <v>457</v>
      </c>
      <c r="E323" s="75" t="s">
        <v>337</v>
      </c>
      <c r="F323" s="75" t="s">
        <v>629</v>
      </c>
      <c r="G323" s="75" t="s">
        <v>630</v>
      </c>
      <c r="H323" s="80"/>
      <c r="I323" s="76"/>
      <c r="J323" s="153"/>
      <c r="K323" s="159"/>
      <c r="L323" s="81"/>
      <c r="M323" s="81"/>
      <c r="N323" s="75"/>
      <c r="O323" s="75"/>
      <c r="P323" s="75"/>
    </row>
    <row r="324" spans="1:18" x14ac:dyDescent="0.3">
      <c r="A324" s="76">
        <v>2</v>
      </c>
      <c r="B324" s="75" t="s">
        <v>353</v>
      </c>
      <c r="C324" s="75" t="s">
        <v>628</v>
      </c>
      <c r="D324" s="75" t="s">
        <v>457</v>
      </c>
      <c r="E324" s="75" t="s">
        <v>337</v>
      </c>
      <c r="F324" s="75" t="s">
        <v>480</v>
      </c>
      <c r="G324" s="75" t="s">
        <v>210</v>
      </c>
      <c r="H324" s="80">
        <v>8806</v>
      </c>
      <c r="I324" s="76">
        <v>5</v>
      </c>
      <c r="J324" s="153">
        <f>อุดรธานี!F138</f>
        <v>112385.03</v>
      </c>
      <c r="K324" s="159">
        <f>อุดรธานี!AO138</f>
        <v>287143.51999999996</v>
      </c>
      <c r="L324" s="81">
        <f>อุดรธานี!AP138</f>
        <v>3012893.8400000003</v>
      </c>
      <c r="M324" s="81">
        <f>อุดรธานี!AQ138</f>
        <v>3336941.5500000003</v>
      </c>
      <c r="N324" s="75"/>
      <c r="O324" s="75"/>
      <c r="P324" s="75"/>
      <c r="Q324" s="151">
        <f t="shared" si="28"/>
        <v>-324047.70999999996</v>
      </c>
      <c r="R324" s="78">
        <f t="shared" si="29"/>
        <v>342.14102203043382</v>
      </c>
    </row>
    <row r="325" spans="1:18" x14ac:dyDescent="0.3">
      <c r="A325" s="76">
        <v>3</v>
      </c>
      <c r="B325" s="75" t="s">
        <v>353</v>
      </c>
      <c r="C325" s="75" t="s">
        <v>628</v>
      </c>
      <c r="D325" s="75" t="s">
        <v>457</v>
      </c>
      <c r="E325" s="75" t="s">
        <v>337</v>
      </c>
      <c r="F325" s="75" t="s">
        <v>480</v>
      </c>
      <c r="G325" s="75" t="s">
        <v>211</v>
      </c>
      <c r="H325" s="80">
        <v>5022</v>
      </c>
      <c r="I325" s="76">
        <v>4</v>
      </c>
      <c r="J325" s="153">
        <f>อุดรธานี!F139</f>
        <v>283749.40999999997</v>
      </c>
      <c r="K325" s="159">
        <f>อุดรธานี!AO139</f>
        <v>364889.62999999995</v>
      </c>
      <c r="L325" s="81">
        <f>อุดรธานี!AP139</f>
        <v>3091683.16</v>
      </c>
      <c r="M325" s="81">
        <f>อุดรธานี!AQ139</f>
        <v>3350638.1</v>
      </c>
      <c r="N325" s="75"/>
      <c r="O325" s="75"/>
      <c r="P325" s="75"/>
      <c r="Q325" s="151">
        <f t="shared" si="28"/>
        <v>-258954.93999999994</v>
      </c>
      <c r="R325" s="78">
        <f t="shared" si="29"/>
        <v>615.62786937475107</v>
      </c>
    </row>
    <row r="326" spans="1:18" x14ac:dyDescent="0.3">
      <c r="A326" s="76">
        <v>4</v>
      </c>
      <c r="B326" s="75" t="s">
        <v>353</v>
      </c>
      <c r="C326" s="75" t="s">
        <v>628</v>
      </c>
      <c r="D326" s="75" t="s">
        <v>457</v>
      </c>
      <c r="E326" s="75" t="s">
        <v>337</v>
      </c>
      <c r="F326" s="75" t="s">
        <v>480</v>
      </c>
      <c r="G326" s="75" t="s">
        <v>212</v>
      </c>
      <c r="H326" s="80">
        <v>8660</v>
      </c>
      <c r="I326" s="76">
        <v>5</v>
      </c>
      <c r="J326" s="153">
        <f>อุดรธานี!F140</f>
        <v>547290.68000000005</v>
      </c>
      <c r="K326" s="159">
        <f>อุดรธานี!AO140</f>
        <v>657061.25</v>
      </c>
      <c r="L326" s="81">
        <f>อุดรธานี!AP140</f>
        <v>4846017.0600000005</v>
      </c>
      <c r="M326" s="81">
        <f>อุดรธานี!AQ140</f>
        <v>4642880.0600000005</v>
      </c>
      <c r="N326" s="75"/>
      <c r="O326" s="75"/>
      <c r="P326" s="75"/>
      <c r="Q326" s="151">
        <f t="shared" si="28"/>
        <v>203137</v>
      </c>
      <c r="R326" s="78">
        <f t="shared" si="29"/>
        <v>559.58626558891456</v>
      </c>
    </row>
    <row r="327" spans="1:18" x14ac:dyDescent="0.3">
      <c r="A327" s="76">
        <v>5</v>
      </c>
      <c r="B327" s="75" t="s">
        <v>353</v>
      </c>
      <c r="C327" s="75" t="s">
        <v>628</v>
      </c>
      <c r="D327" s="75" t="s">
        <v>457</v>
      </c>
      <c r="E327" s="75" t="s">
        <v>337</v>
      </c>
      <c r="F327" s="75" t="s">
        <v>480</v>
      </c>
      <c r="G327" s="75" t="s">
        <v>213</v>
      </c>
      <c r="H327" s="80">
        <v>6550</v>
      </c>
      <c r="I327" s="76">
        <v>5</v>
      </c>
      <c r="J327" s="153">
        <f>อุดรธานี!F141</f>
        <v>294194.94</v>
      </c>
      <c r="K327" s="159">
        <f>อุดรธานี!AO141</f>
        <v>467530.77999999997</v>
      </c>
      <c r="L327" s="81">
        <f>อุดรธานี!AP141</f>
        <v>3309329.68</v>
      </c>
      <c r="M327" s="81">
        <f>อุดรธานี!AQ141</f>
        <v>3642926.9000000004</v>
      </c>
      <c r="N327" s="75"/>
      <c r="O327" s="75"/>
      <c r="P327" s="75"/>
      <c r="Q327" s="151">
        <f t="shared" ref="Q327:Q390" si="36">L327-M327</f>
        <v>-333597.2200000002</v>
      </c>
      <c r="R327" s="78">
        <f t="shared" ref="R327:R390" si="37">L327/H327</f>
        <v>505.24117251908399</v>
      </c>
    </row>
    <row r="328" spans="1:18" x14ac:dyDescent="0.3">
      <c r="A328" s="76">
        <v>6</v>
      </c>
      <c r="B328" s="75" t="s">
        <v>353</v>
      </c>
      <c r="C328" s="75" t="s">
        <v>628</v>
      </c>
      <c r="D328" s="75" t="s">
        <v>457</v>
      </c>
      <c r="E328" s="75" t="s">
        <v>337</v>
      </c>
      <c r="F328" s="75" t="s">
        <v>480</v>
      </c>
      <c r="G328" s="75" t="s">
        <v>214</v>
      </c>
      <c r="H328" s="80">
        <v>3476</v>
      </c>
      <c r="I328" s="76">
        <v>3</v>
      </c>
      <c r="J328" s="153">
        <f>อุดรธานี!F142</f>
        <v>350298.17</v>
      </c>
      <c r="K328" s="159">
        <f>อุดรธานี!AO142</f>
        <v>486548.16000000003</v>
      </c>
      <c r="L328" s="81">
        <f>อุดรธานี!AP142</f>
        <v>1919833.8</v>
      </c>
      <c r="M328" s="81">
        <f>อุดรธานี!AQ142</f>
        <v>2008240.57</v>
      </c>
      <c r="N328" s="75"/>
      <c r="O328" s="75"/>
      <c r="P328" s="75"/>
      <c r="Q328" s="151">
        <f t="shared" si="36"/>
        <v>-88406.770000000019</v>
      </c>
      <c r="R328" s="78">
        <f t="shared" si="37"/>
        <v>552.31121979286536</v>
      </c>
    </row>
    <row r="329" spans="1:18" x14ac:dyDescent="0.3">
      <c r="A329" s="76">
        <v>7</v>
      </c>
      <c r="B329" s="75" t="s">
        <v>353</v>
      </c>
      <c r="C329" s="75" t="s">
        <v>628</v>
      </c>
      <c r="D329" s="75" t="s">
        <v>457</v>
      </c>
      <c r="E329" s="75" t="s">
        <v>337</v>
      </c>
      <c r="F329" s="75" t="s">
        <v>480</v>
      </c>
      <c r="G329" s="75" t="s">
        <v>215</v>
      </c>
      <c r="H329" s="80">
        <v>7448</v>
      </c>
      <c r="I329" s="76">
        <v>5</v>
      </c>
      <c r="J329" s="153">
        <f>อุดรธานี!F143</f>
        <v>24111.95</v>
      </c>
      <c r="K329" s="159">
        <f>อุดรธานี!AO143</f>
        <v>248993.32</v>
      </c>
      <c r="L329" s="81">
        <f>อุดรธานี!AP143</f>
        <v>3030376.87</v>
      </c>
      <c r="M329" s="81">
        <f>อุดรธานี!AQ143</f>
        <v>3296025.0900000003</v>
      </c>
      <c r="N329" s="75"/>
      <c r="O329" s="75"/>
      <c r="P329" s="75"/>
      <c r="Q329" s="151">
        <f t="shared" si="36"/>
        <v>-265648.2200000002</v>
      </c>
      <c r="R329" s="78">
        <f t="shared" si="37"/>
        <v>406.87122314715361</v>
      </c>
    </row>
    <row r="330" spans="1:18" x14ac:dyDescent="0.3">
      <c r="A330" s="76">
        <v>8</v>
      </c>
      <c r="B330" s="75" t="s">
        <v>353</v>
      </c>
      <c r="C330" s="75" t="s">
        <v>628</v>
      </c>
      <c r="D330" s="75" t="s">
        <v>457</v>
      </c>
      <c r="E330" s="75" t="s">
        <v>337</v>
      </c>
      <c r="F330" s="75" t="s">
        <v>480</v>
      </c>
      <c r="G330" s="75" t="s">
        <v>216</v>
      </c>
      <c r="H330" s="80">
        <v>3024</v>
      </c>
      <c r="I330" s="76">
        <v>3</v>
      </c>
      <c r="J330" s="153">
        <f>อุดรธานี!F144</f>
        <v>363837.52</v>
      </c>
      <c r="K330" s="159">
        <f>อุดรธานี!AO144</f>
        <v>497846.32000000007</v>
      </c>
      <c r="L330" s="81">
        <f>อุดรธานี!AP144</f>
        <v>2693372.93</v>
      </c>
      <c r="M330" s="81">
        <f>อุดรธานี!AQ144</f>
        <v>2861061.32</v>
      </c>
      <c r="N330" s="75"/>
      <c r="O330" s="75"/>
      <c r="P330" s="75"/>
      <c r="Q330" s="151">
        <f t="shared" si="36"/>
        <v>-167688.38999999966</v>
      </c>
      <c r="R330" s="78">
        <f t="shared" si="37"/>
        <v>890.66565145502648</v>
      </c>
    </row>
    <row r="331" spans="1:18" x14ac:dyDescent="0.3">
      <c r="A331" s="76">
        <v>9</v>
      </c>
      <c r="B331" s="75" t="s">
        <v>353</v>
      </c>
      <c r="C331" s="75" t="s">
        <v>628</v>
      </c>
      <c r="D331" s="75" t="s">
        <v>457</v>
      </c>
      <c r="E331" s="75" t="s">
        <v>337</v>
      </c>
      <c r="F331" s="75" t="s">
        <v>480</v>
      </c>
      <c r="G331" s="75" t="s">
        <v>217</v>
      </c>
      <c r="H331" s="80">
        <v>3613</v>
      </c>
      <c r="I331" s="76">
        <v>3</v>
      </c>
      <c r="J331" s="153">
        <f>อุดรธานี!F145</f>
        <v>240863.22</v>
      </c>
      <c r="K331" s="159">
        <f>อุดรธานี!AO145</f>
        <v>479720.58</v>
      </c>
      <c r="L331" s="81">
        <f>อุดรธานี!AP145</f>
        <v>2479587.6500000004</v>
      </c>
      <c r="M331" s="81">
        <f>อุดรธานี!AQ145</f>
        <v>2702998.97</v>
      </c>
      <c r="N331" s="75"/>
      <c r="O331" s="75"/>
      <c r="P331" s="75"/>
      <c r="Q331" s="151">
        <f t="shared" si="36"/>
        <v>-223411.31999999983</v>
      </c>
      <c r="R331" s="78">
        <f t="shared" si="37"/>
        <v>686.29605590921688</v>
      </c>
    </row>
    <row r="332" spans="1:18" x14ac:dyDescent="0.3">
      <c r="A332" s="76">
        <v>10</v>
      </c>
      <c r="B332" s="75" t="s">
        <v>353</v>
      </c>
      <c r="C332" s="75" t="s">
        <v>628</v>
      </c>
      <c r="D332" s="75" t="s">
        <v>457</v>
      </c>
      <c r="E332" s="75" t="s">
        <v>337</v>
      </c>
      <c r="F332" s="75" t="s">
        <v>480</v>
      </c>
      <c r="G332" s="75" t="s">
        <v>218</v>
      </c>
      <c r="H332" s="80">
        <v>8181</v>
      </c>
      <c r="I332" s="76">
        <v>5</v>
      </c>
      <c r="J332" s="153">
        <f>อุดรธานี!F146</f>
        <v>245837.17</v>
      </c>
      <c r="K332" s="159">
        <f>อุดรธานี!AO146</f>
        <v>316482.40000000002</v>
      </c>
      <c r="L332" s="81">
        <f>อุดรธานี!AP146</f>
        <v>2707007.57</v>
      </c>
      <c r="M332" s="81">
        <f>อุดรธานี!AQ146</f>
        <v>3026742.53</v>
      </c>
      <c r="N332" s="75"/>
      <c r="O332" s="75"/>
      <c r="P332" s="75"/>
      <c r="Q332" s="151">
        <f t="shared" si="36"/>
        <v>-319734.95999999996</v>
      </c>
      <c r="R332" s="78">
        <f t="shared" si="37"/>
        <v>330.88956973475121</v>
      </c>
    </row>
    <row r="333" spans="1:18" x14ac:dyDescent="0.3">
      <c r="A333" s="76">
        <v>11</v>
      </c>
      <c r="B333" s="75" t="s">
        <v>353</v>
      </c>
      <c r="C333" s="75" t="s">
        <v>628</v>
      </c>
      <c r="D333" s="75" t="s">
        <v>457</v>
      </c>
      <c r="E333" s="75" t="s">
        <v>337</v>
      </c>
      <c r="F333" s="75" t="s">
        <v>480</v>
      </c>
      <c r="G333" s="75" t="s">
        <v>219</v>
      </c>
      <c r="H333" s="80">
        <v>4338</v>
      </c>
      <c r="I333" s="76">
        <v>3</v>
      </c>
      <c r="J333" s="153">
        <f>อุดรธานี!F147</f>
        <v>402783.05</v>
      </c>
      <c r="K333" s="159">
        <f>อุดรธานี!AO147</f>
        <v>531499.86</v>
      </c>
      <c r="L333" s="81">
        <f>อุดรธานี!AP147</f>
        <v>2738333.81</v>
      </c>
      <c r="M333" s="81">
        <f>อุดรธานี!AQ147</f>
        <v>2822171.99</v>
      </c>
      <c r="N333" s="75"/>
      <c r="O333" s="75"/>
      <c r="P333" s="75"/>
      <c r="Q333" s="151">
        <f t="shared" si="36"/>
        <v>-83838.180000000168</v>
      </c>
      <c r="R333" s="78">
        <f t="shared" si="37"/>
        <v>631.24338635315814</v>
      </c>
    </row>
    <row r="334" spans="1:18" x14ac:dyDescent="0.3">
      <c r="A334" s="76">
        <v>12</v>
      </c>
      <c r="B334" s="75" t="s">
        <v>353</v>
      </c>
      <c r="C334" s="75" t="s">
        <v>628</v>
      </c>
      <c r="D334" s="75" t="s">
        <v>457</v>
      </c>
      <c r="E334" s="75" t="s">
        <v>337</v>
      </c>
      <c r="F334" s="75" t="s">
        <v>480</v>
      </c>
      <c r="G334" s="75" t="s">
        <v>220</v>
      </c>
      <c r="H334" s="80">
        <v>4654</v>
      </c>
      <c r="I334" s="76">
        <v>4</v>
      </c>
      <c r="J334" s="153">
        <f>อุดรธานี!F148</f>
        <v>66038.16</v>
      </c>
      <c r="K334" s="159">
        <f>อุดรธานี!AO148</f>
        <v>164261.96000000002</v>
      </c>
      <c r="L334" s="81">
        <f>อุดรธานี!AP148</f>
        <v>3517649.9699999997</v>
      </c>
      <c r="M334" s="81">
        <f>อุดรธานี!AQ148</f>
        <v>3650904.67</v>
      </c>
      <c r="N334" s="75"/>
      <c r="O334" s="75"/>
      <c r="P334" s="75"/>
      <c r="Q334" s="151">
        <f t="shared" si="36"/>
        <v>-133254.70000000019</v>
      </c>
      <c r="R334" s="78">
        <f t="shared" si="37"/>
        <v>755.83368500214863</v>
      </c>
    </row>
    <row r="335" spans="1:18" x14ac:dyDescent="0.3">
      <c r="A335" s="76">
        <v>13</v>
      </c>
      <c r="B335" s="75" t="s">
        <v>353</v>
      </c>
      <c r="C335" s="75" t="s">
        <v>628</v>
      </c>
      <c r="D335" s="75" t="s">
        <v>457</v>
      </c>
      <c r="E335" s="75" t="s">
        <v>337</v>
      </c>
      <c r="F335" s="75" t="s">
        <v>480</v>
      </c>
      <c r="G335" s="75" t="s">
        <v>221</v>
      </c>
      <c r="H335" s="80">
        <v>4068</v>
      </c>
      <c r="I335" s="76">
        <v>3</v>
      </c>
      <c r="J335" s="153">
        <f>อุดรธานี!F149</f>
        <v>284628.12</v>
      </c>
      <c r="K335" s="159">
        <f>อุดรธานี!AO149</f>
        <v>372821.26</v>
      </c>
      <c r="L335" s="81">
        <f>อุดรธานี!AP149</f>
        <v>2507839.29</v>
      </c>
      <c r="M335" s="81">
        <f>อุดรธานี!AQ149</f>
        <v>2828156.7</v>
      </c>
      <c r="N335" s="75"/>
      <c r="O335" s="75"/>
      <c r="P335" s="75"/>
      <c r="Q335" s="151">
        <f t="shared" si="36"/>
        <v>-320317.41000000015</v>
      </c>
      <c r="R335" s="78">
        <f t="shared" si="37"/>
        <v>616.47966814159292</v>
      </c>
    </row>
    <row r="336" spans="1:18" x14ac:dyDescent="0.3">
      <c r="A336" s="76">
        <v>14</v>
      </c>
      <c r="B336" s="75" t="s">
        <v>353</v>
      </c>
      <c r="C336" s="75" t="s">
        <v>628</v>
      </c>
      <c r="D336" s="75" t="s">
        <v>457</v>
      </c>
      <c r="E336" s="75" t="s">
        <v>337</v>
      </c>
      <c r="F336" s="75" t="s">
        <v>480</v>
      </c>
      <c r="G336" s="75" t="s">
        <v>222</v>
      </c>
      <c r="H336" s="80">
        <v>2485</v>
      </c>
      <c r="I336" s="76">
        <v>2</v>
      </c>
      <c r="J336" s="153">
        <f>อุดรธานี!F150</f>
        <v>118793.92</v>
      </c>
      <c r="K336" s="159">
        <f>อุดรธานี!AO150</f>
        <v>259076.02000000002</v>
      </c>
      <c r="L336" s="81">
        <f>อุดรธานี!AP150</f>
        <v>2284755.17</v>
      </c>
      <c r="M336" s="81">
        <f>อุดรธานี!AQ150</f>
        <v>2416806.9900000002</v>
      </c>
      <c r="N336" s="75"/>
      <c r="O336" s="75"/>
      <c r="P336" s="75"/>
      <c r="Q336" s="151">
        <f t="shared" si="36"/>
        <v>-132051.8200000003</v>
      </c>
      <c r="R336" s="78">
        <f t="shared" si="37"/>
        <v>919.41857947686117</v>
      </c>
    </row>
    <row r="337" spans="1:18" x14ac:dyDescent="0.3">
      <c r="A337" s="76">
        <v>15</v>
      </c>
      <c r="B337" s="75" t="s">
        <v>353</v>
      </c>
      <c r="C337" s="75" t="s">
        <v>628</v>
      </c>
      <c r="D337" s="75" t="s">
        <v>457</v>
      </c>
      <c r="E337" s="75" t="s">
        <v>337</v>
      </c>
      <c r="F337" s="75" t="s">
        <v>480</v>
      </c>
      <c r="G337" s="75" t="s">
        <v>223</v>
      </c>
      <c r="H337" s="80">
        <v>5359</v>
      </c>
      <c r="I337" s="76">
        <v>4</v>
      </c>
      <c r="J337" s="153">
        <f>อุดรธานี!F151</f>
        <v>128708.1</v>
      </c>
      <c r="K337" s="159">
        <f>อุดรธานี!AO151</f>
        <v>473231.99</v>
      </c>
      <c r="L337" s="81">
        <f>อุดรธานี!AP151</f>
        <v>3134853.1500000004</v>
      </c>
      <c r="M337" s="81">
        <f>อุดรธานี!AQ151</f>
        <v>3059728.0100000002</v>
      </c>
      <c r="N337" s="75"/>
      <c r="O337" s="75"/>
      <c r="P337" s="75"/>
      <c r="Q337" s="151">
        <f t="shared" si="36"/>
        <v>75125.14000000013</v>
      </c>
      <c r="R337" s="78">
        <f t="shared" si="37"/>
        <v>584.9697984698638</v>
      </c>
    </row>
    <row r="338" spans="1:18" x14ac:dyDescent="0.3">
      <c r="A338" s="76">
        <v>16</v>
      </c>
      <c r="B338" s="75" t="s">
        <v>353</v>
      </c>
      <c r="C338" s="75" t="s">
        <v>628</v>
      </c>
      <c r="D338" s="75" t="s">
        <v>457</v>
      </c>
      <c r="E338" s="75" t="s">
        <v>337</v>
      </c>
      <c r="F338" s="75" t="s">
        <v>480</v>
      </c>
      <c r="G338" s="75" t="s">
        <v>224</v>
      </c>
      <c r="H338" s="80">
        <v>7463</v>
      </c>
      <c r="I338" s="76">
        <v>5</v>
      </c>
      <c r="J338" s="153">
        <f>อุดรธานี!F152</f>
        <v>251088.58</v>
      </c>
      <c r="K338" s="159">
        <f>อุดรธานี!AO152</f>
        <v>457470.70999999996</v>
      </c>
      <c r="L338" s="81">
        <f>อุดรธานี!AP152</f>
        <v>2917931.5999999996</v>
      </c>
      <c r="M338" s="81">
        <f>อุดรธานี!AQ152</f>
        <v>3380829.5199999996</v>
      </c>
      <c r="N338" s="75"/>
      <c r="O338" s="75"/>
      <c r="P338" s="75"/>
      <c r="Q338" s="151">
        <f t="shared" si="36"/>
        <v>-462897.91999999993</v>
      </c>
      <c r="R338" s="78">
        <f t="shared" si="37"/>
        <v>390.98641297065518</v>
      </c>
    </row>
    <row r="339" spans="1:18" s="21" customFormat="1" x14ac:dyDescent="0.3">
      <c r="A339" s="139">
        <v>11</v>
      </c>
      <c r="B339" s="140" t="s">
        <v>353</v>
      </c>
      <c r="C339" s="140"/>
      <c r="D339" s="140"/>
      <c r="E339" s="140" t="s">
        <v>376</v>
      </c>
      <c r="F339" s="140"/>
      <c r="G339" s="140" t="s">
        <v>631</v>
      </c>
      <c r="H339" s="142">
        <f>SUM(H323:H338)</f>
        <v>83147</v>
      </c>
      <c r="I339" s="139"/>
      <c r="J339" s="142">
        <f>SUM(J323:J338)</f>
        <v>3714608.02</v>
      </c>
      <c r="K339" s="160">
        <f>SUM(K323:K338)</f>
        <v>6064577.7599999988</v>
      </c>
      <c r="L339" s="142">
        <f t="shared" ref="L339:M339" si="38">SUM(L323:L338)</f>
        <v>44191465.550000004</v>
      </c>
      <c r="M339" s="142">
        <f t="shared" si="38"/>
        <v>47027052.969999999</v>
      </c>
      <c r="N339" s="140">
        <v>15</v>
      </c>
      <c r="O339" s="140">
        <v>15</v>
      </c>
      <c r="P339" s="140">
        <f>N339-O339</f>
        <v>0</v>
      </c>
      <c r="Q339" s="152">
        <f t="shared" si="36"/>
        <v>-2835587.4199999943</v>
      </c>
      <c r="R339" s="150">
        <f>L339/H339</f>
        <v>531.48598927201226</v>
      </c>
    </row>
    <row r="340" spans="1:18" x14ac:dyDescent="0.3">
      <c r="A340" s="76">
        <v>1</v>
      </c>
      <c r="B340" s="75" t="s">
        <v>353</v>
      </c>
      <c r="C340" s="75" t="s">
        <v>632</v>
      </c>
      <c r="D340" s="75" t="s">
        <v>442</v>
      </c>
      <c r="E340" s="75" t="s">
        <v>338</v>
      </c>
      <c r="F340" s="75" t="s">
        <v>510</v>
      </c>
      <c r="G340" s="75" t="s">
        <v>633</v>
      </c>
      <c r="H340" s="80"/>
      <c r="I340" s="76"/>
      <c r="J340" s="153"/>
      <c r="K340" s="159"/>
      <c r="L340" s="81"/>
      <c r="M340" s="81"/>
      <c r="N340" s="75"/>
      <c r="O340" s="75"/>
      <c r="P340" s="75"/>
    </row>
    <row r="341" spans="1:18" x14ac:dyDescent="0.3">
      <c r="A341" s="76">
        <v>2</v>
      </c>
      <c r="B341" s="75" t="s">
        <v>353</v>
      </c>
      <c r="C341" s="75" t="s">
        <v>632</v>
      </c>
      <c r="D341" s="75" t="s">
        <v>442</v>
      </c>
      <c r="E341" s="75" t="s">
        <v>338</v>
      </c>
      <c r="F341" s="75" t="s">
        <v>480</v>
      </c>
      <c r="G341" s="75" t="s">
        <v>1509</v>
      </c>
      <c r="H341" s="80">
        <v>3397</v>
      </c>
      <c r="I341" s="76">
        <v>3</v>
      </c>
      <c r="J341" s="153">
        <f>อุดรธานี!F153</f>
        <v>311229.37</v>
      </c>
      <c r="K341" s="159">
        <f>อุดรธานี!AO153</f>
        <v>741849.85000000009</v>
      </c>
      <c r="L341" s="81">
        <f>อุดรธานี!AP153</f>
        <v>2223540.17</v>
      </c>
      <c r="M341" s="81">
        <f>อุดรธานี!AQ153</f>
        <v>2434524.48</v>
      </c>
      <c r="N341" s="75"/>
      <c r="O341" s="75"/>
      <c r="P341" s="75"/>
      <c r="Q341" s="151">
        <f t="shared" si="36"/>
        <v>-210984.31000000006</v>
      </c>
      <c r="R341" s="78">
        <f t="shared" si="37"/>
        <v>654.55995584339121</v>
      </c>
    </row>
    <row r="342" spans="1:18" x14ac:dyDescent="0.3">
      <c r="A342" s="76">
        <v>3</v>
      </c>
      <c r="B342" s="75" t="s">
        <v>353</v>
      </c>
      <c r="C342" s="75" t="s">
        <v>632</v>
      </c>
      <c r="D342" s="75" t="s">
        <v>442</v>
      </c>
      <c r="E342" s="75" t="s">
        <v>338</v>
      </c>
      <c r="F342" s="75" t="s">
        <v>480</v>
      </c>
      <c r="G342" s="75" t="s">
        <v>1510</v>
      </c>
      <c r="H342" s="80">
        <v>5415</v>
      </c>
      <c r="I342" s="76">
        <v>4</v>
      </c>
      <c r="J342" s="153">
        <f>อุดรธานี!F154</f>
        <v>798719.07</v>
      </c>
      <c r="K342" s="159">
        <f>อุดรธานี!AO154</f>
        <v>997514.08999999985</v>
      </c>
      <c r="L342" s="81">
        <f>อุดรธานี!AP154</f>
        <v>3030392.17</v>
      </c>
      <c r="M342" s="81">
        <f>อุดรธานี!AQ154</f>
        <v>3456250.68</v>
      </c>
      <c r="N342" s="75"/>
      <c r="O342" s="75"/>
      <c r="P342" s="75"/>
      <c r="Q342" s="151">
        <f t="shared" si="36"/>
        <v>-425858.51000000024</v>
      </c>
      <c r="R342" s="78">
        <f t="shared" si="37"/>
        <v>559.62920960295469</v>
      </c>
    </row>
    <row r="343" spans="1:18" x14ac:dyDescent="0.3">
      <c r="A343" s="76">
        <v>4</v>
      </c>
      <c r="B343" s="75" t="s">
        <v>353</v>
      </c>
      <c r="C343" s="75" t="s">
        <v>632</v>
      </c>
      <c r="D343" s="75" t="s">
        <v>442</v>
      </c>
      <c r="E343" s="75" t="s">
        <v>338</v>
      </c>
      <c r="F343" s="75" t="s">
        <v>480</v>
      </c>
      <c r="G343" s="75" t="s">
        <v>1511</v>
      </c>
      <c r="H343" s="80">
        <v>2085</v>
      </c>
      <c r="I343" s="76">
        <v>2</v>
      </c>
      <c r="J343" s="153">
        <f>อุดรธานี!F155</f>
        <v>578078.81000000006</v>
      </c>
      <c r="K343" s="159">
        <f>อุดรธานี!AO155</f>
        <v>609879.13</v>
      </c>
      <c r="L343" s="81">
        <f>อุดรธานี!AP155</f>
        <v>2571144.02</v>
      </c>
      <c r="M343" s="81">
        <f>อุดรธานี!AQ155</f>
        <v>2632253.38</v>
      </c>
      <c r="N343" s="75"/>
      <c r="O343" s="75"/>
      <c r="P343" s="75"/>
      <c r="Q343" s="151">
        <f t="shared" si="36"/>
        <v>-61109.35999999987</v>
      </c>
      <c r="R343" s="78">
        <f t="shared" si="37"/>
        <v>1233.1625995203838</v>
      </c>
    </row>
    <row r="344" spans="1:18" x14ac:dyDescent="0.3">
      <c r="A344" s="76">
        <v>5</v>
      </c>
      <c r="B344" s="75" t="s">
        <v>353</v>
      </c>
      <c r="C344" s="75" t="s">
        <v>632</v>
      </c>
      <c r="D344" s="75" t="s">
        <v>442</v>
      </c>
      <c r="E344" s="75" t="s">
        <v>338</v>
      </c>
      <c r="F344" s="75" t="s">
        <v>480</v>
      </c>
      <c r="G344" s="75" t="s">
        <v>1512</v>
      </c>
      <c r="H344" s="80">
        <v>5563</v>
      </c>
      <c r="I344" s="76">
        <v>4</v>
      </c>
      <c r="J344" s="153">
        <f>อุดรธานี!F156</f>
        <v>804910.62</v>
      </c>
      <c r="K344" s="159">
        <f>อุดรธานี!AO156</f>
        <v>924087.61</v>
      </c>
      <c r="L344" s="81">
        <f>อุดรธานี!AP156</f>
        <v>2500870.3199999998</v>
      </c>
      <c r="M344" s="81">
        <f>อุดรธานี!AQ156</f>
        <v>2727933.96</v>
      </c>
      <c r="N344" s="75"/>
      <c r="O344" s="75"/>
      <c r="P344" s="75"/>
      <c r="Q344" s="151">
        <f t="shared" si="36"/>
        <v>-227063.64000000013</v>
      </c>
      <c r="R344" s="78">
        <f t="shared" si="37"/>
        <v>449.55425489843606</v>
      </c>
    </row>
    <row r="345" spans="1:18" x14ac:dyDescent="0.3">
      <c r="A345" s="76">
        <v>6</v>
      </c>
      <c r="B345" s="75" t="s">
        <v>353</v>
      </c>
      <c r="C345" s="75" t="s">
        <v>632</v>
      </c>
      <c r="D345" s="75" t="s">
        <v>442</v>
      </c>
      <c r="E345" s="75" t="s">
        <v>338</v>
      </c>
      <c r="F345" s="75" t="s">
        <v>480</v>
      </c>
      <c r="G345" s="75" t="s">
        <v>1513</v>
      </c>
      <c r="H345" s="80">
        <v>3485</v>
      </c>
      <c r="I345" s="76">
        <v>3</v>
      </c>
      <c r="J345" s="153">
        <f>อุดรธานี!F157</f>
        <v>354531.37</v>
      </c>
      <c r="K345" s="159">
        <f>อุดรธานี!AO157</f>
        <v>463539.34000000008</v>
      </c>
      <c r="L345" s="81">
        <f>อุดรธานี!AP157</f>
        <v>2599792.6300000004</v>
      </c>
      <c r="M345" s="81">
        <f>อุดรธานี!AQ157</f>
        <v>3187680.33</v>
      </c>
      <c r="N345" s="75"/>
      <c r="O345" s="75"/>
      <c r="P345" s="75"/>
      <c r="Q345" s="151">
        <f t="shared" si="36"/>
        <v>-587887.69999999972</v>
      </c>
      <c r="R345" s="78">
        <f t="shared" si="37"/>
        <v>745.99501578192258</v>
      </c>
    </row>
    <row r="346" spans="1:18" x14ac:dyDescent="0.3">
      <c r="A346" s="76">
        <v>7</v>
      </c>
      <c r="B346" s="75" t="s">
        <v>353</v>
      </c>
      <c r="C346" s="75" t="s">
        <v>632</v>
      </c>
      <c r="D346" s="75" t="s">
        <v>442</v>
      </c>
      <c r="E346" s="75" t="s">
        <v>338</v>
      </c>
      <c r="F346" s="75" t="s">
        <v>480</v>
      </c>
      <c r="G346" s="75" t="s">
        <v>1514</v>
      </c>
      <c r="H346" s="80">
        <v>4270</v>
      </c>
      <c r="I346" s="76">
        <v>3</v>
      </c>
      <c r="J346" s="153">
        <f>อุดรธานี!F158</f>
        <v>203211.14</v>
      </c>
      <c r="K346" s="159">
        <f>อุดรธานี!AO158</f>
        <v>229166.31000000006</v>
      </c>
      <c r="L346" s="81">
        <f>อุดรธานี!AP158</f>
        <v>2480287.1799999997</v>
      </c>
      <c r="M346" s="81">
        <f>อุดรธานี!AQ158</f>
        <v>2693311.04</v>
      </c>
      <c r="N346" s="75"/>
      <c r="O346" s="75"/>
      <c r="P346" s="75"/>
      <c r="Q346" s="151">
        <f t="shared" si="36"/>
        <v>-213023.86000000034</v>
      </c>
      <c r="R346" s="78">
        <f t="shared" si="37"/>
        <v>580.86350819672123</v>
      </c>
    </row>
    <row r="347" spans="1:18" x14ac:dyDescent="0.3">
      <c r="A347" s="76">
        <v>8</v>
      </c>
      <c r="B347" s="75" t="s">
        <v>353</v>
      </c>
      <c r="C347" s="75" t="s">
        <v>632</v>
      </c>
      <c r="D347" s="75" t="s">
        <v>442</v>
      </c>
      <c r="E347" s="75" t="s">
        <v>338</v>
      </c>
      <c r="F347" s="75" t="s">
        <v>480</v>
      </c>
      <c r="G347" s="75" t="s">
        <v>1515</v>
      </c>
      <c r="H347" s="80">
        <v>4406</v>
      </c>
      <c r="I347" s="76">
        <v>3</v>
      </c>
      <c r="J347" s="153">
        <f>อุดรธานี!F159</f>
        <v>114216.47</v>
      </c>
      <c r="K347" s="159">
        <f>อุดรธานี!AO159</f>
        <v>542594.46</v>
      </c>
      <c r="L347" s="81">
        <f>อุดรธานี!AP159</f>
        <v>2457680.66</v>
      </c>
      <c r="M347" s="81">
        <f>อุดรธานี!AQ159</f>
        <v>2803806.49</v>
      </c>
      <c r="N347" s="75"/>
      <c r="O347" s="75"/>
      <c r="P347" s="75"/>
      <c r="Q347" s="151">
        <f t="shared" si="36"/>
        <v>-346125.83000000007</v>
      </c>
      <c r="R347" s="78">
        <f t="shared" si="37"/>
        <v>557.80314571039492</v>
      </c>
    </row>
    <row r="348" spans="1:18" x14ac:dyDescent="0.3">
      <c r="A348" s="76">
        <v>9</v>
      </c>
      <c r="B348" s="75" t="s">
        <v>353</v>
      </c>
      <c r="C348" s="75" t="s">
        <v>632</v>
      </c>
      <c r="D348" s="75" t="s">
        <v>442</v>
      </c>
      <c r="E348" s="75" t="s">
        <v>338</v>
      </c>
      <c r="F348" s="75" t="s">
        <v>480</v>
      </c>
      <c r="G348" s="75" t="s">
        <v>1516</v>
      </c>
      <c r="H348" s="80">
        <v>4364</v>
      </c>
      <c r="I348" s="76">
        <v>3</v>
      </c>
      <c r="J348" s="153">
        <f>อุดรธานี!F160</f>
        <v>178137.84</v>
      </c>
      <c r="K348" s="159">
        <f>อุดรธานี!AO160</f>
        <v>270378.34999999998</v>
      </c>
      <c r="L348" s="81">
        <f>อุดรธานี!AP160</f>
        <v>1654955.4</v>
      </c>
      <c r="M348" s="81">
        <f>อุดรธานี!AQ160</f>
        <v>2427785.3199999998</v>
      </c>
      <c r="N348" s="75"/>
      <c r="O348" s="75"/>
      <c r="P348" s="75"/>
      <c r="Q348" s="151">
        <f t="shared" si="36"/>
        <v>-772829.91999999993</v>
      </c>
      <c r="R348" s="78">
        <f t="shared" si="37"/>
        <v>379.22901008249312</v>
      </c>
    </row>
    <row r="349" spans="1:18" x14ac:dyDescent="0.3">
      <c r="A349" s="76">
        <v>10</v>
      </c>
      <c r="B349" s="75" t="s">
        <v>353</v>
      </c>
      <c r="C349" s="75" t="s">
        <v>632</v>
      </c>
      <c r="D349" s="75" t="s">
        <v>442</v>
      </c>
      <c r="E349" s="75" t="s">
        <v>338</v>
      </c>
      <c r="F349" s="75" t="s">
        <v>480</v>
      </c>
      <c r="G349" s="75" t="s">
        <v>1517</v>
      </c>
      <c r="H349" s="80">
        <v>4077</v>
      </c>
      <c r="I349" s="76">
        <v>3</v>
      </c>
      <c r="J349" s="153">
        <f>อุดรธานี!F161</f>
        <v>57271.64</v>
      </c>
      <c r="K349" s="159">
        <f>อุดรธานี!AO161</f>
        <v>-47122.170000000013</v>
      </c>
      <c r="L349" s="81">
        <f>อุดรธานี!AP161</f>
        <v>2763989.62</v>
      </c>
      <c r="M349" s="81">
        <f>อุดรธานี!AQ161</f>
        <v>3377670.6999999997</v>
      </c>
      <c r="N349" s="75"/>
      <c r="O349" s="75"/>
      <c r="P349" s="75"/>
      <c r="Q349" s="151">
        <f t="shared" si="36"/>
        <v>-613681.07999999961</v>
      </c>
      <c r="R349" s="78">
        <f t="shared" si="37"/>
        <v>677.94692666176115</v>
      </c>
    </row>
    <row r="350" spans="1:18" x14ac:dyDescent="0.3">
      <c r="A350" s="76">
        <v>11</v>
      </c>
      <c r="B350" s="75" t="s">
        <v>353</v>
      </c>
      <c r="C350" s="75" t="s">
        <v>632</v>
      </c>
      <c r="D350" s="75" t="s">
        <v>442</v>
      </c>
      <c r="E350" s="75" t="s">
        <v>338</v>
      </c>
      <c r="F350" s="75" t="s">
        <v>480</v>
      </c>
      <c r="G350" s="75" t="s">
        <v>1518</v>
      </c>
      <c r="H350" s="80">
        <v>3677</v>
      </c>
      <c r="I350" s="76">
        <v>3</v>
      </c>
      <c r="J350" s="153">
        <f>อุดรธานี!F162</f>
        <v>353457.03</v>
      </c>
      <c r="K350" s="159">
        <f>อุดรธานี!AO162</f>
        <v>379412.3</v>
      </c>
      <c r="L350" s="81">
        <f>อุดรธานี!AP162</f>
        <v>2164915.0300000003</v>
      </c>
      <c r="M350" s="81">
        <f>อุดรธานี!AQ162</f>
        <v>2713048.92</v>
      </c>
      <c r="N350" s="75"/>
      <c r="O350" s="75"/>
      <c r="P350" s="75"/>
      <c r="Q350" s="151">
        <f t="shared" si="36"/>
        <v>-548133.88999999966</v>
      </c>
      <c r="R350" s="78">
        <f t="shared" si="37"/>
        <v>588.77210497688338</v>
      </c>
    </row>
    <row r="351" spans="1:18" x14ac:dyDescent="0.3">
      <c r="A351" s="76">
        <v>12</v>
      </c>
      <c r="B351" s="75" t="s">
        <v>353</v>
      </c>
      <c r="C351" s="75" t="s">
        <v>632</v>
      </c>
      <c r="D351" s="75" t="s">
        <v>442</v>
      </c>
      <c r="E351" s="75" t="s">
        <v>338</v>
      </c>
      <c r="F351" s="75" t="s">
        <v>480</v>
      </c>
      <c r="G351" s="75" t="s">
        <v>1519</v>
      </c>
      <c r="H351" s="80">
        <v>7138</v>
      </c>
      <c r="I351" s="76">
        <v>5</v>
      </c>
      <c r="J351" s="153">
        <f>อุดรธานี!F163</f>
        <v>381083.02</v>
      </c>
      <c r="K351" s="159">
        <f>อุดรธานี!AO163</f>
        <v>744391.19000000006</v>
      </c>
      <c r="L351" s="81">
        <f>อุดรธานี!AP163</f>
        <v>3422570.9099999997</v>
      </c>
      <c r="M351" s="81">
        <f>อุดรธานี!AQ163</f>
        <v>4289059.91</v>
      </c>
      <c r="N351" s="75"/>
      <c r="O351" s="75"/>
      <c r="P351" s="75"/>
      <c r="Q351" s="151">
        <f t="shared" si="36"/>
        <v>-866489.00000000047</v>
      </c>
      <c r="R351" s="78">
        <f t="shared" si="37"/>
        <v>479.4859778649481</v>
      </c>
    </row>
    <row r="352" spans="1:18" x14ac:dyDescent="0.3">
      <c r="A352" s="76">
        <v>13</v>
      </c>
      <c r="B352" s="75" t="s">
        <v>353</v>
      </c>
      <c r="C352" s="75" t="s">
        <v>632</v>
      </c>
      <c r="D352" s="75" t="s">
        <v>442</v>
      </c>
      <c r="E352" s="75" t="s">
        <v>338</v>
      </c>
      <c r="F352" s="75" t="s">
        <v>480</v>
      </c>
      <c r="G352" s="75" t="s">
        <v>1520</v>
      </c>
      <c r="H352" s="80">
        <v>4746</v>
      </c>
      <c r="I352" s="76">
        <v>4</v>
      </c>
      <c r="J352" s="153">
        <f>อุดรธานี!F164</f>
        <v>163874.32</v>
      </c>
      <c r="K352" s="159">
        <f>อุดรธานี!AO164</f>
        <v>183066.74</v>
      </c>
      <c r="L352" s="81">
        <f>อุดรธานี!AP164</f>
        <v>2642055.8199999998</v>
      </c>
      <c r="M352" s="81">
        <f>อุดรธานี!AQ164</f>
        <v>3135819.08</v>
      </c>
      <c r="N352" s="75"/>
      <c r="O352" s="75"/>
      <c r="P352" s="75"/>
      <c r="Q352" s="151">
        <f t="shared" si="36"/>
        <v>-493763.26000000024</v>
      </c>
      <c r="R352" s="78">
        <f t="shared" si="37"/>
        <v>556.69107037505262</v>
      </c>
    </row>
    <row r="353" spans="1:18" x14ac:dyDescent="0.3">
      <c r="A353" s="76">
        <v>14</v>
      </c>
      <c r="B353" s="75" t="s">
        <v>353</v>
      </c>
      <c r="C353" s="75" t="s">
        <v>632</v>
      </c>
      <c r="D353" s="75" t="s">
        <v>442</v>
      </c>
      <c r="E353" s="75" t="s">
        <v>338</v>
      </c>
      <c r="F353" s="75" t="s">
        <v>480</v>
      </c>
      <c r="G353" s="75" t="s">
        <v>1521</v>
      </c>
      <c r="H353" s="80">
        <v>2320</v>
      </c>
      <c r="I353" s="76">
        <v>2</v>
      </c>
      <c r="J353" s="178">
        <f>อุดรธานี!F165</f>
        <v>197822.45</v>
      </c>
      <c r="K353" s="159">
        <f>อุดรธานี!AO165</f>
        <v>411373.05999999994</v>
      </c>
      <c r="L353" s="81">
        <f>อุดรธานี!AP165</f>
        <v>1796849.56</v>
      </c>
      <c r="M353" s="81">
        <f>อุดรธานี!AQ165</f>
        <v>1880006.71</v>
      </c>
      <c r="N353" s="75"/>
      <c r="O353" s="75"/>
      <c r="P353" s="75"/>
      <c r="Q353" s="151">
        <f t="shared" si="36"/>
        <v>-83157.149999999907</v>
      </c>
      <c r="R353" s="78">
        <f t="shared" si="37"/>
        <v>774.50412068965522</v>
      </c>
    </row>
    <row r="354" spans="1:18" x14ac:dyDescent="0.3">
      <c r="A354" s="76">
        <v>15</v>
      </c>
      <c r="B354" s="75" t="s">
        <v>353</v>
      </c>
      <c r="C354" s="75" t="s">
        <v>632</v>
      </c>
      <c r="D354" s="75" t="s">
        <v>442</v>
      </c>
      <c r="E354" s="75" t="s">
        <v>338</v>
      </c>
      <c r="F354" s="75" t="s">
        <v>480</v>
      </c>
      <c r="G354" s="75" t="s">
        <v>1522</v>
      </c>
      <c r="H354" s="80">
        <v>3323</v>
      </c>
      <c r="I354" s="76">
        <v>3</v>
      </c>
      <c r="J354" s="153">
        <f>อุดรธานี!F166</f>
        <v>349599.37</v>
      </c>
      <c r="K354" s="159">
        <f>อุดรธานี!AO166</f>
        <v>577719.60999999987</v>
      </c>
      <c r="L354" s="81">
        <f>อุดรธานี!AP166</f>
        <v>2291719.5200000005</v>
      </c>
      <c r="M354" s="81">
        <f>อุดรธานี!AQ166</f>
        <v>2192684.19</v>
      </c>
      <c r="N354" s="75"/>
      <c r="O354" s="75"/>
      <c r="P354" s="75"/>
      <c r="Q354" s="151">
        <f t="shared" si="36"/>
        <v>99035.33000000054</v>
      </c>
      <c r="R354" s="78">
        <f t="shared" si="37"/>
        <v>689.65378272645216</v>
      </c>
    </row>
    <row r="355" spans="1:18" x14ac:dyDescent="0.3">
      <c r="A355" s="76">
        <v>16</v>
      </c>
      <c r="B355" s="75" t="s">
        <v>353</v>
      </c>
      <c r="C355" s="75" t="s">
        <v>632</v>
      </c>
      <c r="D355" s="75" t="s">
        <v>442</v>
      </c>
      <c r="E355" s="75" t="s">
        <v>338</v>
      </c>
      <c r="F355" s="75" t="s">
        <v>480</v>
      </c>
      <c r="G355" s="75" t="s">
        <v>1523</v>
      </c>
      <c r="H355" s="80">
        <v>2456</v>
      </c>
      <c r="I355" s="76">
        <v>2</v>
      </c>
      <c r="J355" s="153">
        <f>อุดรธานี!F167</f>
        <v>785812.18</v>
      </c>
      <c r="K355" s="159">
        <f>อุดรธานี!AO167</f>
        <v>799688.47000000009</v>
      </c>
      <c r="L355" s="81">
        <f>อุดรธานี!AP167</f>
        <v>2071677.96</v>
      </c>
      <c r="M355" s="81">
        <f>อุดรธานี!AQ167</f>
        <v>1987303.3</v>
      </c>
      <c r="N355" s="75"/>
      <c r="O355" s="75"/>
      <c r="P355" s="75"/>
      <c r="Q355" s="151">
        <f t="shared" si="36"/>
        <v>84374.659999999916</v>
      </c>
      <c r="R355" s="78">
        <f t="shared" si="37"/>
        <v>843.5170846905537</v>
      </c>
    </row>
    <row r="356" spans="1:18" x14ac:dyDescent="0.3">
      <c r="A356" s="76">
        <v>17</v>
      </c>
      <c r="B356" s="75" t="s">
        <v>353</v>
      </c>
      <c r="C356" s="75" t="s">
        <v>632</v>
      </c>
      <c r="D356" s="75" t="s">
        <v>442</v>
      </c>
      <c r="E356" s="75" t="s">
        <v>338</v>
      </c>
      <c r="F356" s="75" t="s">
        <v>480</v>
      </c>
      <c r="G356" s="75" t="s">
        <v>1524</v>
      </c>
      <c r="H356" s="80">
        <v>4122</v>
      </c>
      <c r="I356" s="76">
        <v>3</v>
      </c>
      <c r="J356" s="213">
        <f>อุดรธานี!F168</f>
        <v>307079.59000000003</v>
      </c>
      <c r="K356" s="159">
        <f>อุดรธานี!AO168</f>
        <v>337016.01</v>
      </c>
      <c r="L356" s="81">
        <f>อุดรธานี!AP168</f>
        <v>2529337.5100000002</v>
      </c>
      <c r="M356" s="81">
        <f>อุดรธานี!AQ168</f>
        <v>2915978.91</v>
      </c>
      <c r="N356" s="75"/>
      <c r="O356" s="75"/>
      <c r="P356" s="75"/>
      <c r="Q356" s="151">
        <f t="shared" si="36"/>
        <v>-386641.39999999991</v>
      </c>
      <c r="R356" s="78">
        <f t="shared" si="37"/>
        <v>613.61899805919461</v>
      </c>
    </row>
    <row r="357" spans="1:18" x14ac:dyDescent="0.3">
      <c r="A357" s="76">
        <v>18</v>
      </c>
      <c r="B357" s="75" t="s">
        <v>353</v>
      </c>
      <c r="C357" s="75" t="s">
        <v>632</v>
      </c>
      <c r="D357" s="75" t="s">
        <v>442</v>
      </c>
      <c r="E357" s="75" t="s">
        <v>338</v>
      </c>
      <c r="F357" s="75" t="s">
        <v>480</v>
      </c>
      <c r="G357" s="75" t="s">
        <v>1525</v>
      </c>
      <c r="H357" s="80">
        <v>2541</v>
      </c>
      <c r="I357" s="76">
        <v>2</v>
      </c>
      <c r="J357" s="153">
        <f>อุดรธานี!F169</f>
        <v>118802.09</v>
      </c>
      <c r="K357" s="159">
        <f>อุดรธานี!AO169</f>
        <v>154386.85</v>
      </c>
      <c r="L357" s="81">
        <f>อุดรธานี!AP169</f>
        <v>1810554.3499999999</v>
      </c>
      <c r="M357" s="81">
        <f>อุดรธานี!AQ169</f>
        <v>2143948.0300000003</v>
      </c>
      <c r="N357" s="75"/>
      <c r="O357" s="75"/>
      <c r="P357" s="75"/>
      <c r="Q357" s="151">
        <f t="shared" si="36"/>
        <v>-333393.6800000004</v>
      </c>
      <c r="R357" s="78">
        <f t="shared" si="37"/>
        <v>712.5361471861471</v>
      </c>
    </row>
    <row r="358" spans="1:18" x14ac:dyDescent="0.3">
      <c r="A358" s="76">
        <v>19</v>
      </c>
      <c r="B358" s="75" t="s">
        <v>353</v>
      </c>
      <c r="C358" s="75" t="s">
        <v>634</v>
      </c>
      <c r="D358" s="75" t="s">
        <v>442</v>
      </c>
      <c r="E358" s="75" t="s">
        <v>338</v>
      </c>
      <c r="F358" s="75" t="s">
        <v>480</v>
      </c>
      <c r="G358" s="75" t="s">
        <v>1526</v>
      </c>
      <c r="H358" s="80">
        <v>2313</v>
      </c>
      <c r="I358" s="76">
        <v>2</v>
      </c>
      <c r="J358" s="153">
        <f>อุดรธานี!F170</f>
        <v>519625.34</v>
      </c>
      <c r="K358" s="159">
        <f>อุดรธานี!AO170</f>
        <v>596529.70000000007</v>
      </c>
      <c r="L358" s="81">
        <f>อุดรธานี!AP170</f>
        <v>2690319.18</v>
      </c>
      <c r="M358" s="81">
        <f>อุดรธานี!AQ170</f>
        <v>2713092.72</v>
      </c>
      <c r="N358" s="75"/>
      <c r="O358" s="75"/>
      <c r="P358" s="75"/>
      <c r="Q358" s="151">
        <f t="shared" si="36"/>
        <v>-22773.540000000037</v>
      </c>
      <c r="R358" s="78">
        <f t="shared" si="37"/>
        <v>1163.1297795071337</v>
      </c>
    </row>
    <row r="359" spans="1:18" x14ac:dyDescent="0.3">
      <c r="A359" s="76">
        <v>20</v>
      </c>
      <c r="B359" s="75" t="s">
        <v>353</v>
      </c>
      <c r="C359" s="75" t="s">
        <v>635</v>
      </c>
      <c r="D359" s="75" t="s">
        <v>442</v>
      </c>
      <c r="E359" s="75" t="s">
        <v>338</v>
      </c>
      <c r="F359" s="75" t="s">
        <v>480</v>
      </c>
      <c r="G359" s="75" t="s">
        <v>1527</v>
      </c>
      <c r="H359" s="80">
        <v>5477</v>
      </c>
      <c r="I359" s="76">
        <v>4</v>
      </c>
      <c r="J359" s="153">
        <f>อุดรธานี!F171</f>
        <v>551856.6</v>
      </c>
      <c r="K359" s="159">
        <f>อุดรธานี!AO171</f>
        <v>570171.41999999993</v>
      </c>
      <c r="L359" s="81">
        <f>อุดรธานี!AP171</f>
        <v>3246031.1300000004</v>
      </c>
      <c r="M359" s="81">
        <f>อุดรธานี!AQ171</f>
        <v>3194673.12</v>
      </c>
      <c r="N359" s="75"/>
      <c r="O359" s="75"/>
      <c r="P359" s="75"/>
      <c r="Q359" s="151">
        <f t="shared" si="36"/>
        <v>51358.010000000242</v>
      </c>
      <c r="R359" s="78">
        <f t="shared" si="37"/>
        <v>592.66589921489879</v>
      </c>
    </row>
    <row r="360" spans="1:18" x14ac:dyDescent="0.3">
      <c r="A360" s="76">
        <v>21</v>
      </c>
      <c r="B360" s="75" t="s">
        <v>353</v>
      </c>
      <c r="C360" s="75" t="s">
        <v>636</v>
      </c>
      <c r="D360" s="75" t="s">
        <v>442</v>
      </c>
      <c r="E360" s="75" t="s">
        <v>338</v>
      </c>
      <c r="F360" s="75" t="s">
        <v>480</v>
      </c>
      <c r="G360" s="75" t="s">
        <v>1528</v>
      </c>
      <c r="H360" s="80">
        <v>2102</v>
      </c>
      <c r="I360" s="76">
        <v>2</v>
      </c>
      <c r="J360" s="153">
        <f>อุดรธานี!F172</f>
        <v>489804.7</v>
      </c>
      <c r="K360" s="159">
        <f>อุดรธานี!AO172</f>
        <v>578271.39999999991</v>
      </c>
      <c r="L360" s="81">
        <f>อุดรธานี!AP172</f>
        <v>2151319.44</v>
      </c>
      <c r="M360" s="81">
        <f>อุดรธานี!AQ172</f>
        <v>2326607.98</v>
      </c>
      <c r="N360" s="75"/>
      <c r="O360" s="75"/>
      <c r="P360" s="75"/>
      <c r="Q360" s="151">
        <f t="shared" si="36"/>
        <v>-175288.54000000004</v>
      </c>
      <c r="R360" s="78">
        <f t="shared" si="37"/>
        <v>1023.4631018078021</v>
      </c>
    </row>
    <row r="361" spans="1:18" s="21" customFormat="1" x14ac:dyDescent="0.3">
      <c r="A361" s="139">
        <v>12</v>
      </c>
      <c r="B361" s="140" t="s">
        <v>353</v>
      </c>
      <c r="C361" s="140"/>
      <c r="D361" s="140"/>
      <c r="E361" s="140" t="s">
        <v>376</v>
      </c>
      <c r="F361" s="140"/>
      <c r="G361" s="140" t="s">
        <v>637</v>
      </c>
      <c r="H361" s="142">
        <f>SUM(H340:H360)</f>
        <v>77277</v>
      </c>
      <c r="I361" s="139"/>
      <c r="J361" s="142">
        <f>SUM(J340:J360)</f>
        <v>7619123.0199999996</v>
      </c>
      <c r="K361" s="160">
        <f>SUM(K340:K360)</f>
        <v>10063913.719999999</v>
      </c>
      <c r="L361" s="142">
        <f t="shared" ref="L361:M361" si="39">SUM(L340:L360)</f>
        <v>49100002.579999998</v>
      </c>
      <c r="M361" s="142">
        <f t="shared" si="39"/>
        <v>55233439.249999985</v>
      </c>
      <c r="N361" s="140">
        <v>20</v>
      </c>
      <c r="O361" s="140">
        <v>20</v>
      </c>
      <c r="P361" s="140">
        <f>N361-O361</f>
        <v>0</v>
      </c>
      <c r="Q361" s="152">
        <f t="shared" si="36"/>
        <v>-6133436.6699999869</v>
      </c>
      <c r="R361" s="150">
        <f>L361/H361</f>
        <v>635.37666550202516</v>
      </c>
    </row>
    <row r="362" spans="1:18" x14ac:dyDescent="0.3">
      <c r="A362" s="76">
        <v>1</v>
      </c>
      <c r="B362" s="75" t="s">
        <v>353</v>
      </c>
      <c r="C362" s="75" t="s">
        <v>634</v>
      </c>
      <c r="D362" s="75" t="s">
        <v>445</v>
      </c>
      <c r="E362" s="75" t="s">
        <v>339</v>
      </c>
      <c r="F362" s="75" t="s">
        <v>510</v>
      </c>
      <c r="G362" s="75" t="s">
        <v>638</v>
      </c>
      <c r="H362" s="80"/>
      <c r="I362" s="76"/>
      <c r="J362" s="153"/>
      <c r="K362" s="159"/>
      <c r="L362" s="81"/>
      <c r="M362" s="81"/>
      <c r="N362" s="75"/>
      <c r="O362" s="75"/>
      <c r="P362" s="75"/>
    </row>
    <row r="363" spans="1:18" x14ac:dyDescent="0.3">
      <c r="A363" s="76">
        <v>2</v>
      </c>
      <c r="B363" s="75" t="s">
        <v>353</v>
      </c>
      <c r="C363" s="75" t="s">
        <v>634</v>
      </c>
      <c r="D363" s="75" t="s">
        <v>445</v>
      </c>
      <c r="E363" s="75" t="s">
        <v>339</v>
      </c>
      <c r="F363" s="75" t="s">
        <v>480</v>
      </c>
      <c r="G363" s="75" t="s">
        <v>242</v>
      </c>
      <c r="H363" s="80">
        <v>5128</v>
      </c>
      <c r="I363" s="76">
        <v>4</v>
      </c>
      <c r="J363" s="153">
        <f>อุดรธานี!F173</f>
        <v>978040.93</v>
      </c>
      <c r="K363" s="159">
        <f>อุดรธานี!AO173</f>
        <v>1083765.1400000001</v>
      </c>
      <c r="L363" s="81">
        <f>อุดรธานี!AP173</f>
        <v>2831374.73</v>
      </c>
      <c r="M363" s="81">
        <f>อุดรธานี!AQ173</f>
        <v>2601654.5199999996</v>
      </c>
      <c r="N363" s="75"/>
      <c r="O363" s="75"/>
      <c r="P363" s="75"/>
      <c r="Q363" s="151">
        <f t="shared" si="36"/>
        <v>229720.21000000043</v>
      </c>
      <c r="R363" s="78">
        <f t="shared" si="37"/>
        <v>552.14015795631826</v>
      </c>
    </row>
    <row r="364" spans="1:18" x14ac:dyDescent="0.3">
      <c r="A364" s="76">
        <v>3</v>
      </c>
      <c r="B364" s="75" t="s">
        <v>353</v>
      </c>
      <c r="C364" s="75" t="s">
        <v>634</v>
      </c>
      <c r="D364" s="75" t="s">
        <v>445</v>
      </c>
      <c r="E364" s="75" t="s">
        <v>339</v>
      </c>
      <c r="F364" s="75" t="s">
        <v>480</v>
      </c>
      <c r="G364" s="75" t="s">
        <v>243</v>
      </c>
      <c r="H364" s="80">
        <v>2394</v>
      </c>
      <c r="I364" s="76">
        <v>2</v>
      </c>
      <c r="J364" s="153">
        <f>อุดรธานี!F174</f>
        <v>514479.22</v>
      </c>
      <c r="K364" s="159">
        <f>อุดรธานี!AO174</f>
        <v>456981.69999999995</v>
      </c>
      <c r="L364" s="81">
        <f>อุดรธานี!AP174</f>
        <v>2100336.9900000002</v>
      </c>
      <c r="M364" s="81">
        <f>อุดรธานี!AQ174</f>
        <v>2238943.77</v>
      </c>
      <c r="N364" s="75"/>
      <c r="O364" s="75"/>
      <c r="P364" s="75"/>
      <c r="Q364" s="151">
        <f t="shared" si="36"/>
        <v>-138606.7799999998</v>
      </c>
      <c r="R364" s="78">
        <f t="shared" si="37"/>
        <v>877.33374686716797</v>
      </c>
    </row>
    <row r="365" spans="1:18" x14ac:dyDescent="0.3">
      <c r="A365" s="76">
        <v>4</v>
      </c>
      <c r="B365" s="75" t="s">
        <v>353</v>
      </c>
      <c r="C365" s="75" t="s">
        <v>634</v>
      </c>
      <c r="D365" s="75" t="s">
        <v>445</v>
      </c>
      <c r="E365" s="75" t="s">
        <v>339</v>
      </c>
      <c r="F365" s="75" t="s">
        <v>480</v>
      </c>
      <c r="G365" s="75" t="s">
        <v>244</v>
      </c>
      <c r="H365" s="80">
        <v>2388</v>
      </c>
      <c r="I365" s="76">
        <v>2</v>
      </c>
      <c r="J365" s="153">
        <f>อุดรธานี!F175</f>
        <v>585628.92000000004</v>
      </c>
      <c r="K365" s="159">
        <f>อุดรธานี!AO175</f>
        <v>677993.66</v>
      </c>
      <c r="L365" s="81">
        <f>อุดรธานี!AP175</f>
        <v>2356703.8899999997</v>
      </c>
      <c r="M365" s="81">
        <f>อุดรธานี!AQ175</f>
        <v>2152596.7000000002</v>
      </c>
      <c r="N365" s="75"/>
      <c r="O365" s="75"/>
      <c r="P365" s="75"/>
      <c r="Q365" s="151">
        <f t="shared" si="36"/>
        <v>204107.18999999948</v>
      </c>
      <c r="R365" s="78">
        <f t="shared" si="37"/>
        <v>986.89442629815733</v>
      </c>
    </row>
    <row r="366" spans="1:18" x14ac:dyDescent="0.3">
      <c r="A366" s="76">
        <v>5</v>
      </c>
      <c r="B366" s="75" t="s">
        <v>353</v>
      </c>
      <c r="C366" s="75" t="s">
        <v>634</v>
      </c>
      <c r="D366" s="75" t="s">
        <v>445</v>
      </c>
      <c r="E366" s="75" t="s">
        <v>339</v>
      </c>
      <c r="F366" s="75" t="s">
        <v>480</v>
      </c>
      <c r="G366" s="75" t="s">
        <v>245</v>
      </c>
      <c r="H366" s="80">
        <v>6419</v>
      </c>
      <c r="I366" s="76">
        <v>5</v>
      </c>
      <c r="J366" s="153">
        <f>อุดรธานี!F176</f>
        <v>1238696.3500000001</v>
      </c>
      <c r="K366" s="159">
        <f>อุดรธานี!AO176</f>
        <v>1353638.54</v>
      </c>
      <c r="L366" s="81">
        <f>อุดรธานี!AP176</f>
        <v>3390425.17</v>
      </c>
      <c r="M366" s="81">
        <f>อุดรธานี!AQ176</f>
        <v>3071077.68</v>
      </c>
      <c r="N366" s="75"/>
      <c r="O366" s="75"/>
      <c r="P366" s="75"/>
      <c r="Q366" s="151">
        <f t="shared" si="36"/>
        <v>319347.48999999976</v>
      </c>
      <c r="R366" s="78">
        <f t="shared" si="37"/>
        <v>528.18588097834549</v>
      </c>
    </row>
    <row r="367" spans="1:18" x14ac:dyDescent="0.3">
      <c r="A367" s="76">
        <v>6</v>
      </c>
      <c r="B367" s="75" t="s">
        <v>353</v>
      </c>
      <c r="C367" s="75" t="s">
        <v>634</v>
      </c>
      <c r="D367" s="75" t="s">
        <v>445</v>
      </c>
      <c r="E367" s="75" t="s">
        <v>339</v>
      </c>
      <c r="F367" s="75" t="s">
        <v>480</v>
      </c>
      <c r="G367" s="75" t="s">
        <v>246</v>
      </c>
      <c r="H367" s="80">
        <v>5934</v>
      </c>
      <c r="I367" s="76">
        <v>4</v>
      </c>
      <c r="J367" s="153">
        <f>อุดรธานี!F177</f>
        <v>1857665.57</v>
      </c>
      <c r="K367" s="159">
        <f>อุดรธานี!AO177</f>
        <v>2046307.2599999998</v>
      </c>
      <c r="L367" s="81">
        <f>อุดรธานี!AP177</f>
        <v>3201801.4000000004</v>
      </c>
      <c r="M367" s="81">
        <f>อุดรธานี!AQ177</f>
        <v>3302116.2700000005</v>
      </c>
      <c r="N367" s="75"/>
      <c r="O367" s="75"/>
      <c r="P367" s="75"/>
      <c r="Q367" s="151">
        <f t="shared" si="36"/>
        <v>-100314.87000000011</v>
      </c>
      <c r="R367" s="78">
        <f t="shared" si="37"/>
        <v>539.56882372767109</v>
      </c>
    </row>
    <row r="368" spans="1:18" x14ac:dyDescent="0.3">
      <c r="A368" s="76">
        <v>7</v>
      </c>
      <c r="B368" s="75" t="s">
        <v>353</v>
      </c>
      <c r="C368" s="75" t="s">
        <v>634</v>
      </c>
      <c r="D368" s="75" t="s">
        <v>445</v>
      </c>
      <c r="E368" s="75" t="s">
        <v>339</v>
      </c>
      <c r="F368" s="75" t="s">
        <v>480</v>
      </c>
      <c r="G368" s="75" t="s">
        <v>247</v>
      </c>
      <c r="H368" s="80">
        <v>3468</v>
      </c>
      <c r="I368" s="76">
        <v>3</v>
      </c>
      <c r="J368" s="153">
        <f>อุดรธานี!F178</f>
        <v>584845.98</v>
      </c>
      <c r="K368" s="159">
        <f>อุดรธานี!AO178</f>
        <v>761039.96</v>
      </c>
      <c r="L368" s="81">
        <f>อุดรธานี!AP178</f>
        <v>2192287.66</v>
      </c>
      <c r="M368" s="81">
        <f>อุดรธานี!AQ178</f>
        <v>1912200.84</v>
      </c>
      <c r="N368" s="75"/>
      <c r="O368" s="75"/>
      <c r="P368" s="75"/>
      <c r="Q368" s="151">
        <f t="shared" si="36"/>
        <v>280086.82000000007</v>
      </c>
      <c r="R368" s="78">
        <f t="shared" si="37"/>
        <v>632.14753748558246</v>
      </c>
    </row>
    <row r="369" spans="1:18" x14ac:dyDescent="0.3">
      <c r="A369" s="76">
        <v>8</v>
      </c>
      <c r="B369" s="75" t="s">
        <v>353</v>
      </c>
      <c r="C369" s="75" t="s">
        <v>634</v>
      </c>
      <c r="D369" s="75" t="s">
        <v>445</v>
      </c>
      <c r="E369" s="75" t="s">
        <v>339</v>
      </c>
      <c r="F369" s="75" t="s">
        <v>480</v>
      </c>
      <c r="G369" s="75" t="s">
        <v>248</v>
      </c>
      <c r="H369" s="80">
        <v>4594</v>
      </c>
      <c r="I369" s="76">
        <v>4</v>
      </c>
      <c r="J369" s="153">
        <f>อุดรธานี!F179</f>
        <v>690059.43</v>
      </c>
      <c r="K369" s="159">
        <f>อุดรธานี!AO179</f>
        <v>800168.01000000013</v>
      </c>
      <c r="L369" s="81">
        <f>อุดรธานี!AP179</f>
        <v>1851727.0299999998</v>
      </c>
      <c r="M369" s="81">
        <f>อุดรธานี!AQ179</f>
        <v>1947604.77</v>
      </c>
      <c r="N369" s="75"/>
      <c r="O369" s="75"/>
      <c r="P369" s="75"/>
      <c r="Q369" s="151">
        <f t="shared" si="36"/>
        <v>-95877.740000000224</v>
      </c>
      <c r="R369" s="78">
        <f t="shared" si="37"/>
        <v>403.07510448410966</v>
      </c>
    </row>
    <row r="370" spans="1:18" x14ac:dyDescent="0.3">
      <c r="A370" s="76">
        <v>9</v>
      </c>
      <c r="B370" s="75" t="s">
        <v>353</v>
      </c>
      <c r="C370" s="75" t="s">
        <v>634</v>
      </c>
      <c r="D370" s="75" t="s">
        <v>445</v>
      </c>
      <c r="E370" s="75" t="s">
        <v>339</v>
      </c>
      <c r="F370" s="75" t="s">
        <v>480</v>
      </c>
      <c r="G370" s="75" t="s">
        <v>299</v>
      </c>
      <c r="H370" s="80">
        <v>2228</v>
      </c>
      <c r="I370" s="76">
        <v>2</v>
      </c>
      <c r="J370" s="153">
        <f>อุดรธานี!F180</f>
        <v>469595.53</v>
      </c>
      <c r="K370" s="159">
        <f>อุดรธานี!AO180</f>
        <v>539571.18000000005</v>
      </c>
      <c r="L370" s="81">
        <f>อุดรธานี!AP180</f>
        <v>1267819.48</v>
      </c>
      <c r="M370" s="81">
        <f>อุดรธานี!AQ180</f>
        <v>1300895.94</v>
      </c>
      <c r="N370" s="75"/>
      <c r="O370" s="75"/>
      <c r="P370" s="75"/>
      <c r="Q370" s="151">
        <f t="shared" si="36"/>
        <v>-33076.459999999963</v>
      </c>
      <c r="R370" s="78">
        <f t="shared" si="37"/>
        <v>569.03926391382402</v>
      </c>
    </row>
    <row r="371" spans="1:18" x14ac:dyDescent="0.3">
      <c r="A371" s="76">
        <v>10</v>
      </c>
      <c r="B371" s="75" t="s">
        <v>353</v>
      </c>
      <c r="C371" s="75" t="s">
        <v>634</v>
      </c>
      <c r="D371" s="75" t="s">
        <v>445</v>
      </c>
      <c r="E371" s="75" t="s">
        <v>339</v>
      </c>
      <c r="F371" s="75" t="s">
        <v>480</v>
      </c>
      <c r="G371" s="75" t="s">
        <v>311</v>
      </c>
      <c r="H371" s="80">
        <v>1378</v>
      </c>
      <c r="I371" s="76">
        <v>1</v>
      </c>
      <c r="J371" s="153">
        <f>อุดรธานี!F181</f>
        <v>335146.09000000003</v>
      </c>
      <c r="K371" s="159">
        <f>อุดรธานี!AO181</f>
        <v>329742.75</v>
      </c>
      <c r="L371" s="81">
        <f>อุดรธานี!AP181</f>
        <v>1432594.77</v>
      </c>
      <c r="M371" s="81">
        <f>อุดรธานี!AQ181</f>
        <v>1463258.19</v>
      </c>
      <c r="N371" s="75"/>
      <c r="O371" s="75"/>
      <c r="P371" s="75"/>
      <c r="Q371" s="151">
        <f t="shared" si="36"/>
        <v>-30663.419999999925</v>
      </c>
      <c r="R371" s="78">
        <f t="shared" si="37"/>
        <v>1039.6188461538461</v>
      </c>
    </row>
    <row r="372" spans="1:18" s="21" customFormat="1" x14ac:dyDescent="0.3">
      <c r="A372" s="139">
        <v>13</v>
      </c>
      <c r="B372" s="140" t="s">
        <v>353</v>
      </c>
      <c r="C372" s="140"/>
      <c r="D372" s="140"/>
      <c r="E372" s="140" t="s">
        <v>376</v>
      </c>
      <c r="F372" s="140"/>
      <c r="G372" s="140" t="s">
        <v>639</v>
      </c>
      <c r="H372" s="142">
        <f>SUM(H362:H371)</f>
        <v>33931</v>
      </c>
      <c r="I372" s="139"/>
      <c r="J372" s="142">
        <f>SUM(J362:J371)</f>
        <v>7254158.0200000005</v>
      </c>
      <c r="K372" s="160">
        <f>SUM(K362:K371)</f>
        <v>8049208.1999999993</v>
      </c>
      <c r="L372" s="142">
        <f t="shared" ref="L372:M372" si="40">SUM(L362:L371)</f>
        <v>20625071.120000001</v>
      </c>
      <c r="M372" s="142">
        <f t="shared" si="40"/>
        <v>19990348.680000003</v>
      </c>
      <c r="N372" s="140">
        <v>9</v>
      </c>
      <c r="O372" s="140">
        <v>9</v>
      </c>
      <c r="P372" s="140">
        <f>N372-O372</f>
        <v>0</v>
      </c>
      <c r="Q372" s="152">
        <f t="shared" si="36"/>
        <v>634722.43999999762</v>
      </c>
      <c r="R372" s="150">
        <f>L372/H372</f>
        <v>607.8533235094751</v>
      </c>
    </row>
    <row r="373" spans="1:18" x14ac:dyDescent="0.3">
      <c r="A373" s="76">
        <v>1</v>
      </c>
      <c r="B373" s="75" t="s">
        <v>353</v>
      </c>
      <c r="C373" s="75" t="s">
        <v>635</v>
      </c>
      <c r="D373" s="75" t="s">
        <v>448</v>
      </c>
      <c r="E373" s="75" t="s">
        <v>340</v>
      </c>
      <c r="F373" s="75" t="s">
        <v>510</v>
      </c>
      <c r="G373" s="75" t="s">
        <v>640</v>
      </c>
      <c r="H373" s="80"/>
      <c r="I373" s="76"/>
      <c r="J373" s="153"/>
      <c r="K373" s="159"/>
      <c r="L373" s="81"/>
      <c r="M373" s="81"/>
      <c r="N373" s="75"/>
      <c r="O373" s="75"/>
      <c r="P373" s="75"/>
    </row>
    <row r="374" spans="1:18" x14ac:dyDescent="0.3">
      <c r="A374" s="76">
        <v>2</v>
      </c>
      <c r="B374" s="75" t="s">
        <v>353</v>
      </c>
      <c r="C374" s="75" t="s">
        <v>635</v>
      </c>
      <c r="D374" s="75" t="s">
        <v>448</v>
      </c>
      <c r="E374" s="75" t="s">
        <v>340</v>
      </c>
      <c r="F374" s="75" t="s">
        <v>480</v>
      </c>
      <c r="G374" s="75" t="s">
        <v>249</v>
      </c>
      <c r="H374" s="80">
        <v>8608</v>
      </c>
      <c r="I374" s="76">
        <v>5</v>
      </c>
      <c r="J374" s="153">
        <f>อุดรธานี!F182</f>
        <v>1201589.83</v>
      </c>
      <c r="K374" s="159">
        <f>อุดรธานี!AO182</f>
        <v>1318592.8</v>
      </c>
      <c r="L374" s="81">
        <f>อุดรธานี!AP182</f>
        <v>4276447.74</v>
      </c>
      <c r="M374" s="81">
        <f>อุดรธานี!AQ182</f>
        <v>4531349.4899999993</v>
      </c>
      <c r="N374" s="75"/>
      <c r="O374" s="75"/>
      <c r="P374" s="75"/>
      <c r="Q374" s="151">
        <f t="shared" si="36"/>
        <v>-254901.74999999907</v>
      </c>
      <c r="R374" s="78">
        <f t="shared" si="37"/>
        <v>496.79922630111525</v>
      </c>
    </row>
    <row r="375" spans="1:18" x14ac:dyDescent="0.3">
      <c r="A375" s="76">
        <v>3</v>
      </c>
      <c r="B375" s="75" t="s">
        <v>353</v>
      </c>
      <c r="C375" s="75" t="s">
        <v>635</v>
      </c>
      <c r="D375" s="75" t="s">
        <v>448</v>
      </c>
      <c r="E375" s="75" t="s">
        <v>340</v>
      </c>
      <c r="F375" s="75" t="s">
        <v>480</v>
      </c>
      <c r="G375" s="75" t="s">
        <v>250</v>
      </c>
      <c r="H375" s="80">
        <v>3729</v>
      </c>
      <c r="I375" s="76">
        <v>3</v>
      </c>
      <c r="J375" s="153">
        <f>อุดรธานี!F183</f>
        <v>242367.48</v>
      </c>
      <c r="K375" s="159">
        <f>อุดรธานี!AO183</f>
        <v>632523.27</v>
      </c>
      <c r="L375" s="81">
        <f>อุดรธานี!AP183</f>
        <v>2782924.37</v>
      </c>
      <c r="M375" s="81">
        <f>อุดรธานี!AQ183</f>
        <v>2723487.4</v>
      </c>
      <c r="N375" s="75"/>
      <c r="O375" s="75"/>
      <c r="P375" s="75"/>
      <c r="Q375" s="151">
        <f t="shared" si="36"/>
        <v>59436.970000000205</v>
      </c>
      <c r="R375" s="78">
        <f t="shared" si="37"/>
        <v>746.29240278895145</v>
      </c>
    </row>
    <row r="376" spans="1:18" s="177" customFormat="1" x14ac:dyDescent="0.3">
      <c r="A376" s="169">
        <v>4</v>
      </c>
      <c r="B376" s="170" t="s">
        <v>353</v>
      </c>
      <c r="C376" s="170" t="s">
        <v>635</v>
      </c>
      <c r="D376" s="170" t="s">
        <v>448</v>
      </c>
      <c r="E376" s="170" t="s">
        <v>340</v>
      </c>
      <c r="F376" s="170" t="s">
        <v>480</v>
      </c>
      <c r="G376" s="170" t="s">
        <v>252</v>
      </c>
      <c r="H376" s="171">
        <v>4417</v>
      </c>
      <c r="I376" s="169">
        <v>3</v>
      </c>
      <c r="J376" s="172">
        <f>อุดรธานี!F185</f>
        <v>189257.07</v>
      </c>
      <c r="K376" s="173">
        <f>อุดรธานี!AO185</f>
        <v>55548.719999999972</v>
      </c>
      <c r="L376" s="174">
        <f>อุดรธานี!AP185</f>
        <v>2324118.33</v>
      </c>
      <c r="M376" s="174">
        <f>อุดรธานี!AQ185</f>
        <v>2501484.8499999996</v>
      </c>
      <c r="N376" s="170"/>
      <c r="O376" s="170"/>
      <c r="P376" s="170"/>
      <c r="Q376" s="175">
        <f t="shared" si="36"/>
        <v>-177366.51999999955</v>
      </c>
      <c r="R376" s="176">
        <f t="shared" si="37"/>
        <v>526.17575956531584</v>
      </c>
    </row>
    <row r="377" spans="1:18" x14ac:dyDescent="0.3">
      <c r="A377" s="76">
        <v>5</v>
      </c>
      <c r="B377" s="75" t="s">
        <v>353</v>
      </c>
      <c r="C377" s="75" t="s">
        <v>635</v>
      </c>
      <c r="D377" s="75" t="s">
        <v>448</v>
      </c>
      <c r="E377" s="75" t="s">
        <v>340</v>
      </c>
      <c r="F377" s="75" t="s">
        <v>480</v>
      </c>
      <c r="G377" s="75" t="s">
        <v>253</v>
      </c>
      <c r="H377" s="80">
        <v>5171</v>
      </c>
      <c r="I377" s="76">
        <v>4</v>
      </c>
      <c r="J377" s="153">
        <f>อุดรธานี!F186</f>
        <v>315810.76</v>
      </c>
      <c r="K377" s="164">
        <f>อุดรธานี!AO186</f>
        <v>422869.51000000007</v>
      </c>
      <c r="L377" s="81">
        <f>อุดรธานี!AP186</f>
        <v>3459215.32</v>
      </c>
      <c r="M377" s="81">
        <f>อุดรธานี!AQ186</f>
        <v>3939802.06</v>
      </c>
      <c r="N377" s="75"/>
      <c r="O377" s="75"/>
      <c r="P377" s="75"/>
      <c r="Q377" s="151">
        <f t="shared" si="36"/>
        <v>-480586.74000000022</v>
      </c>
      <c r="R377" s="78">
        <f t="shared" si="37"/>
        <v>668.96447882421194</v>
      </c>
    </row>
    <row r="378" spans="1:18" x14ac:dyDescent="0.3">
      <c r="A378" s="91">
        <v>6</v>
      </c>
      <c r="B378" s="75" t="s">
        <v>353</v>
      </c>
      <c r="C378" s="75" t="s">
        <v>635</v>
      </c>
      <c r="D378" s="75" t="s">
        <v>448</v>
      </c>
      <c r="E378" s="75" t="s">
        <v>340</v>
      </c>
      <c r="F378" s="75" t="s">
        <v>480</v>
      </c>
      <c r="G378" s="75" t="s">
        <v>254</v>
      </c>
      <c r="H378" s="80">
        <v>5853</v>
      </c>
      <c r="I378" s="76">
        <v>4</v>
      </c>
      <c r="J378" s="153">
        <f>อุดรธานี!F187</f>
        <v>198837.95</v>
      </c>
      <c r="K378" s="164">
        <f>อุดรธานี!AO187</f>
        <v>100919.59999999998</v>
      </c>
      <c r="L378" s="81">
        <f>อุดรธานี!AP187</f>
        <v>3223844.57</v>
      </c>
      <c r="M378" s="81">
        <f>อุดรธานี!AQ187</f>
        <v>3546461.35</v>
      </c>
      <c r="N378" s="75"/>
      <c r="O378" s="75"/>
      <c r="P378" s="75"/>
      <c r="Q378" s="151">
        <f t="shared" si="36"/>
        <v>-322616.78000000026</v>
      </c>
      <c r="R378" s="78">
        <f t="shared" si="37"/>
        <v>550.80207927558513</v>
      </c>
    </row>
    <row r="379" spans="1:18" x14ac:dyDescent="0.3">
      <c r="A379" s="91">
        <v>7</v>
      </c>
      <c r="B379" s="75" t="s">
        <v>353</v>
      </c>
      <c r="C379" s="75" t="s">
        <v>635</v>
      </c>
      <c r="D379" s="75" t="s">
        <v>448</v>
      </c>
      <c r="E379" s="75" t="s">
        <v>340</v>
      </c>
      <c r="F379" s="75" t="s">
        <v>480</v>
      </c>
      <c r="G379" s="75" t="s">
        <v>255</v>
      </c>
      <c r="H379" s="80">
        <v>5293</v>
      </c>
      <c r="I379" s="76">
        <v>4</v>
      </c>
      <c r="J379" s="153">
        <f>อุดรธานี!F188</f>
        <v>422776.01</v>
      </c>
      <c r="K379" s="164">
        <f>อุดรธานี!AO188</f>
        <v>626478.89</v>
      </c>
      <c r="L379" s="81">
        <f>อุดรธานี!AP188</f>
        <v>3918882.27</v>
      </c>
      <c r="M379" s="81">
        <f>อุดรธานี!AQ188</f>
        <v>4044252.82</v>
      </c>
      <c r="N379" s="75"/>
      <c r="O379" s="75"/>
      <c r="P379" s="75"/>
      <c r="Q379" s="151">
        <f t="shared" si="36"/>
        <v>-125370.54999999981</v>
      </c>
      <c r="R379" s="78">
        <f t="shared" si="37"/>
        <v>740.38962214245225</v>
      </c>
    </row>
    <row r="380" spans="1:18" x14ac:dyDescent="0.3">
      <c r="A380" s="91">
        <v>8</v>
      </c>
      <c r="B380" s="75" t="s">
        <v>353</v>
      </c>
      <c r="C380" s="75" t="s">
        <v>635</v>
      </c>
      <c r="D380" s="75" t="s">
        <v>448</v>
      </c>
      <c r="E380" s="75" t="s">
        <v>340</v>
      </c>
      <c r="F380" s="75" t="s">
        <v>480</v>
      </c>
      <c r="G380" s="75" t="s">
        <v>256</v>
      </c>
      <c r="H380" s="80">
        <v>6642</v>
      </c>
      <c r="I380" s="76">
        <v>5</v>
      </c>
      <c r="J380" s="153">
        <f>อุดรธานี!F189</f>
        <v>630603.91</v>
      </c>
      <c r="K380" s="164">
        <f>อุดรธานี!AO189</f>
        <v>714115.94</v>
      </c>
      <c r="L380" s="81">
        <f>อุดรธานี!AP189</f>
        <v>5641210.6799999997</v>
      </c>
      <c r="M380" s="81">
        <f>อุดรธานี!AQ189</f>
        <v>5395347.8799999999</v>
      </c>
      <c r="N380" s="75"/>
      <c r="O380" s="75"/>
      <c r="P380" s="75"/>
      <c r="Q380" s="151">
        <f t="shared" si="36"/>
        <v>245862.79999999981</v>
      </c>
      <c r="R380" s="78">
        <f t="shared" si="37"/>
        <v>849.32410117434506</v>
      </c>
    </row>
    <row r="381" spans="1:18" x14ac:dyDescent="0.3">
      <c r="A381" s="91">
        <v>9</v>
      </c>
      <c r="B381" s="75" t="s">
        <v>353</v>
      </c>
      <c r="C381" s="75" t="s">
        <v>635</v>
      </c>
      <c r="D381" s="75" t="s">
        <v>448</v>
      </c>
      <c r="E381" s="75" t="s">
        <v>340</v>
      </c>
      <c r="F381" s="75" t="s">
        <v>480</v>
      </c>
      <c r="G381" s="75" t="s">
        <v>257</v>
      </c>
      <c r="H381" s="80">
        <v>8336</v>
      </c>
      <c r="I381" s="76">
        <v>5</v>
      </c>
      <c r="J381" s="153">
        <f>อุดรธานี!F190</f>
        <v>767976.55</v>
      </c>
      <c r="K381" s="164">
        <f>อุดรธานี!AO190</f>
        <v>667725.93999999994</v>
      </c>
      <c r="L381" s="81">
        <f>อุดรธานี!AP190</f>
        <v>4563852.8000000007</v>
      </c>
      <c r="M381" s="81">
        <f>อุดรธานี!AQ190</f>
        <v>5204425.92</v>
      </c>
      <c r="N381" s="75"/>
      <c r="O381" s="75"/>
      <c r="P381" s="75"/>
      <c r="Q381" s="151">
        <f t="shared" si="36"/>
        <v>-640573.11999999918</v>
      </c>
      <c r="R381" s="78">
        <f t="shared" si="37"/>
        <v>547.48714011516324</v>
      </c>
    </row>
    <row r="382" spans="1:18" x14ac:dyDescent="0.3">
      <c r="A382" s="91">
        <v>10</v>
      </c>
      <c r="B382" s="75" t="s">
        <v>353</v>
      </c>
      <c r="C382" s="75" t="s">
        <v>635</v>
      </c>
      <c r="D382" s="75" t="s">
        <v>448</v>
      </c>
      <c r="E382" s="75" t="s">
        <v>340</v>
      </c>
      <c r="F382" s="75" t="s">
        <v>480</v>
      </c>
      <c r="G382" s="75" t="s">
        <v>258</v>
      </c>
      <c r="H382" s="80">
        <v>4698</v>
      </c>
      <c r="I382" s="76">
        <v>4</v>
      </c>
      <c r="J382" s="153">
        <f>อุดรธานี!F191</f>
        <v>384283.3</v>
      </c>
      <c r="K382" s="164">
        <f>อุดรธานี!AO191</f>
        <v>371946.17999999993</v>
      </c>
      <c r="L382" s="81">
        <f>อุดรธานี!AP191</f>
        <v>2436320.37</v>
      </c>
      <c r="M382" s="81">
        <f>อุดรธานี!AQ191</f>
        <v>2627720.9200000004</v>
      </c>
      <c r="N382" s="75"/>
      <c r="O382" s="75"/>
      <c r="P382" s="75"/>
      <c r="Q382" s="151">
        <f t="shared" si="36"/>
        <v>-191400.55000000028</v>
      </c>
      <c r="R382" s="78">
        <f t="shared" si="37"/>
        <v>518.58671136653902</v>
      </c>
    </row>
    <row r="383" spans="1:18" x14ac:dyDescent="0.3">
      <c r="A383" s="91">
        <v>11</v>
      </c>
      <c r="B383" s="75" t="s">
        <v>353</v>
      </c>
      <c r="C383" s="75" t="s">
        <v>635</v>
      </c>
      <c r="D383" s="75" t="s">
        <v>448</v>
      </c>
      <c r="E383" s="75" t="s">
        <v>340</v>
      </c>
      <c r="F383" s="75" t="s">
        <v>480</v>
      </c>
      <c r="G383" s="75" t="s">
        <v>259</v>
      </c>
      <c r="H383" s="80">
        <v>5658</v>
      </c>
      <c r="I383" s="76">
        <v>4</v>
      </c>
      <c r="J383" s="153">
        <f>อุดรธานี!F192</f>
        <v>173946.23</v>
      </c>
      <c r="K383" s="164">
        <f>อุดรธานี!AO192</f>
        <v>339579.05000000005</v>
      </c>
      <c r="L383" s="81">
        <f>อุดรธานี!AP192</f>
        <v>3622420.62</v>
      </c>
      <c r="M383" s="81">
        <f>อุดรธานี!AQ192</f>
        <v>3930976.9999999995</v>
      </c>
      <c r="N383" s="75"/>
      <c r="O383" s="75"/>
      <c r="P383" s="75"/>
      <c r="Q383" s="151">
        <f t="shared" si="36"/>
        <v>-308556.37999999942</v>
      </c>
      <c r="R383" s="78">
        <f t="shared" si="37"/>
        <v>640.22987274655361</v>
      </c>
    </row>
    <row r="384" spans="1:18" x14ac:dyDescent="0.3">
      <c r="A384" s="91">
        <v>12</v>
      </c>
      <c r="B384" s="75" t="s">
        <v>353</v>
      </c>
      <c r="C384" s="75" t="s">
        <v>635</v>
      </c>
      <c r="D384" s="75" t="s">
        <v>448</v>
      </c>
      <c r="E384" s="75" t="s">
        <v>340</v>
      </c>
      <c r="F384" s="75" t="s">
        <v>480</v>
      </c>
      <c r="G384" s="75" t="s">
        <v>260</v>
      </c>
      <c r="H384" s="80">
        <v>4763</v>
      </c>
      <c r="I384" s="76">
        <v>4</v>
      </c>
      <c r="J384" s="153">
        <f>อุดรธานี!F193</f>
        <v>173992.53</v>
      </c>
      <c r="K384" s="164">
        <f>อุดรธานี!AO193</f>
        <v>140117.54</v>
      </c>
      <c r="L384" s="81">
        <f>อุดรธานี!AP193</f>
        <v>3028701.42</v>
      </c>
      <c r="M384" s="81">
        <f>อุดรธานี!AQ193</f>
        <v>3298814.8200000003</v>
      </c>
      <c r="N384" s="75"/>
      <c r="O384" s="75"/>
      <c r="P384" s="75"/>
      <c r="Q384" s="151">
        <f t="shared" si="36"/>
        <v>-270113.40000000037</v>
      </c>
      <c r="R384" s="78">
        <f t="shared" si="37"/>
        <v>635.88104555952134</v>
      </c>
    </row>
    <row r="385" spans="1:18" x14ac:dyDescent="0.3">
      <c r="A385" s="91">
        <v>13</v>
      </c>
      <c r="B385" s="75" t="s">
        <v>353</v>
      </c>
      <c r="C385" s="75" t="s">
        <v>636</v>
      </c>
      <c r="D385" s="75" t="s">
        <v>448</v>
      </c>
      <c r="E385" s="75" t="s">
        <v>340</v>
      </c>
      <c r="F385" s="75" t="s">
        <v>480</v>
      </c>
      <c r="G385" s="78" t="s">
        <v>303</v>
      </c>
      <c r="H385" s="103">
        <v>3299</v>
      </c>
      <c r="I385" s="76">
        <v>3</v>
      </c>
      <c r="J385" s="153">
        <f>อุดรธานี!F194</f>
        <v>409475.42</v>
      </c>
      <c r="K385" s="164">
        <f>อุดรธานี!AO194</f>
        <v>523223.95999999996</v>
      </c>
      <c r="L385" s="81">
        <f>อุดรธานี!AP194</f>
        <v>2529691.0499999998</v>
      </c>
      <c r="M385" s="81">
        <f>อุดรธานี!AQ194</f>
        <v>2560541.84</v>
      </c>
      <c r="N385" s="75"/>
      <c r="O385" s="75"/>
      <c r="P385" s="75"/>
      <c r="Q385" s="151">
        <f t="shared" si="36"/>
        <v>-30850.790000000037</v>
      </c>
      <c r="R385" s="78">
        <f t="shared" si="37"/>
        <v>766.80541073052439</v>
      </c>
    </row>
    <row r="386" spans="1:18" x14ac:dyDescent="0.3">
      <c r="A386" s="91">
        <v>14</v>
      </c>
      <c r="B386" s="75" t="s">
        <v>353</v>
      </c>
      <c r="C386" s="75" t="s">
        <v>635</v>
      </c>
      <c r="D386" s="75" t="s">
        <v>448</v>
      </c>
      <c r="E386" s="75" t="s">
        <v>340</v>
      </c>
      <c r="F386" s="75" t="s">
        <v>480</v>
      </c>
      <c r="G386" s="75" t="s">
        <v>312</v>
      </c>
      <c r="H386" s="80">
        <v>6443</v>
      </c>
      <c r="I386" s="76">
        <v>5</v>
      </c>
      <c r="J386" s="153">
        <f>อุดรธานี!F195</f>
        <v>239615.12</v>
      </c>
      <c r="K386" s="164">
        <f>อุดรธานี!AO195</f>
        <v>625987.18000000005</v>
      </c>
      <c r="L386" s="81">
        <f>อุดรธานี!AP195</f>
        <v>2619647.87</v>
      </c>
      <c r="M386" s="81">
        <f>อุดรธานี!AQ195</f>
        <v>3262584.91</v>
      </c>
      <c r="N386" s="75"/>
      <c r="O386" s="75"/>
      <c r="P386" s="75"/>
      <c r="Q386" s="151">
        <f t="shared" si="36"/>
        <v>-642937.04</v>
      </c>
      <c r="R386" s="78">
        <f t="shared" si="37"/>
        <v>406.58821511718145</v>
      </c>
    </row>
    <row r="387" spans="1:18" s="21" customFormat="1" x14ac:dyDescent="0.3">
      <c r="A387" s="127">
        <v>15</v>
      </c>
      <c r="B387" s="140" t="s">
        <v>353</v>
      </c>
      <c r="C387" s="140"/>
      <c r="D387" s="140"/>
      <c r="E387" s="140" t="s">
        <v>376</v>
      </c>
      <c r="F387" s="140"/>
      <c r="G387" s="140" t="s">
        <v>641</v>
      </c>
      <c r="H387" s="142">
        <f>SUM(H373:H386)</f>
        <v>72910</v>
      </c>
      <c r="I387" s="139"/>
      <c r="J387" s="142">
        <f>SUM(J373:J386)</f>
        <v>5350532.1600000011</v>
      </c>
      <c r="K387" s="160">
        <f>SUM(K373:K386)</f>
        <v>6539628.5799999991</v>
      </c>
      <c r="L387" s="142">
        <f>SUM(L373:L386)</f>
        <v>44427277.409999996</v>
      </c>
      <c r="M387" s="142">
        <f>SUM(M373:M386)</f>
        <v>47567251.25999999</v>
      </c>
      <c r="N387" s="140">
        <v>13</v>
      </c>
      <c r="O387" s="140">
        <v>13</v>
      </c>
      <c r="P387" s="140">
        <f>N387-O387</f>
        <v>0</v>
      </c>
      <c r="Q387" s="152">
        <f t="shared" si="36"/>
        <v>-3139973.849999994</v>
      </c>
      <c r="R387" s="150">
        <f>L387/H387</f>
        <v>609.34408736798787</v>
      </c>
    </row>
    <row r="388" spans="1:18" x14ac:dyDescent="0.3">
      <c r="A388" s="76">
        <v>1</v>
      </c>
      <c r="B388" s="75" t="s">
        <v>353</v>
      </c>
      <c r="C388" s="75" t="s">
        <v>636</v>
      </c>
      <c r="D388" s="75" t="s">
        <v>450</v>
      </c>
      <c r="E388" s="75" t="s">
        <v>341</v>
      </c>
      <c r="F388" s="75" t="s">
        <v>510</v>
      </c>
      <c r="G388" s="75" t="s">
        <v>642</v>
      </c>
      <c r="H388" s="80"/>
      <c r="I388" s="76"/>
      <c r="J388" s="153"/>
      <c r="K388" s="159"/>
      <c r="L388" s="81"/>
      <c r="M388" s="81"/>
      <c r="N388" s="75"/>
      <c r="O388" s="75"/>
      <c r="P388" s="75"/>
    </row>
    <row r="389" spans="1:18" x14ac:dyDescent="0.3">
      <c r="A389" s="76">
        <v>2</v>
      </c>
      <c r="B389" s="75" t="s">
        <v>353</v>
      </c>
      <c r="C389" s="75" t="s">
        <v>636</v>
      </c>
      <c r="D389" s="75" t="s">
        <v>450</v>
      </c>
      <c r="E389" s="75" t="s">
        <v>341</v>
      </c>
      <c r="F389" s="75" t="s">
        <v>480</v>
      </c>
      <c r="G389" s="75" t="s">
        <v>261</v>
      </c>
      <c r="H389" s="80">
        <v>2592</v>
      </c>
      <c r="I389" s="76">
        <v>2</v>
      </c>
      <c r="J389" s="81">
        <f>อุดรธานี!F196</f>
        <v>212954.23</v>
      </c>
      <c r="K389" s="159">
        <f>อุดรธานี!AO196</f>
        <v>351827.77999999997</v>
      </c>
      <c r="L389" s="81">
        <f>อุดรธานี!AP196</f>
        <v>2908323.76</v>
      </c>
      <c r="M389" s="81">
        <f>อุดรธานี!AQ196</f>
        <v>3113739.85</v>
      </c>
      <c r="N389" s="75"/>
      <c r="O389" s="75"/>
      <c r="P389" s="75"/>
      <c r="Q389" s="151">
        <f t="shared" si="36"/>
        <v>-205416.09000000032</v>
      </c>
      <c r="R389" s="78">
        <f t="shared" si="37"/>
        <v>1122.038487654321</v>
      </c>
    </row>
    <row r="390" spans="1:18" x14ac:dyDescent="0.3">
      <c r="A390" s="76">
        <v>3</v>
      </c>
      <c r="B390" s="75" t="s">
        <v>353</v>
      </c>
      <c r="C390" s="75" t="s">
        <v>636</v>
      </c>
      <c r="D390" s="75" t="s">
        <v>450</v>
      </c>
      <c r="E390" s="75" t="s">
        <v>341</v>
      </c>
      <c r="F390" s="75" t="s">
        <v>480</v>
      </c>
      <c r="G390" s="75" t="s">
        <v>262</v>
      </c>
      <c r="H390" s="80">
        <v>3070</v>
      </c>
      <c r="I390" s="76">
        <v>3</v>
      </c>
      <c r="J390" s="81">
        <f>อุดรธานี!F197</f>
        <v>239576.95999999999</v>
      </c>
      <c r="K390" s="159">
        <f>อุดรธานี!AO197</f>
        <v>343398.76</v>
      </c>
      <c r="L390" s="81">
        <f>อุดรธานี!AP197</f>
        <v>2651546.88</v>
      </c>
      <c r="M390" s="81">
        <f>อุดรธานี!AQ197</f>
        <v>2430681.38</v>
      </c>
      <c r="N390" s="75"/>
      <c r="O390" s="75"/>
      <c r="P390" s="75"/>
      <c r="Q390" s="151">
        <f t="shared" si="36"/>
        <v>220865.5</v>
      </c>
      <c r="R390" s="78">
        <f t="shared" si="37"/>
        <v>863.69605211726378</v>
      </c>
    </row>
    <row r="391" spans="1:18" x14ac:dyDescent="0.3">
      <c r="A391" s="76">
        <v>4</v>
      </c>
      <c r="B391" s="75" t="s">
        <v>353</v>
      </c>
      <c r="C391" s="75" t="s">
        <v>636</v>
      </c>
      <c r="D391" s="75" t="s">
        <v>450</v>
      </c>
      <c r="E391" s="75" t="s">
        <v>341</v>
      </c>
      <c r="F391" s="75" t="s">
        <v>480</v>
      </c>
      <c r="G391" s="75" t="s">
        <v>263</v>
      </c>
      <c r="H391" s="80">
        <v>5551</v>
      </c>
      <c r="I391" s="76">
        <v>4</v>
      </c>
      <c r="J391" s="81">
        <f>อุดรธานี!F198</f>
        <v>591287.74</v>
      </c>
      <c r="K391" s="159">
        <f>อุดรธานี!AO198</f>
        <v>837859.57</v>
      </c>
      <c r="L391" s="81">
        <f>อุดรธานี!AP198</f>
        <v>4050388.8600000003</v>
      </c>
      <c r="M391" s="81">
        <f>อุดรธานี!AQ198</f>
        <v>3859550.7199999997</v>
      </c>
      <c r="N391" s="75"/>
      <c r="O391" s="75"/>
      <c r="P391" s="75"/>
      <c r="Q391" s="151">
        <f t="shared" ref="Q391:Q454" si="41">L391-M391</f>
        <v>190838.1400000006</v>
      </c>
      <c r="R391" s="78">
        <f t="shared" ref="R391:R454" si="42">L391/H391</f>
        <v>729.66832282471637</v>
      </c>
    </row>
    <row r="392" spans="1:18" x14ac:dyDescent="0.3">
      <c r="A392" s="76">
        <v>5</v>
      </c>
      <c r="B392" s="75" t="s">
        <v>353</v>
      </c>
      <c r="C392" s="75" t="s">
        <v>636</v>
      </c>
      <c r="D392" s="75" t="s">
        <v>450</v>
      </c>
      <c r="E392" s="75" t="s">
        <v>341</v>
      </c>
      <c r="F392" s="75" t="s">
        <v>480</v>
      </c>
      <c r="G392" s="75" t="s">
        <v>264</v>
      </c>
      <c r="H392" s="80">
        <v>1856</v>
      </c>
      <c r="I392" s="76">
        <v>2</v>
      </c>
      <c r="J392" s="81">
        <f>อุดรธานี!F199</f>
        <v>440836.85</v>
      </c>
      <c r="K392" s="159">
        <f>อุดรธานี!AO199</f>
        <v>386916.57999999996</v>
      </c>
      <c r="L392" s="81">
        <f>อุดรธานี!AP199</f>
        <v>1842827.79</v>
      </c>
      <c r="M392" s="81">
        <f>อุดรธานี!AQ199</f>
        <v>1976109.7</v>
      </c>
      <c r="N392" s="75"/>
      <c r="O392" s="75"/>
      <c r="P392" s="75"/>
      <c r="Q392" s="151">
        <f t="shared" si="41"/>
        <v>-133281.90999999992</v>
      </c>
      <c r="R392" s="78">
        <f t="shared" si="42"/>
        <v>992.90290409482759</v>
      </c>
    </row>
    <row r="393" spans="1:18" x14ac:dyDescent="0.3">
      <c r="A393" s="76">
        <v>6</v>
      </c>
      <c r="B393" s="75" t="s">
        <v>353</v>
      </c>
      <c r="C393" s="75" t="s">
        <v>636</v>
      </c>
      <c r="D393" s="75" t="s">
        <v>450</v>
      </c>
      <c r="E393" s="75" t="s">
        <v>341</v>
      </c>
      <c r="F393" s="75" t="s">
        <v>480</v>
      </c>
      <c r="G393" s="75" t="s">
        <v>265</v>
      </c>
      <c r="H393" s="80">
        <v>3255</v>
      </c>
      <c r="I393" s="76">
        <v>3</v>
      </c>
      <c r="J393" s="81">
        <f>อุดรธานี!F200</f>
        <v>856394.67</v>
      </c>
      <c r="K393" s="159">
        <f>อุดรธานี!AO200</f>
        <v>836167.68000000005</v>
      </c>
      <c r="L393" s="81">
        <f>อุดรธานี!AP200</f>
        <v>2123988.2599999998</v>
      </c>
      <c r="M393" s="81">
        <f>อุดรธานี!AQ200</f>
        <v>2102802.36</v>
      </c>
      <c r="N393" s="75"/>
      <c r="O393" s="75"/>
      <c r="P393" s="75"/>
      <c r="Q393" s="151">
        <f t="shared" si="41"/>
        <v>21185.899999999907</v>
      </c>
      <c r="R393" s="78">
        <f t="shared" si="42"/>
        <v>652.53095545314898</v>
      </c>
    </row>
    <row r="394" spans="1:18" s="21" customFormat="1" x14ac:dyDescent="0.3">
      <c r="A394" s="139">
        <v>15</v>
      </c>
      <c r="B394" s="140" t="s">
        <v>353</v>
      </c>
      <c r="C394" s="140"/>
      <c r="D394" s="140"/>
      <c r="E394" s="140" t="s">
        <v>376</v>
      </c>
      <c r="F394" s="140"/>
      <c r="G394" s="140" t="s">
        <v>643</v>
      </c>
      <c r="H394" s="142">
        <f>SUM(H388:H393)</f>
        <v>16324</v>
      </c>
      <c r="I394" s="139"/>
      <c r="J394" s="142">
        <f>SUM(J388:J393)</f>
        <v>2341050.4499999997</v>
      </c>
      <c r="K394" s="160">
        <f>SUM(K388:K393)</f>
        <v>2756170.37</v>
      </c>
      <c r="L394" s="142">
        <f t="shared" ref="L394:M394" si="43">SUM(L388:L393)</f>
        <v>13577075.549999999</v>
      </c>
      <c r="M394" s="142">
        <f t="shared" si="43"/>
        <v>13482884.009999998</v>
      </c>
      <c r="N394" s="140">
        <v>5</v>
      </c>
      <c r="O394" s="140">
        <v>5</v>
      </c>
      <c r="P394" s="140">
        <f>N394-O394</f>
        <v>0</v>
      </c>
      <c r="Q394" s="152">
        <f t="shared" si="41"/>
        <v>94191.540000000969</v>
      </c>
      <c r="R394" s="150">
        <f>L394/H394</f>
        <v>831.7247947806909</v>
      </c>
    </row>
    <row r="395" spans="1:18" x14ac:dyDescent="0.3">
      <c r="A395" s="76">
        <v>1</v>
      </c>
      <c r="B395" s="75" t="s">
        <v>353</v>
      </c>
      <c r="C395" s="75" t="s">
        <v>644</v>
      </c>
      <c r="D395" s="75" t="s">
        <v>452</v>
      </c>
      <c r="E395" s="75" t="s">
        <v>342</v>
      </c>
      <c r="F395" s="75" t="s">
        <v>510</v>
      </c>
      <c r="G395" s="75" t="s">
        <v>645</v>
      </c>
      <c r="H395" s="80"/>
      <c r="I395" s="76"/>
      <c r="J395" s="153"/>
      <c r="K395" s="159"/>
      <c r="L395" s="81"/>
      <c r="M395" s="81"/>
      <c r="N395" s="75"/>
      <c r="O395" s="75"/>
      <c r="P395" s="75"/>
    </row>
    <row r="396" spans="1:18" x14ac:dyDescent="0.3">
      <c r="A396" s="76">
        <v>2</v>
      </c>
      <c r="B396" s="75" t="s">
        <v>353</v>
      </c>
      <c r="C396" s="75" t="s">
        <v>644</v>
      </c>
      <c r="D396" s="75" t="s">
        <v>452</v>
      </c>
      <c r="E396" s="75" t="s">
        <v>342</v>
      </c>
      <c r="F396" s="75" t="s">
        <v>480</v>
      </c>
      <c r="G396" s="75" t="s">
        <v>266</v>
      </c>
      <c r="H396" s="80">
        <v>3370</v>
      </c>
      <c r="I396" s="76">
        <v>3</v>
      </c>
      <c r="J396" s="81">
        <f>อุดรธานี!F201</f>
        <v>1033389</v>
      </c>
      <c r="K396" s="159">
        <f>อุดรธานี!AO201</f>
        <v>1129970.01</v>
      </c>
      <c r="L396" s="81">
        <f>อุดรธานี!AP201</f>
        <v>3143581.8</v>
      </c>
      <c r="M396" s="81">
        <f>อุดรธานี!AQ201</f>
        <v>2985259.27</v>
      </c>
      <c r="N396" s="75"/>
      <c r="O396" s="75"/>
      <c r="P396" s="75"/>
      <c r="Q396" s="151">
        <f t="shared" si="41"/>
        <v>158322.5299999998</v>
      </c>
      <c r="R396" s="78">
        <f t="shared" si="42"/>
        <v>932.81359050445099</v>
      </c>
    </row>
    <row r="397" spans="1:18" x14ac:dyDescent="0.3">
      <c r="A397" s="76">
        <v>3</v>
      </c>
      <c r="B397" s="75" t="s">
        <v>353</v>
      </c>
      <c r="C397" s="75" t="s">
        <v>644</v>
      </c>
      <c r="D397" s="75" t="s">
        <v>452</v>
      </c>
      <c r="E397" s="75" t="s">
        <v>342</v>
      </c>
      <c r="F397" s="75" t="s">
        <v>480</v>
      </c>
      <c r="G397" s="75" t="s">
        <v>267</v>
      </c>
      <c r="H397" s="80">
        <v>2669</v>
      </c>
      <c r="I397" s="76">
        <v>2</v>
      </c>
      <c r="J397" s="81">
        <f>อุดรธานี!F202</f>
        <v>860910.47</v>
      </c>
      <c r="K397" s="159">
        <f>อุดรธานี!AO202</f>
        <v>1046248.9299999999</v>
      </c>
      <c r="L397" s="81">
        <f>อุดรธานี!AP202</f>
        <v>2263750.3199999998</v>
      </c>
      <c r="M397" s="81">
        <f>อุดรธานี!AQ202</f>
        <v>1996893.74</v>
      </c>
      <c r="N397" s="75"/>
      <c r="O397" s="75"/>
      <c r="P397" s="75"/>
      <c r="Q397" s="151">
        <f t="shared" si="41"/>
        <v>266856.57999999984</v>
      </c>
      <c r="R397" s="78">
        <f t="shared" si="42"/>
        <v>848.16422630198565</v>
      </c>
    </row>
    <row r="398" spans="1:18" x14ac:dyDescent="0.3">
      <c r="A398" s="76">
        <v>4</v>
      </c>
      <c r="B398" s="75" t="s">
        <v>353</v>
      </c>
      <c r="C398" s="75" t="s">
        <v>644</v>
      </c>
      <c r="D398" s="75" t="s">
        <v>452</v>
      </c>
      <c r="E398" s="75" t="s">
        <v>342</v>
      </c>
      <c r="F398" s="75" t="s">
        <v>480</v>
      </c>
      <c r="G398" s="75" t="s">
        <v>1466</v>
      </c>
      <c r="H398" s="80">
        <v>3178</v>
      </c>
      <c r="I398" s="76">
        <v>3</v>
      </c>
      <c r="J398" s="81">
        <f>อุดรธานี!F203</f>
        <v>600840.88</v>
      </c>
      <c r="K398" s="159">
        <f>อุดรธานี!AO203</f>
        <v>1177739.8199999998</v>
      </c>
      <c r="L398" s="81">
        <f>อุดรธานี!AP203</f>
        <v>3211667.91</v>
      </c>
      <c r="M398" s="81">
        <f>อุดรธานี!AQ203</f>
        <v>3044859.36</v>
      </c>
      <c r="N398" s="75"/>
      <c r="O398" s="75"/>
      <c r="P398" s="75"/>
      <c r="Q398" s="151">
        <f t="shared" si="41"/>
        <v>166808.55000000028</v>
      </c>
      <c r="R398" s="78">
        <f t="shared" si="42"/>
        <v>1010.5940560100693</v>
      </c>
    </row>
    <row r="399" spans="1:18" x14ac:dyDescent="0.3">
      <c r="A399" s="76">
        <v>5</v>
      </c>
      <c r="B399" s="75" t="s">
        <v>353</v>
      </c>
      <c r="C399" s="75" t="s">
        <v>644</v>
      </c>
      <c r="D399" s="75" t="s">
        <v>452</v>
      </c>
      <c r="E399" s="75" t="s">
        <v>342</v>
      </c>
      <c r="F399" s="75" t="s">
        <v>480</v>
      </c>
      <c r="G399" s="75" t="s">
        <v>269</v>
      </c>
      <c r="H399" s="80">
        <v>4910</v>
      </c>
      <c r="I399" s="76">
        <v>4</v>
      </c>
      <c r="J399" s="81">
        <f>อุดรธานี!F204</f>
        <v>804778.63</v>
      </c>
      <c r="K399" s="159">
        <f>อุดรธานี!AO204</f>
        <v>1171290.3</v>
      </c>
      <c r="L399" s="81">
        <f>อุดรธานี!AP204</f>
        <v>3373049.47</v>
      </c>
      <c r="M399" s="81">
        <f>อุดรธานี!AQ204</f>
        <v>2981733.17</v>
      </c>
      <c r="N399" s="75"/>
      <c r="O399" s="75"/>
      <c r="P399" s="75"/>
      <c r="Q399" s="151">
        <f t="shared" si="41"/>
        <v>391316.30000000028</v>
      </c>
      <c r="R399" s="78">
        <f t="shared" si="42"/>
        <v>686.97545213849287</v>
      </c>
    </row>
    <row r="400" spans="1:18" s="21" customFormat="1" x14ac:dyDescent="0.3">
      <c r="A400" s="139">
        <v>16</v>
      </c>
      <c r="B400" s="140" t="s">
        <v>353</v>
      </c>
      <c r="C400" s="140"/>
      <c r="D400" s="140"/>
      <c r="E400" s="140" t="s">
        <v>376</v>
      </c>
      <c r="F400" s="140"/>
      <c r="G400" s="140" t="s">
        <v>646</v>
      </c>
      <c r="H400" s="142">
        <f>SUM(H395:H399)</f>
        <v>14127</v>
      </c>
      <c r="I400" s="139"/>
      <c r="J400" s="142">
        <f>SUM(J395:J399)</f>
        <v>3299918.98</v>
      </c>
      <c r="K400" s="160">
        <f>SUM(K395:K399)</f>
        <v>4525249.0599999996</v>
      </c>
      <c r="L400" s="142">
        <f t="shared" ref="L400:M400" si="44">SUM(L395:L399)</f>
        <v>11992049.5</v>
      </c>
      <c r="M400" s="142">
        <f t="shared" si="44"/>
        <v>11008745.539999999</v>
      </c>
      <c r="N400" s="140">
        <v>4</v>
      </c>
      <c r="O400" s="140">
        <v>4</v>
      </c>
      <c r="P400" s="140">
        <f>N400-O400</f>
        <v>0</v>
      </c>
      <c r="Q400" s="152">
        <f t="shared" si="41"/>
        <v>983303.96000000089</v>
      </c>
      <c r="R400" s="150">
        <f>L400/H400</f>
        <v>848.87446025341546</v>
      </c>
    </row>
    <row r="401" spans="1:18" x14ac:dyDescent="0.3">
      <c r="A401" s="76">
        <v>1</v>
      </c>
      <c r="B401" s="75" t="s">
        <v>353</v>
      </c>
      <c r="C401" s="75" t="s">
        <v>647</v>
      </c>
      <c r="D401" s="75" t="s">
        <v>454</v>
      </c>
      <c r="E401" s="75" t="s">
        <v>343</v>
      </c>
      <c r="F401" s="75" t="s">
        <v>510</v>
      </c>
      <c r="G401" s="75" t="s">
        <v>648</v>
      </c>
      <c r="H401" s="80"/>
      <c r="I401" s="76"/>
      <c r="J401" s="153"/>
      <c r="K401" s="159"/>
      <c r="L401" s="81"/>
      <c r="M401" s="81"/>
      <c r="N401" s="75"/>
      <c r="O401" s="75"/>
      <c r="P401" s="75"/>
    </row>
    <row r="402" spans="1:18" x14ac:dyDescent="0.3">
      <c r="A402" s="76">
        <v>2</v>
      </c>
      <c r="B402" s="75" t="s">
        <v>353</v>
      </c>
      <c r="C402" s="75" t="s">
        <v>647</v>
      </c>
      <c r="D402" s="75" t="s">
        <v>454</v>
      </c>
      <c r="E402" s="75" t="s">
        <v>343</v>
      </c>
      <c r="F402" s="75" t="s">
        <v>480</v>
      </c>
      <c r="G402" s="75" t="s">
        <v>270</v>
      </c>
      <c r="H402" s="80">
        <v>3364</v>
      </c>
      <c r="I402" s="76">
        <v>3</v>
      </c>
      <c r="J402" s="81">
        <f>อุดรธานี!F205</f>
        <v>649654.56999999995</v>
      </c>
      <c r="K402" s="159">
        <f>อุดรธานี!AO205</f>
        <v>895605.77999999991</v>
      </c>
      <c r="L402" s="81">
        <f>อุดรธานี!AP205</f>
        <v>907688.04</v>
      </c>
      <c r="M402" s="81">
        <f>อุดรธานี!AQ205</f>
        <v>900749.37</v>
      </c>
      <c r="N402" s="75"/>
      <c r="O402" s="75"/>
      <c r="P402" s="75"/>
      <c r="Q402" s="151">
        <f t="shared" si="41"/>
        <v>6938.6700000000419</v>
      </c>
      <c r="R402" s="78">
        <f t="shared" si="42"/>
        <v>269.82403091557671</v>
      </c>
    </row>
    <row r="403" spans="1:18" x14ac:dyDescent="0.3">
      <c r="A403" s="76">
        <v>3</v>
      </c>
      <c r="B403" s="75" t="s">
        <v>353</v>
      </c>
      <c r="C403" s="75" t="s">
        <v>647</v>
      </c>
      <c r="D403" s="75" t="s">
        <v>454</v>
      </c>
      <c r="E403" s="75" t="s">
        <v>343</v>
      </c>
      <c r="F403" s="75" t="s">
        <v>480</v>
      </c>
      <c r="G403" s="75" t="s">
        <v>271</v>
      </c>
      <c r="H403" s="80">
        <v>2488</v>
      </c>
      <c r="I403" s="76">
        <v>2</v>
      </c>
      <c r="J403" s="81">
        <f>อุดรธานี!F206</f>
        <v>505785.03</v>
      </c>
      <c r="K403" s="159">
        <f>อุดรธานี!AO206</f>
        <v>516882.37</v>
      </c>
      <c r="L403" s="81">
        <f>อุดรธานี!AP206</f>
        <v>1977370.4300000002</v>
      </c>
      <c r="M403" s="81">
        <f>อุดรธานี!AQ206</f>
        <v>1841444.94</v>
      </c>
      <c r="N403" s="75"/>
      <c r="O403" s="75"/>
      <c r="P403" s="75"/>
      <c r="Q403" s="151">
        <f t="shared" si="41"/>
        <v>135925.49000000022</v>
      </c>
      <c r="R403" s="78">
        <f t="shared" si="42"/>
        <v>794.76303456591643</v>
      </c>
    </row>
    <row r="404" spans="1:18" x14ac:dyDescent="0.3">
      <c r="A404" s="76">
        <v>4</v>
      </c>
      <c r="B404" s="75" t="s">
        <v>353</v>
      </c>
      <c r="C404" s="75" t="s">
        <v>647</v>
      </c>
      <c r="D404" s="75" t="s">
        <v>454</v>
      </c>
      <c r="E404" s="75" t="s">
        <v>343</v>
      </c>
      <c r="F404" s="75" t="s">
        <v>480</v>
      </c>
      <c r="G404" s="75" t="s">
        <v>272</v>
      </c>
      <c r="H404" s="80">
        <v>3183</v>
      </c>
      <c r="I404" s="76">
        <v>3</v>
      </c>
      <c r="J404" s="81">
        <f>อุดรธานี!F207</f>
        <v>313835.2</v>
      </c>
      <c r="K404" s="159">
        <f>อุดรธานี!AO207</f>
        <v>367720.31</v>
      </c>
      <c r="L404" s="81">
        <f>อุดรธานี!AP207</f>
        <v>2077187.31</v>
      </c>
      <c r="M404" s="81">
        <f>อุดรธานี!AQ207</f>
        <v>2129566.79</v>
      </c>
      <c r="N404" s="75"/>
      <c r="O404" s="75"/>
      <c r="P404" s="75"/>
      <c r="Q404" s="151">
        <f t="shared" si="41"/>
        <v>-52379.479999999981</v>
      </c>
      <c r="R404" s="78">
        <f t="shared" si="42"/>
        <v>652.58790763430727</v>
      </c>
    </row>
    <row r="405" spans="1:18" x14ac:dyDescent="0.3">
      <c r="A405" s="76">
        <v>5</v>
      </c>
      <c r="B405" s="75" t="s">
        <v>353</v>
      </c>
      <c r="C405" s="75" t="s">
        <v>647</v>
      </c>
      <c r="D405" s="75" t="s">
        <v>454</v>
      </c>
      <c r="E405" s="75" t="s">
        <v>343</v>
      </c>
      <c r="F405" s="75" t="s">
        <v>480</v>
      </c>
      <c r="G405" s="75" t="s">
        <v>273</v>
      </c>
      <c r="H405" s="80">
        <v>1336</v>
      </c>
      <c r="I405" s="76">
        <v>1</v>
      </c>
      <c r="J405" s="81">
        <f>อุดรธานี!F208</f>
        <v>231110.27</v>
      </c>
      <c r="K405" s="159">
        <f>อุดรธานี!AO208</f>
        <v>229065.58999999997</v>
      </c>
      <c r="L405" s="81">
        <f>อุดรธานี!AP208</f>
        <v>1641697.45</v>
      </c>
      <c r="M405" s="81">
        <f>อุดรธานี!AQ208</f>
        <v>1870855.6</v>
      </c>
      <c r="N405" s="75"/>
      <c r="O405" s="75"/>
      <c r="P405" s="75"/>
      <c r="Q405" s="151">
        <f t="shared" si="41"/>
        <v>-229158.15000000014</v>
      </c>
      <c r="R405" s="78">
        <f t="shared" si="42"/>
        <v>1228.8154565868263</v>
      </c>
    </row>
    <row r="406" spans="1:18" x14ac:dyDescent="0.3">
      <c r="A406" s="76">
        <v>6</v>
      </c>
      <c r="B406" s="75" t="s">
        <v>353</v>
      </c>
      <c r="C406" s="75" t="s">
        <v>647</v>
      </c>
      <c r="D406" s="75" t="s">
        <v>454</v>
      </c>
      <c r="E406" s="75" t="s">
        <v>343</v>
      </c>
      <c r="F406" s="75" t="s">
        <v>480</v>
      </c>
      <c r="G406" s="75" t="s">
        <v>274</v>
      </c>
      <c r="H406" s="80">
        <v>1938</v>
      </c>
      <c r="I406" s="76">
        <v>2</v>
      </c>
      <c r="J406" s="81">
        <f>อุดรธานี!F209</f>
        <v>476927.24</v>
      </c>
      <c r="K406" s="159">
        <f>อุดรธานี!AO209</f>
        <v>480426.51</v>
      </c>
      <c r="L406" s="81">
        <f>อุดรธานี!AP209</f>
        <v>2039308.71</v>
      </c>
      <c r="M406" s="81">
        <f>อุดรธานี!AQ209</f>
        <v>2258820.4700000002</v>
      </c>
      <c r="N406" s="75"/>
      <c r="O406" s="75"/>
      <c r="P406" s="75"/>
      <c r="Q406" s="151">
        <f t="shared" si="41"/>
        <v>-219511.76000000024</v>
      </c>
      <c r="R406" s="78">
        <f t="shared" si="42"/>
        <v>1052.2748761609907</v>
      </c>
    </row>
    <row r="407" spans="1:18" x14ac:dyDescent="0.3">
      <c r="A407" s="76">
        <v>7</v>
      </c>
      <c r="B407" s="75" t="s">
        <v>353</v>
      </c>
      <c r="C407" s="75" t="s">
        <v>647</v>
      </c>
      <c r="D407" s="75" t="s">
        <v>454</v>
      </c>
      <c r="E407" s="75" t="s">
        <v>343</v>
      </c>
      <c r="F407" s="75" t="s">
        <v>480</v>
      </c>
      <c r="G407" s="75" t="s">
        <v>275</v>
      </c>
      <c r="H407" s="80">
        <v>1099</v>
      </c>
      <c r="I407" s="76">
        <v>1</v>
      </c>
      <c r="J407" s="81">
        <f>อุดรธานี!F210</f>
        <v>252200.63</v>
      </c>
      <c r="K407" s="159">
        <f>อุดรธานี!AO210</f>
        <v>253522.96000000002</v>
      </c>
      <c r="L407" s="81">
        <f>อุดรธานี!AP210</f>
        <v>1570947.83</v>
      </c>
      <c r="M407" s="81">
        <f>อุดรธานี!AQ210</f>
        <v>1620654.26</v>
      </c>
      <c r="N407" s="75"/>
      <c r="O407" s="75"/>
      <c r="P407" s="75"/>
      <c r="Q407" s="151">
        <f t="shared" si="41"/>
        <v>-49706.429999999935</v>
      </c>
      <c r="R407" s="78">
        <f t="shared" si="42"/>
        <v>1429.4338762511375</v>
      </c>
    </row>
    <row r="408" spans="1:18" x14ac:dyDescent="0.3">
      <c r="A408" s="76">
        <v>8</v>
      </c>
      <c r="B408" s="75" t="s">
        <v>353</v>
      </c>
      <c r="C408" s="75" t="s">
        <v>647</v>
      </c>
      <c r="D408" s="75" t="s">
        <v>454</v>
      </c>
      <c r="E408" s="75" t="s">
        <v>343</v>
      </c>
      <c r="F408" s="75" t="s">
        <v>480</v>
      </c>
      <c r="G408" s="75" t="s">
        <v>276</v>
      </c>
      <c r="H408" s="80">
        <v>3571</v>
      </c>
      <c r="I408" s="76">
        <v>3</v>
      </c>
      <c r="J408" s="81">
        <f>อุดรธานี!F211</f>
        <v>829495.93</v>
      </c>
      <c r="K408" s="159">
        <f>อุดรธานี!AO211</f>
        <v>726989.02</v>
      </c>
      <c r="L408" s="81">
        <f>อุดรธานี!AP211</f>
        <v>1865787.4</v>
      </c>
      <c r="M408" s="81">
        <f>อุดรธานี!AQ211</f>
        <v>1665843.6099999999</v>
      </c>
      <c r="N408" s="75"/>
      <c r="O408" s="75"/>
      <c r="P408" s="75"/>
      <c r="Q408" s="151">
        <f t="shared" si="41"/>
        <v>199943.79000000004</v>
      </c>
      <c r="R408" s="78">
        <f t="shared" si="42"/>
        <v>522.48316998039763</v>
      </c>
    </row>
    <row r="409" spans="1:18" x14ac:dyDescent="0.3">
      <c r="A409" s="76">
        <v>9</v>
      </c>
      <c r="B409" s="75" t="s">
        <v>353</v>
      </c>
      <c r="C409" s="75" t="s">
        <v>647</v>
      </c>
      <c r="D409" s="75" t="s">
        <v>454</v>
      </c>
      <c r="E409" s="75" t="s">
        <v>343</v>
      </c>
      <c r="F409" s="75" t="s">
        <v>480</v>
      </c>
      <c r="G409" s="75" t="s">
        <v>300</v>
      </c>
      <c r="H409" s="80">
        <v>2682</v>
      </c>
      <c r="I409" s="76">
        <v>2</v>
      </c>
      <c r="J409" s="81">
        <f>อุดรธานี!F212</f>
        <v>681755.94</v>
      </c>
      <c r="K409" s="159">
        <f>อุดรธานี!AO212</f>
        <v>660563.71</v>
      </c>
      <c r="L409" s="81">
        <f>อุดรธานี!AP212</f>
        <v>2188451.86</v>
      </c>
      <c r="M409" s="81">
        <f>อุดรธานี!AQ212</f>
        <v>2287243.7199999997</v>
      </c>
      <c r="N409" s="75"/>
      <c r="O409" s="75"/>
      <c r="P409" s="75"/>
      <c r="Q409" s="151">
        <f t="shared" si="41"/>
        <v>-98791.85999999987</v>
      </c>
      <c r="R409" s="78">
        <f t="shared" si="42"/>
        <v>815.97757643549585</v>
      </c>
    </row>
    <row r="410" spans="1:18" x14ac:dyDescent="0.3">
      <c r="A410" s="120">
        <v>10</v>
      </c>
      <c r="B410" s="121" t="s">
        <v>353</v>
      </c>
      <c r="C410" s="121" t="s">
        <v>647</v>
      </c>
      <c r="D410" s="121" t="s">
        <v>454</v>
      </c>
      <c r="E410" s="121" t="s">
        <v>343</v>
      </c>
      <c r="F410" s="121" t="s">
        <v>480</v>
      </c>
      <c r="G410" s="121" t="s">
        <v>313</v>
      </c>
      <c r="H410" s="122">
        <v>961</v>
      </c>
      <c r="I410" s="120">
        <v>1</v>
      </c>
      <c r="J410" s="257">
        <f>อุดรธานี!F213</f>
        <v>219755.13</v>
      </c>
      <c r="K410" s="257">
        <f>อุดรธานี!AO213</f>
        <v>275900.83</v>
      </c>
      <c r="L410" s="257">
        <f>อุดรธานี!AP213</f>
        <v>1468900.08</v>
      </c>
      <c r="M410" s="257">
        <f>อุดรธานี!AQ213</f>
        <v>1435517.1099999999</v>
      </c>
      <c r="N410" s="121"/>
      <c r="O410" s="121"/>
      <c r="P410" s="121"/>
      <c r="Q410" s="151">
        <f t="shared" si="41"/>
        <v>33382.970000000205</v>
      </c>
      <c r="R410" s="78">
        <f t="shared" si="42"/>
        <v>1528.512049947971</v>
      </c>
    </row>
    <row r="411" spans="1:18" s="21" customFormat="1" x14ac:dyDescent="0.3">
      <c r="A411" s="139">
        <v>17</v>
      </c>
      <c r="B411" s="140" t="s">
        <v>353</v>
      </c>
      <c r="C411" s="140"/>
      <c r="D411" s="140"/>
      <c r="E411" s="140" t="s">
        <v>376</v>
      </c>
      <c r="F411" s="140"/>
      <c r="G411" s="140" t="s">
        <v>649</v>
      </c>
      <c r="H411" s="142">
        <f>SUM(H401:H410)</f>
        <v>20622</v>
      </c>
      <c r="I411" s="139"/>
      <c r="J411" s="142">
        <f>SUM(J401:J410)</f>
        <v>4160519.94</v>
      </c>
      <c r="K411" s="160">
        <f>SUM(K401:K410)</f>
        <v>4406677.0799999991</v>
      </c>
      <c r="L411" s="142">
        <f t="shared" ref="L411:M411" si="45">SUM(L401:L410)</f>
        <v>15737339.110000001</v>
      </c>
      <c r="M411" s="142">
        <f t="shared" si="45"/>
        <v>16010695.869999997</v>
      </c>
      <c r="N411" s="140">
        <v>9</v>
      </c>
      <c r="O411" s="140">
        <v>8</v>
      </c>
      <c r="P411" s="140">
        <f>N411-O411</f>
        <v>1</v>
      </c>
      <c r="Q411" s="152">
        <f t="shared" si="41"/>
        <v>-273356.75999999605</v>
      </c>
      <c r="R411" s="150">
        <f>L411/H411</f>
        <v>763.13350353990893</v>
      </c>
    </row>
    <row r="412" spans="1:18" x14ac:dyDescent="0.3">
      <c r="A412" s="76">
        <v>1</v>
      </c>
      <c r="B412" s="75" t="s">
        <v>353</v>
      </c>
      <c r="C412" s="75" t="s">
        <v>327</v>
      </c>
      <c r="D412" s="75" t="s">
        <v>456</v>
      </c>
      <c r="E412" s="75" t="s">
        <v>328</v>
      </c>
      <c r="F412" s="75" t="s">
        <v>510</v>
      </c>
      <c r="G412" s="75" t="s">
        <v>650</v>
      </c>
      <c r="H412" s="80"/>
      <c r="I412" s="76"/>
      <c r="J412" s="153"/>
      <c r="K412" s="159"/>
      <c r="L412" s="81"/>
      <c r="M412" s="81"/>
      <c r="N412" s="75"/>
      <c r="O412" s="75"/>
      <c r="P412" s="75"/>
    </row>
    <row r="413" spans="1:18" x14ac:dyDescent="0.3">
      <c r="A413" s="76">
        <v>2</v>
      </c>
      <c r="B413" s="75" t="s">
        <v>353</v>
      </c>
      <c r="C413" s="75" t="s">
        <v>327</v>
      </c>
      <c r="D413" s="75" t="s">
        <v>456</v>
      </c>
      <c r="E413" s="75" t="s">
        <v>328</v>
      </c>
      <c r="F413" s="75" t="s">
        <v>480</v>
      </c>
      <c r="G413" s="75" t="s">
        <v>277</v>
      </c>
      <c r="H413" s="80">
        <v>3472</v>
      </c>
      <c r="I413" s="76">
        <v>3</v>
      </c>
      <c r="J413" s="81">
        <f>อุดรธานี!F214</f>
        <v>743644.97</v>
      </c>
      <c r="K413" s="159">
        <f>อุดรธานี!AO214</f>
        <v>634441.46</v>
      </c>
      <c r="L413" s="81">
        <f>อุดรธานี!AP214</f>
        <v>2845884.58</v>
      </c>
      <c r="M413" s="81">
        <f>อุดรธานี!AQ214</f>
        <v>2989421.04</v>
      </c>
      <c r="N413" s="75"/>
      <c r="O413" s="75"/>
      <c r="P413" s="75"/>
      <c r="Q413" s="151">
        <f t="shared" si="41"/>
        <v>-143536.45999999996</v>
      </c>
      <c r="R413" s="78">
        <f t="shared" si="42"/>
        <v>819.66721774193547</v>
      </c>
    </row>
    <row r="414" spans="1:18" x14ac:dyDescent="0.3">
      <c r="A414" s="76">
        <v>3</v>
      </c>
      <c r="B414" s="75" t="s">
        <v>353</v>
      </c>
      <c r="C414" s="75" t="s">
        <v>327</v>
      </c>
      <c r="D414" s="75" t="s">
        <v>456</v>
      </c>
      <c r="E414" s="75" t="s">
        <v>328</v>
      </c>
      <c r="F414" s="75" t="s">
        <v>480</v>
      </c>
      <c r="G414" s="75" t="s">
        <v>278</v>
      </c>
      <c r="H414" s="80">
        <v>3053</v>
      </c>
      <c r="I414" s="76">
        <v>3</v>
      </c>
      <c r="J414" s="81">
        <f>อุดรธานี!F215</f>
        <v>234648.43</v>
      </c>
      <c r="K414" s="159">
        <f>อุดรธานี!AO215</f>
        <v>474358.98000000004</v>
      </c>
      <c r="L414" s="81">
        <f>อุดรธานี!AP215</f>
        <v>1105876.21</v>
      </c>
      <c r="M414" s="81">
        <f>อุดรธานี!AQ215</f>
        <v>1130822.8899999999</v>
      </c>
      <c r="N414" s="75"/>
      <c r="O414" s="75"/>
      <c r="P414" s="75"/>
      <c r="Q414" s="151">
        <f t="shared" si="41"/>
        <v>-24946.679999999935</v>
      </c>
      <c r="R414" s="78">
        <f t="shared" si="42"/>
        <v>362.22607599082869</v>
      </c>
    </row>
    <row r="415" spans="1:18" x14ac:dyDescent="0.3">
      <c r="A415" s="76">
        <v>4</v>
      </c>
      <c r="B415" s="75" t="s">
        <v>353</v>
      </c>
      <c r="C415" s="75" t="s">
        <v>327</v>
      </c>
      <c r="D415" s="75" t="s">
        <v>456</v>
      </c>
      <c r="E415" s="75" t="s">
        <v>328</v>
      </c>
      <c r="F415" s="75" t="s">
        <v>480</v>
      </c>
      <c r="G415" s="75" t="s">
        <v>279</v>
      </c>
      <c r="H415" s="80">
        <v>5440</v>
      </c>
      <c r="I415" s="76">
        <v>4</v>
      </c>
      <c r="J415" s="81">
        <f>อุดรธานี!F216</f>
        <v>1033886.37</v>
      </c>
      <c r="K415" s="159">
        <f>อุดรธานี!AO216</f>
        <v>1026667.7400000002</v>
      </c>
      <c r="L415" s="81">
        <f>อุดรธานี!AP216</f>
        <v>3270587.01</v>
      </c>
      <c r="M415" s="81">
        <f>อุดรธานี!AQ216</f>
        <v>3270803.6899999995</v>
      </c>
      <c r="N415" s="75"/>
      <c r="O415" s="75"/>
      <c r="P415" s="75"/>
      <c r="Q415" s="151">
        <f t="shared" si="41"/>
        <v>-216.67999999970198</v>
      </c>
      <c r="R415" s="78">
        <f t="shared" si="42"/>
        <v>601.21084742647054</v>
      </c>
    </row>
    <row r="416" spans="1:18" x14ac:dyDescent="0.3">
      <c r="A416" s="76">
        <v>5</v>
      </c>
      <c r="B416" s="75" t="s">
        <v>353</v>
      </c>
      <c r="C416" s="75" t="s">
        <v>327</v>
      </c>
      <c r="D416" s="75" t="s">
        <v>456</v>
      </c>
      <c r="E416" s="75" t="s">
        <v>328</v>
      </c>
      <c r="F416" s="75" t="s">
        <v>480</v>
      </c>
      <c r="G416" s="75" t="s">
        <v>304</v>
      </c>
      <c r="H416" s="80">
        <v>3137</v>
      </c>
      <c r="I416" s="76">
        <v>3</v>
      </c>
      <c r="J416" s="81">
        <f>อุดรธานี!F217</f>
        <v>617056.42000000004</v>
      </c>
      <c r="K416" s="159">
        <f>อุดรธานี!AO217</f>
        <v>335201.80000000005</v>
      </c>
      <c r="L416" s="81">
        <f>อุดรธานี!AP217</f>
        <v>1457274.17</v>
      </c>
      <c r="M416" s="81">
        <f>อุดรธานี!AQ217</f>
        <v>1962719.94</v>
      </c>
      <c r="N416" s="75"/>
      <c r="O416" s="75"/>
      <c r="P416" s="75"/>
      <c r="Q416" s="151">
        <f t="shared" si="41"/>
        <v>-505445.77</v>
      </c>
      <c r="R416" s="78">
        <f t="shared" si="42"/>
        <v>464.54388587822757</v>
      </c>
    </row>
    <row r="417" spans="1:18" s="21" customFormat="1" x14ac:dyDescent="0.3">
      <c r="A417" s="139">
        <v>18</v>
      </c>
      <c r="B417" s="140" t="s">
        <v>353</v>
      </c>
      <c r="C417" s="140"/>
      <c r="D417" s="140"/>
      <c r="E417" s="140" t="s">
        <v>376</v>
      </c>
      <c r="F417" s="140"/>
      <c r="G417" s="140" t="s">
        <v>651</v>
      </c>
      <c r="H417" s="142">
        <f>SUM(H412:H416)</f>
        <v>15102</v>
      </c>
      <c r="I417" s="139"/>
      <c r="J417" s="142">
        <f>SUM(J412:J416)</f>
        <v>2629236.19</v>
      </c>
      <c r="K417" s="160">
        <f>SUM(K412:K416)</f>
        <v>2470669.9800000004</v>
      </c>
      <c r="L417" s="142">
        <f t="shared" ref="L417:M417" si="46">SUM(L412:L416)</f>
        <v>8679621.9699999988</v>
      </c>
      <c r="M417" s="142">
        <f t="shared" si="46"/>
        <v>9353767.5599999987</v>
      </c>
      <c r="N417" s="140">
        <v>4</v>
      </c>
      <c r="O417" s="140">
        <v>4</v>
      </c>
      <c r="P417" s="140">
        <f>N417-O417</f>
        <v>0</v>
      </c>
      <c r="Q417" s="152">
        <f t="shared" si="41"/>
        <v>-674145.58999999985</v>
      </c>
      <c r="R417" s="150">
        <f>L417/H417</f>
        <v>574.73327837372528</v>
      </c>
    </row>
    <row r="418" spans="1:18" x14ac:dyDescent="0.3">
      <c r="A418" s="76">
        <v>1</v>
      </c>
      <c r="B418" s="75" t="s">
        <v>353</v>
      </c>
      <c r="C418" s="75" t="s">
        <v>652</v>
      </c>
      <c r="D418" s="75" t="s">
        <v>405</v>
      </c>
      <c r="E418" s="75" t="s">
        <v>653</v>
      </c>
      <c r="F418" s="75" t="s">
        <v>510</v>
      </c>
      <c r="G418" s="75" t="s">
        <v>654</v>
      </c>
      <c r="H418" s="80"/>
      <c r="I418" s="76"/>
      <c r="J418" s="153"/>
      <c r="K418" s="159"/>
      <c r="L418" s="81"/>
      <c r="M418" s="81"/>
      <c r="N418" s="75"/>
      <c r="O418" s="75"/>
      <c r="P418" s="75"/>
    </row>
    <row r="419" spans="1:18" s="21" customFormat="1" x14ac:dyDescent="0.3">
      <c r="A419" s="139">
        <v>19</v>
      </c>
      <c r="B419" s="140" t="s">
        <v>353</v>
      </c>
      <c r="C419" s="140"/>
      <c r="D419" s="140"/>
      <c r="E419" s="140" t="s">
        <v>376</v>
      </c>
      <c r="F419" s="140"/>
      <c r="G419" s="140" t="s">
        <v>655</v>
      </c>
      <c r="H419" s="141"/>
      <c r="I419" s="139"/>
      <c r="J419" s="142"/>
      <c r="K419" s="160"/>
      <c r="L419" s="142"/>
      <c r="M419" s="142"/>
      <c r="N419" s="140"/>
      <c r="O419" s="140"/>
      <c r="P419" s="140"/>
      <c r="Q419" s="152"/>
      <c r="R419" s="150"/>
    </row>
    <row r="420" spans="1:18" x14ac:dyDescent="0.3">
      <c r="A420" s="76">
        <v>1</v>
      </c>
      <c r="B420" s="75" t="s">
        <v>353</v>
      </c>
      <c r="C420" s="75" t="s">
        <v>656</v>
      </c>
      <c r="D420" s="75" t="s">
        <v>458</v>
      </c>
      <c r="E420" s="75" t="s">
        <v>344</v>
      </c>
      <c r="F420" s="75" t="s">
        <v>510</v>
      </c>
      <c r="G420" s="75" t="s">
        <v>657</v>
      </c>
      <c r="H420" s="80"/>
      <c r="I420" s="76"/>
      <c r="J420" s="153"/>
      <c r="K420" s="159"/>
      <c r="L420" s="81"/>
      <c r="M420" s="81"/>
      <c r="N420" s="75"/>
      <c r="O420" s="75"/>
      <c r="P420" s="75"/>
    </row>
    <row r="421" spans="1:18" x14ac:dyDescent="0.3">
      <c r="A421" s="76">
        <v>2</v>
      </c>
      <c r="B421" s="75" t="s">
        <v>353</v>
      </c>
      <c r="C421" s="75" t="s">
        <v>656</v>
      </c>
      <c r="D421" s="75" t="s">
        <v>458</v>
      </c>
      <c r="E421" s="75" t="s">
        <v>344</v>
      </c>
      <c r="F421" s="75" t="s">
        <v>480</v>
      </c>
      <c r="G421" s="75" t="s">
        <v>280</v>
      </c>
      <c r="H421" s="80">
        <v>3937</v>
      </c>
      <c r="I421" s="76">
        <v>3</v>
      </c>
      <c r="J421" s="81">
        <f>อุดรธานี!F218</f>
        <v>1310412.0900000001</v>
      </c>
      <c r="K421" s="159">
        <f>อุดรธานี!AO218</f>
        <v>1415402.8900000001</v>
      </c>
      <c r="L421" s="81">
        <f>อุดรธานี!AP218</f>
        <v>2939670.2</v>
      </c>
      <c r="M421" s="81">
        <f>อุดรธานี!AQ218</f>
        <v>3002900.75</v>
      </c>
      <c r="N421" s="75"/>
      <c r="O421" s="75"/>
      <c r="P421" s="75"/>
      <c r="Q421" s="151">
        <f t="shared" si="41"/>
        <v>-63230.549999999814</v>
      </c>
      <c r="R421" s="78">
        <f t="shared" si="42"/>
        <v>746.67772415544835</v>
      </c>
    </row>
    <row r="422" spans="1:18" x14ac:dyDescent="0.3">
      <c r="A422" s="76">
        <v>3</v>
      </c>
      <c r="B422" s="75" t="s">
        <v>353</v>
      </c>
      <c r="C422" s="75" t="s">
        <v>656</v>
      </c>
      <c r="D422" s="75" t="s">
        <v>458</v>
      </c>
      <c r="E422" s="75" t="s">
        <v>344</v>
      </c>
      <c r="F422" s="75" t="s">
        <v>480</v>
      </c>
      <c r="G422" s="75" t="s">
        <v>281</v>
      </c>
      <c r="H422" s="80">
        <v>3379</v>
      </c>
      <c r="I422" s="76">
        <v>3</v>
      </c>
      <c r="J422" s="81">
        <f>อุดรธานี!F219</f>
        <v>587369.57999999996</v>
      </c>
      <c r="K422" s="159">
        <f>อุดรธานี!AO219</f>
        <v>739833.6399999999</v>
      </c>
      <c r="L422" s="81">
        <f>อุดรธานี!AP219</f>
        <v>2042544.99</v>
      </c>
      <c r="M422" s="81">
        <f>อุดรธานี!AQ219</f>
        <v>2086984.41</v>
      </c>
      <c r="N422" s="75"/>
      <c r="O422" s="75"/>
      <c r="P422" s="75"/>
      <c r="Q422" s="151">
        <f t="shared" si="41"/>
        <v>-44439.419999999925</v>
      </c>
      <c r="R422" s="78">
        <f t="shared" si="42"/>
        <v>604.48209233501041</v>
      </c>
    </row>
    <row r="423" spans="1:18" x14ac:dyDescent="0.3">
      <c r="A423" s="76">
        <v>4</v>
      </c>
      <c r="B423" s="75" t="s">
        <v>353</v>
      </c>
      <c r="C423" s="75" t="s">
        <v>656</v>
      </c>
      <c r="D423" s="75" t="s">
        <v>458</v>
      </c>
      <c r="E423" s="75" t="s">
        <v>344</v>
      </c>
      <c r="F423" s="75" t="s">
        <v>480</v>
      </c>
      <c r="G423" s="75" t="s">
        <v>282</v>
      </c>
      <c r="H423" s="80">
        <v>2677</v>
      </c>
      <c r="I423" s="76">
        <v>2</v>
      </c>
      <c r="J423" s="81">
        <f>อุดรธานี!F220</f>
        <v>774678.1</v>
      </c>
      <c r="K423" s="159">
        <f>อุดรธานี!AO220</f>
        <v>836916.49</v>
      </c>
      <c r="L423" s="81">
        <f>อุดรธานี!AP220</f>
        <v>1790228.5399999998</v>
      </c>
      <c r="M423" s="81">
        <f>อุดรธานี!AQ220</f>
        <v>1767027.58</v>
      </c>
      <c r="N423" s="75"/>
      <c r="O423" s="75"/>
      <c r="P423" s="75"/>
      <c r="Q423" s="151">
        <f t="shared" si="41"/>
        <v>23200.95999999973</v>
      </c>
      <c r="R423" s="78">
        <f t="shared" si="42"/>
        <v>668.74431826671639</v>
      </c>
    </row>
    <row r="424" spans="1:18" x14ac:dyDescent="0.3">
      <c r="A424" s="76">
        <v>5</v>
      </c>
      <c r="B424" s="75" t="s">
        <v>353</v>
      </c>
      <c r="C424" s="75" t="s">
        <v>656</v>
      </c>
      <c r="D424" s="75" t="s">
        <v>458</v>
      </c>
      <c r="E424" s="75" t="s">
        <v>344</v>
      </c>
      <c r="F424" s="75" t="s">
        <v>480</v>
      </c>
      <c r="G424" s="75" t="s">
        <v>283</v>
      </c>
      <c r="H424" s="80">
        <v>5725</v>
      </c>
      <c r="I424" s="76">
        <v>4</v>
      </c>
      <c r="J424" s="81">
        <f>อุดรธานี!F221</f>
        <v>1713050.64</v>
      </c>
      <c r="K424" s="159">
        <f>อุดรธานี!AO221</f>
        <v>1714121.8699999999</v>
      </c>
      <c r="L424" s="81">
        <f>อุดรธานี!AP221</f>
        <v>4114677.01</v>
      </c>
      <c r="M424" s="81">
        <f>อุดรธานี!AQ221</f>
        <v>4059004.01</v>
      </c>
      <c r="N424" s="75"/>
      <c r="O424" s="75"/>
      <c r="P424" s="75"/>
      <c r="Q424" s="151">
        <f t="shared" si="41"/>
        <v>55673</v>
      </c>
      <c r="R424" s="78">
        <f t="shared" si="42"/>
        <v>718.72087510917027</v>
      </c>
    </row>
    <row r="425" spans="1:18" x14ac:dyDescent="0.3">
      <c r="A425" s="76">
        <v>6</v>
      </c>
      <c r="B425" s="75" t="s">
        <v>353</v>
      </c>
      <c r="C425" s="75" t="s">
        <v>656</v>
      </c>
      <c r="D425" s="75" t="s">
        <v>458</v>
      </c>
      <c r="E425" s="75" t="s">
        <v>344</v>
      </c>
      <c r="F425" s="75" t="s">
        <v>480</v>
      </c>
      <c r="G425" s="75" t="s">
        <v>305</v>
      </c>
      <c r="H425" s="80">
        <v>1534</v>
      </c>
      <c r="I425" s="76">
        <v>2</v>
      </c>
      <c r="J425" s="81">
        <f>อุดรธานี!F222</f>
        <v>584075.99</v>
      </c>
      <c r="K425" s="159">
        <f>อุดรธานี!AO222</f>
        <v>658660.04999999993</v>
      </c>
      <c r="L425" s="81">
        <f>อุดรธานี!AP222</f>
        <v>1904868.75</v>
      </c>
      <c r="M425" s="81">
        <f>อุดรธานี!AQ222</f>
        <v>1860860.1099999999</v>
      </c>
      <c r="N425" s="75"/>
      <c r="O425" s="75"/>
      <c r="P425" s="75"/>
      <c r="Q425" s="151">
        <f t="shared" si="41"/>
        <v>44008.64000000013</v>
      </c>
      <c r="R425" s="78">
        <f t="shared" si="42"/>
        <v>1241.7658083441981</v>
      </c>
    </row>
    <row r="426" spans="1:18" s="21" customFormat="1" x14ac:dyDescent="0.3">
      <c r="A426" s="139">
        <v>20</v>
      </c>
      <c r="B426" s="140" t="s">
        <v>353</v>
      </c>
      <c r="C426" s="140"/>
      <c r="D426" s="140"/>
      <c r="E426" s="140" t="s">
        <v>376</v>
      </c>
      <c r="F426" s="140"/>
      <c r="G426" s="140" t="s">
        <v>658</v>
      </c>
      <c r="H426" s="142">
        <f>SUM(H420:H425)</f>
        <v>17252</v>
      </c>
      <c r="I426" s="139"/>
      <c r="J426" s="142">
        <f>SUM(J420:J425)</f>
        <v>4969586.4000000004</v>
      </c>
      <c r="K426" s="160">
        <f>SUM(K420:K425)</f>
        <v>5364934.9400000004</v>
      </c>
      <c r="L426" s="142">
        <f t="shared" ref="L426:M426" si="47">SUM(L420:L425)</f>
        <v>12791989.49</v>
      </c>
      <c r="M426" s="142">
        <f t="shared" si="47"/>
        <v>12776776.859999999</v>
      </c>
      <c r="N426" s="140">
        <v>5</v>
      </c>
      <c r="O426" s="140">
        <v>5</v>
      </c>
      <c r="P426" s="140">
        <f>N426-O426</f>
        <v>0</v>
      </c>
      <c r="Q426" s="152">
        <f t="shared" si="41"/>
        <v>15212.63000000082</v>
      </c>
      <c r="R426" s="150">
        <f>L426/H426</f>
        <v>741.47863957801997</v>
      </c>
    </row>
    <row r="427" spans="1:18" x14ac:dyDescent="0.3">
      <c r="A427" s="76">
        <v>1</v>
      </c>
      <c r="B427" s="75" t="s">
        <v>353</v>
      </c>
      <c r="C427" s="75" t="s">
        <v>659</v>
      </c>
      <c r="D427" s="75" t="s">
        <v>660</v>
      </c>
      <c r="E427" s="75" t="s">
        <v>333</v>
      </c>
      <c r="F427" s="75" t="s">
        <v>510</v>
      </c>
      <c r="G427" s="75" t="s">
        <v>661</v>
      </c>
      <c r="H427" s="80"/>
      <c r="I427" s="76"/>
      <c r="J427" s="153"/>
      <c r="K427" s="159"/>
      <c r="L427" s="81"/>
      <c r="M427" s="81"/>
      <c r="N427" s="75"/>
      <c r="O427" s="75"/>
      <c r="P427" s="75"/>
    </row>
    <row r="428" spans="1:18" x14ac:dyDescent="0.3">
      <c r="A428" s="76">
        <v>2</v>
      </c>
      <c r="B428" s="75" t="s">
        <v>353</v>
      </c>
      <c r="C428" s="75" t="s">
        <v>659</v>
      </c>
      <c r="D428" s="75" t="s">
        <v>660</v>
      </c>
      <c r="E428" s="75" t="s">
        <v>333</v>
      </c>
      <c r="F428" s="75" t="s">
        <v>480</v>
      </c>
      <c r="G428" s="75" t="s">
        <v>1529</v>
      </c>
      <c r="H428" s="80">
        <v>5579</v>
      </c>
      <c r="I428" s="76">
        <v>4</v>
      </c>
      <c r="J428" s="81">
        <f>อุดรธานี!F223</f>
        <v>249030.08</v>
      </c>
      <c r="K428" s="159">
        <f>อุดรธานี!AO223</f>
        <v>219843.97999999995</v>
      </c>
      <c r="L428" s="81">
        <f>อุดรธานี!AP223</f>
        <v>3577464.79</v>
      </c>
      <c r="M428" s="81">
        <f>อุดรธานี!AQ223</f>
        <v>3672384.79</v>
      </c>
      <c r="N428" s="75"/>
      <c r="O428" s="75"/>
      <c r="P428" s="75"/>
      <c r="Q428" s="151">
        <f t="shared" si="41"/>
        <v>-94920</v>
      </c>
      <c r="R428" s="78">
        <f t="shared" si="42"/>
        <v>641.23763936189278</v>
      </c>
    </row>
    <row r="429" spans="1:18" x14ac:dyDescent="0.3">
      <c r="A429" s="76">
        <v>3</v>
      </c>
      <c r="B429" s="75" t="s">
        <v>353</v>
      </c>
      <c r="C429" s="75" t="s">
        <v>659</v>
      </c>
      <c r="D429" s="75" t="s">
        <v>660</v>
      </c>
      <c r="E429" s="75" t="s">
        <v>333</v>
      </c>
      <c r="F429" s="75" t="s">
        <v>480</v>
      </c>
      <c r="G429" s="75" t="s">
        <v>1530</v>
      </c>
      <c r="H429" s="80">
        <v>2312</v>
      </c>
      <c r="I429" s="76">
        <v>2</v>
      </c>
      <c r="J429" s="81">
        <f>อุดรธานี!F224</f>
        <v>123489.39</v>
      </c>
      <c r="K429" s="159">
        <f>อุดรธานี!AO224</f>
        <v>270278.84999999998</v>
      </c>
      <c r="L429" s="81">
        <f>อุดรธานี!AP224</f>
        <v>2505985.15</v>
      </c>
      <c r="M429" s="81">
        <f>อุดรธานี!AQ224</f>
        <v>2371727.84</v>
      </c>
      <c r="N429" s="75"/>
      <c r="O429" s="75"/>
      <c r="P429" s="75"/>
      <c r="Q429" s="151">
        <f t="shared" si="41"/>
        <v>134257.31000000006</v>
      </c>
      <c r="R429" s="78">
        <f t="shared" si="42"/>
        <v>1083.9036115916954</v>
      </c>
    </row>
    <row r="430" spans="1:18" x14ac:dyDescent="0.3">
      <c r="A430" s="76">
        <v>4</v>
      </c>
      <c r="B430" s="75" t="s">
        <v>353</v>
      </c>
      <c r="C430" s="75" t="s">
        <v>659</v>
      </c>
      <c r="D430" s="75" t="s">
        <v>660</v>
      </c>
      <c r="E430" s="75" t="s">
        <v>333</v>
      </c>
      <c r="F430" s="75" t="s">
        <v>480</v>
      </c>
      <c r="G430" s="75" t="s">
        <v>1531</v>
      </c>
      <c r="H430" s="80">
        <v>2557</v>
      </c>
      <c r="I430" s="76">
        <v>2</v>
      </c>
      <c r="J430" s="81">
        <f>อุดรธานี!F225</f>
        <v>193235.67</v>
      </c>
      <c r="K430" s="159">
        <f>อุดรธานี!AO225</f>
        <v>219203.66000000003</v>
      </c>
      <c r="L430" s="81">
        <f>อุดรธานี!AP225</f>
        <v>2470645.41</v>
      </c>
      <c r="M430" s="81">
        <f>อุดรธานี!AQ225</f>
        <v>2311385.96</v>
      </c>
      <c r="N430" s="75"/>
      <c r="O430" s="75"/>
      <c r="P430" s="75"/>
      <c r="Q430" s="151">
        <f t="shared" si="41"/>
        <v>159259.45000000019</v>
      </c>
      <c r="R430" s="78">
        <f t="shared" si="42"/>
        <v>966.22816190848653</v>
      </c>
    </row>
    <row r="431" spans="1:18" x14ac:dyDescent="0.3">
      <c r="A431" s="76">
        <v>5</v>
      </c>
      <c r="B431" s="75" t="s">
        <v>353</v>
      </c>
      <c r="C431" s="75" t="s">
        <v>659</v>
      </c>
      <c r="D431" s="75" t="s">
        <v>660</v>
      </c>
      <c r="E431" s="75" t="s">
        <v>333</v>
      </c>
      <c r="F431" s="75" t="s">
        <v>480</v>
      </c>
      <c r="G431" s="75" t="s">
        <v>1565</v>
      </c>
      <c r="H431" s="80">
        <v>7098</v>
      </c>
      <c r="I431" s="76">
        <v>5</v>
      </c>
      <c r="J431" s="81">
        <f>อุดรธานี!F226</f>
        <v>997155.15</v>
      </c>
      <c r="K431" s="159">
        <f>อุดรธานี!AO226</f>
        <v>1003954.5399999999</v>
      </c>
      <c r="L431" s="81">
        <f>อุดรธานี!AP226</f>
        <v>4642242.5999999996</v>
      </c>
      <c r="M431" s="81">
        <f>อุดรธานี!AQ226</f>
        <v>4560061.26</v>
      </c>
      <c r="N431" s="75"/>
      <c r="O431" s="75"/>
      <c r="P431" s="75"/>
      <c r="Q431" s="151">
        <f t="shared" si="41"/>
        <v>82181.339999999851</v>
      </c>
      <c r="R431" s="78">
        <f t="shared" si="42"/>
        <v>654.02121724429412</v>
      </c>
    </row>
    <row r="432" spans="1:18" s="21" customFormat="1" x14ac:dyDescent="0.3">
      <c r="A432" s="139">
        <v>21</v>
      </c>
      <c r="B432" s="140" t="s">
        <v>353</v>
      </c>
      <c r="C432" s="140"/>
      <c r="D432" s="140"/>
      <c r="E432" s="140" t="s">
        <v>376</v>
      </c>
      <c r="F432" s="140"/>
      <c r="G432" s="140" t="s">
        <v>662</v>
      </c>
      <c r="H432" s="142">
        <f>SUM(H427:H431)</f>
        <v>17546</v>
      </c>
      <c r="I432" s="139"/>
      <c r="J432" s="142">
        <f>SUM(J427:J431)</f>
        <v>1562910.29</v>
      </c>
      <c r="K432" s="160">
        <f>SUM(K427:K431)</f>
        <v>1713281.0299999998</v>
      </c>
      <c r="L432" s="142">
        <f t="shared" ref="L432:M432" si="48">SUM(L427:L431)</f>
        <v>13196337.949999999</v>
      </c>
      <c r="M432" s="142">
        <f t="shared" si="48"/>
        <v>12915559.85</v>
      </c>
      <c r="N432" s="140">
        <v>4</v>
      </c>
      <c r="O432" s="140">
        <v>4</v>
      </c>
      <c r="P432" s="140">
        <f>N432-O432</f>
        <v>0</v>
      </c>
      <c r="Q432" s="152">
        <f t="shared" si="41"/>
        <v>280778.09999999963</v>
      </c>
      <c r="R432" s="150">
        <f t="shared" si="42"/>
        <v>752.09950701014475</v>
      </c>
    </row>
    <row r="433" spans="1:18" s="21" customFormat="1" ht="19.5" thickBot="1" x14ac:dyDescent="0.35">
      <c r="A433" s="28"/>
      <c r="B433" s="82" t="s">
        <v>353</v>
      </c>
      <c r="C433" s="82" t="s">
        <v>353</v>
      </c>
      <c r="D433" s="82" t="s">
        <v>353</v>
      </c>
      <c r="E433" s="82" t="s">
        <v>353</v>
      </c>
      <c r="F433" s="82"/>
      <c r="G433" s="82" t="s">
        <v>663</v>
      </c>
      <c r="H433" s="230">
        <f t="shared" ref="H433" si="49">H210+H223+H236+H255+H266+H282+H290+H296+H310+H322+H339+H361+H372+H387+H394+H400+H411+H417+H419+H426+H432</f>
        <v>1032668</v>
      </c>
      <c r="I433" s="28"/>
      <c r="J433" s="154">
        <f>J210+J223+J236+J255+J266+J282+J290+J296+J310+J322+J339+J361+J372+J387+J394+J400+J411+J417+J419+J426+J432</f>
        <v>129333951.03999999</v>
      </c>
      <c r="K433" s="161">
        <f t="shared" ref="K433:O433" si="50">K210+K223+K236+K255+K266+K282+K290+K296+K310+K322+K339+K361+K372+K387+K394+K400+K411+K417+K419+K426+K432</f>
        <v>146464806.90000001</v>
      </c>
      <c r="L433" s="154">
        <f t="shared" si="50"/>
        <v>606206204.81000006</v>
      </c>
      <c r="M433" s="154">
        <f t="shared" si="50"/>
        <v>628713165.03999984</v>
      </c>
      <c r="N433" s="82">
        <f t="shared" si="50"/>
        <v>210</v>
      </c>
      <c r="O433" s="82">
        <f t="shared" si="50"/>
        <v>206</v>
      </c>
      <c r="P433" s="82">
        <f>N433-O433</f>
        <v>4</v>
      </c>
      <c r="Q433" s="152">
        <f t="shared" si="41"/>
        <v>-22506960.229999781</v>
      </c>
      <c r="R433" s="150">
        <f t="shared" si="42"/>
        <v>587.02913696367091</v>
      </c>
    </row>
    <row r="434" spans="1:18" ht="16.5" customHeight="1" thickTop="1" thickBot="1" x14ac:dyDescent="0.35">
      <c r="A434" s="186"/>
      <c r="B434" s="187"/>
      <c r="C434" s="187"/>
      <c r="D434" s="187"/>
      <c r="E434" s="311" t="s">
        <v>664</v>
      </c>
      <c r="F434" s="312"/>
      <c r="G434" s="313"/>
      <c r="H434" s="188"/>
      <c r="I434" s="186"/>
      <c r="J434" s="180">
        <f>J433/O433</f>
        <v>627834.71378640772</v>
      </c>
      <c r="K434" s="181">
        <f>K433/O433</f>
        <v>710994.20825242717</v>
      </c>
      <c r="L434" s="180">
        <f>L433/O433</f>
        <v>2942748.567038835</v>
      </c>
      <c r="M434" s="180">
        <f>M433/O433</f>
        <v>3052005.6555339796</v>
      </c>
      <c r="N434" s="189"/>
      <c r="O434" s="189"/>
      <c r="P434" s="189"/>
      <c r="Q434" s="151">
        <f t="shared" si="41"/>
        <v>-109257.08849514462</v>
      </c>
    </row>
    <row r="435" spans="1:18" ht="19.5" thickTop="1" x14ac:dyDescent="0.3">
      <c r="A435" s="83">
        <v>1</v>
      </c>
      <c r="B435" s="84" t="s">
        <v>349</v>
      </c>
      <c r="C435" s="84" t="s">
        <v>665</v>
      </c>
      <c r="D435" s="84" t="s">
        <v>666</v>
      </c>
      <c r="E435" s="84" t="s">
        <v>667</v>
      </c>
      <c r="F435" s="84" t="s">
        <v>477</v>
      </c>
      <c r="G435" s="84" t="s">
        <v>668</v>
      </c>
      <c r="H435" s="85"/>
      <c r="I435" s="83"/>
      <c r="J435" s="155"/>
      <c r="K435" s="162"/>
      <c r="L435" s="86"/>
      <c r="M435" s="86"/>
      <c r="N435" s="84"/>
      <c r="O435" s="84"/>
      <c r="P435" s="84"/>
    </row>
    <row r="436" spans="1:18" x14ac:dyDescent="0.3">
      <c r="A436" s="76">
        <v>2</v>
      </c>
      <c r="B436" s="75" t="s">
        <v>349</v>
      </c>
      <c r="C436" s="75" t="s">
        <v>665</v>
      </c>
      <c r="D436" s="75" t="s">
        <v>666</v>
      </c>
      <c r="E436" s="75" t="s">
        <v>667</v>
      </c>
      <c r="F436" s="75" t="s">
        <v>480</v>
      </c>
      <c r="G436" s="75" t="s">
        <v>669</v>
      </c>
      <c r="H436" s="80">
        <v>6056</v>
      </c>
      <c r="I436" s="76">
        <v>5</v>
      </c>
      <c r="J436" s="153">
        <f>SUM('เลย '!F4)</f>
        <v>485811.66</v>
      </c>
      <c r="K436" s="159">
        <f>SUM('เลย '!AM4)</f>
        <v>591984.80999999994</v>
      </c>
      <c r="L436" s="81">
        <f>'เลย '!AN4</f>
        <v>2865734.1</v>
      </c>
      <c r="M436" s="81">
        <f>'เลย '!AO4</f>
        <v>3158442.25</v>
      </c>
      <c r="N436" s="75"/>
      <c r="O436" s="75"/>
      <c r="P436" s="75"/>
      <c r="Q436" s="151">
        <f t="shared" si="41"/>
        <v>-292708.14999999991</v>
      </c>
      <c r="R436" s="78">
        <f t="shared" si="42"/>
        <v>473.20576287978867</v>
      </c>
    </row>
    <row r="437" spans="1:18" x14ac:dyDescent="0.3">
      <c r="A437" s="76">
        <v>3</v>
      </c>
      <c r="B437" s="75" t="s">
        <v>349</v>
      </c>
      <c r="C437" s="75" t="s">
        <v>665</v>
      </c>
      <c r="D437" s="75" t="s">
        <v>666</v>
      </c>
      <c r="E437" s="75" t="s">
        <v>667</v>
      </c>
      <c r="F437" s="75" t="s">
        <v>480</v>
      </c>
      <c r="G437" s="75" t="s">
        <v>670</v>
      </c>
      <c r="H437" s="80">
        <v>1965</v>
      </c>
      <c r="I437" s="76">
        <v>2</v>
      </c>
      <c r="J437" s="153">
        <f>SUM('เลย '!F5)</f>
        <v>373209.8</v>
      </c>
      <c r="K437" s="159">
        <f>SUM('เลย '!AM5)</f>
        <v>445097.05</v>
      </c>
      <c r="L437" s="81">
        <f>'เลย '!AN5</f>
        <v>1794107.51</v>
      </c>
      <c r="M437" s="81">
        <f>'เลย '!AO5</f>
        <v>1857377.41</v>
      </c>
      <c r="N437" s="75"/>
      <c r="O437" s="75"/>
      <c r="P437" s="75"/>
      <c r="Q437" s="151">
        <f t="shared" si="41"/>
        <v>-63269.899999999907</v>
      </c>
      <c r="R437" s="78">
        <f t="shared" si="42"/>
        <v>913.03181170483458</v>
      </c>
    </row>
    <row r="438" spans="1:18" x14ac:dyDescent="0.3">
      <c r="A438" s="76">
        <v>4</v>
      </c>
      <c r="B438" s="75" t="s">
        <v>349</v>
      </c>
      <c r="C438" s="75" t="s">
        <v>665</v>
      </c>
      <c r="D438" s="75" t="s">
        <v>666</v>
      </c>
      <c r="E438" s="75" t="s">
        <v>667</v>
      </c>
      <c r="F438" s="75" t="s">
        <v>480</v>
      </c>
      <c r="G438" s="75" t="s">
        <v>671</v>
      </c>
      <c r="H438" s="80">
        <v>6832</v>
      </c>
      <c r="I438" s="76">
        <v>5</v>
      </c>
      <c r="J438" s="153">
        <f>SUM('เลย '!F6)</f>
        <v>987484.29</v>
      </c>
      <c r="K438" s="159">
        <f>SUM('เลย '!AM6)</f>
        <v>888652.11</v>
      </c>
      <c r="L438" s="81">
        <f>'เลย '!AN6</f>
        <v>3719292.82</v>
      </c>
      <c r="M438" s="81">
        <f>'เลย '!AO6</f>
        <v>4368701.45</v>
      </c>
      <c r="N438" s="75"/>
      <c r="O438" s="75"/>
      <c r="P438" s="75"/>
      <c r="Q438" s="151">
        <f t="shared" si="41"/>
        <v>-649408.63000000035</v>
      </c>
      <c r="R438" s="78">
        <f t="shared" si="42"/>
        <v>544.3929771662763</v>
      </c>
    </row>
    <row r="439" spans="1:18" x14ac:dyDescent="0.3">
      <c r="A439" s="76">
        <v>5</v>
      </c>
      <c r="B439" s="75" t="s">
        <v>349</v>
      </c>
      <c r="C439" s="75" t="s">
        <v>665</v>
      </c>
      <c r="D439" s="75" t="s">
        <v>666</v>
      </c>
      <c r="E439" s="75" t="s">
        <v>667</v>
      </c>
      <c r="F439" s="75" t="s">
        <v>480</v>
      </c>
      <c r="G439" s="75" t="s">
        <v>672</v>
      </c>
      <c r="H439" s="80">
        <v>3424</v>
      </c>
      <c r="I439" s="76">
        <v>3</v>
      </c>
      <c r="J439" s="153">
        <f>SUM('เลย '!F7)</f>
        <v>753938.99</v>
      </c>
      <c r="K439" s="159">
        <f>SUM('เลย '!AM7)</f>
        <v>909946.56</v>
      </c>
      <c r="L439" s="81">
        <f>'เลย '!AN7</f>
        <v>2584339.54</v>
      </c>
      <c r="M439" s="81">
        <f>'เลย '!AO7</f>
        <v>2793244.97</v>
      </c>
      <c r="N439" s="75"/>
      <c r="O439" s="75"/>
      <c r="P439" s="75"/>
      <c r="Q439" s="151">
        <f t="shared" si="41"/>
        <v>-208905.43000000017</v>
      </c>
      <c r="R439" s="78">
        <f t="shared" si="42"/>
        <v>754.77206191588789</v>
      </c>
    </row>
    <row r="440" spans="1:18" x14ac:dyDescent="0.3">
      <c r="A440" s="76">
        <v>6</v>
      </c>
      <c r="B440" s="75" t="s">
        <v>349</v>
      </c>
      <c r="C440" s="75" t="s">
        <v>665</v>
      </c>
      <c r="D440" s="75" t="s">
        <v>666</v>
      </c>
      <c r="E440" s="75" t="s">
        <v>667</v>
      </c>
      <c r="F440" s="75" t="s">
        <v>480</v>
      </c>
      <c r="G440" s="75" t="s">
        <v>673</v>
      </c>
      <c r="H440" s="80">
        <v>3151</v>
      </c>
      <c r="I440" s="76">
        <v>3</v>
      </c>
      <c r="J440" s="153">
        <f>SUM('เลย '!F8)</f>
        <v>592150.81000000006</v>
      </c>
      <c r="K440" s="159">
        <f>SUM('เลย '!AM8)</f>
        <v>581596.07000000007</v>
      </c>
      <c r="L440" s="81">
        <f>'เลย '!AN8</f>
        <v>1631762.83</v>
      </c>
      <c r="M440" s="81">
        <f>'เลย '!AO8</f>
        <v>1706175.96</v>
      </c>
      <c r="N440" s="75"/>
      <c r="O440" s="75"/>
      <c r="P440" s="75"/>
      <c r="Q440" s="151">
        <f t="shared" si="41"/>
        <v>-74413.129999999888</v>
      </c>
      <c r="R440" s="78">
        <f t="shared" si="42"/>
        <v>517.85554744525552</v>
      </c>
    </row>
    <row r="441" spans="1:18" x14ac:dyDescent="0.3">
      <c r="A441" s="76">
        <v>7</v>
      </c>
      <c r="B441" s="75" t="s">
        <v>349</v>
      </c>
      <c r="C441" s="75" t="s">
        <v>665</v>
      </c>
      <c r="D441" s="75" t="s">
        <v>666</v>
      </c>
      <c r="E441" s="75" t="s">
        <v>667</v>
      </c>
      <c r="F441" s="75" t="s">
        <v>480</v>
      </c>
      <c r="G441" s="75" t="s">
        <v>674</v>
      </c>
      <c r="H441" s="80">
        <v>3123</v>
      </c>
      <c r="I441" s="76">
        <v>3</v>
      </c>
      <c r="J441" s="153">
        <f>SUM('เลย '!F9)</f>
        <v>618234.86</v>
      </c>
      <c r="K441" s="159">
        <f>SUM('เลย '!AM9)</f>
        <v>757482.06</v>
      </c>
      <c r="L441" s="81">
        <f>'เลย '!AN9</f>
        <v>1869853.46</v>
      </c>
      <c r="M441" s="81">
        <f>'เลย '!AO9</f>
        <v>1778661.11</v>
      </c>
      <c r="N441" s="75"/>
      <c r="O441" s="75"/>
      <c r="P441" s="75"/>
      <c r="Q441" s="151">
        <f t="shared" si="41"/>
        <v>91192.34999999986</v>
      </c>
      <c r="R441" s="78">
        <f t="shared" si="42"/>
        <v>598.73629843099582</v>
      </c>
    </row>
    <row r="442" spans="1:18" x14ac:dyDescent="0.3">
      <c r="A442" s="76">
        <v>8</v>
      </c>
      <c r="B442" s="75" t="s">
        <v>349</v>
      </c>
      <c r="C442" s="75" t="s">
        <v>665</v>
      </c>
      <c r="D442" s="75" t="s">
        <v>666</v>
      </c>
      <c r="E442" s="75" t="s">
        <v>667</v>
      </c>
      <c r="F442" s="75" t="s">
        <v>480</v>
      </c>
      <c r="G442" s="75" t="s">
        <v>675</v>
      </c>
      <c r="H442" s="80">
        <v>1839</v>
      </c>
      <c r="I442" s="76">
        <v>2</v>
      </c>
      <c r="J442" s="153">
        <f>SUM('เลย '!F10)</f>
        <v>343386.06</v>
      </c>
      <c r="K442" s="159">
        <f>SUM('เลย '!AM10)</f>
        <v>392055.2</v>
      </c>
      <c r="L442" s="81">
        <f>'เลย '!AN10</f>
        <v>1655646.81</v>
      </c>
      <c r="M442" s="81">
        <f>'เลย '!AO10</f>
        <v>1625959.32</v>
      </c>
      <c r="N442" s="75"/>
      <c r="O442" s="75"/>
      <c r="P442" s="75"/>
      <c r="Q442" s="151">
        <f t="shared" si="41"/>
        <v>29687.489999999991</v>
      </c>
      <c r="R442" s="78">
        <f t="shared" si="42"/>
        <v>900.2973409461664</v>
      </c>
    </row>
    <row r="443" spans="1:18" x14ac:dyDescent="0.3">
      <c r="A443" s="76">
        <v>9</v>
      </c>
      <c r="B443" s="75" t="s">
        <v>349</v>
      </c>
      <c r="C443" s="75" t="s">
        <v>665</v>
      </c>
      <c r="D443" s="75" t="s">
        <v>666</v>
      </c>
      <c r="E443" s="75" t="s">
        <v>667</v>
      </c>
      <c r="F443" s="75" t="s">
        <v>480</v>
      </c>
      <c r="G443" s="75" t="s">
        <v>676</v>
      </c>
      <c r="H443" s="80">
        <v>6110</v>
      </c>
      <c r="I443" s="76">
        <v>5</v>
      </c>
      <c r="J443" s="153">
        <f>SUM('เลย '!F11)</f>
        <v>892862.13</v>
      </c>
      <c r="K443" s="159">
        <f>SUM('เลย '!AM11)</f>
        <v>1050611.1500000001</v>
      </c>
      <c r="L443" s="81">
        <f>'เลย '!AN11</f>
        <v>2428585.2199999997</v>
      </c>
      <c r="M443" s="81">
        <f>'เลย '!AO11</f>
        <v>3074171.53</v>
      </c>
      <c r="N443" s="75"/>
      <c r="O443" s="75"/>
      <c r="P443" s="75"/>
      <c r="Q443" s="151">
        <f t="shared" si="41"/>
        <v>-645586.31000000006</v>
      </c>
      <c r="R443" s="78">
        <f t="shared" si="42"/>
        <v>397.47712274959082</v>
      </c>
    </row>
    <row r="444" spans="1:18" x14ac:dyDescent="0.3">
      <c r="A444" s="76">
        <v>10</v>
      </c>
      <c r="B444" s="75" t="s">
        <v>349</v>
      </c>
      <c r="C444" s="75" t="s">
        <v>665</v>
      </c>
      <c r="D444" s="75" t="s">
        <v>666</v>
      </c>
      <c r="E444" s="75" t="s">
        <v>667</v>
      </c>
      <c r="F444" s="75" t="s">
        <v>480</v>
      </c>
      <c r="G444" s="75" t="s">
        <v>677</v>
      </c>
      <c r="H444" s="80">
        <v>2389</v>
      </c>
      <c r="I444" s="76">
        <v>2</v>
      </c>
      <c r="J444" s="153">
        <f>SUM('เลย '!F12)</f>
        <v>425728.91</v>
      </c>
      <c r="K444" s="159">
        <f>SUM('เลย '!AM12)</f>
        <v>504612.05999999994</v>
      </c>
      <c r="L444" s="81">
        <f>'เลย '!AN12</f>
        <v>2252523.85</v>
      </c>
      <c r="M444" s="81">
        <f>'เลย '!AO12</f>
        <v>2316131.88</v>
      </c>
      <c r="N444" s="75"/>
      <c r="O444" s="75"/>
      <c r="P444" s="75"/>
      <c r="Q444" s="151">
        <f t="shared" si="41"/>
        <v>-63608.029999999795</v>
      </c>
      <c r="R444" s="78">
        <f t="shared" si="42"/>
        <v>942.87310590205107</v>
      </c>
    </row>
    <row r="445" spans="1:18" x14ac:dyDescent="0.3">
      <c r="A445" s="76">
        <v>11</v>
      </c>
      <c r="B445" s="75" t="s">
        <v>349</v>
      </c>
      <c r="C445" s="75" t="s">
        <v>665</v>
      </c>
      <c r="D445" s="75" t="s">
        <v>666</v>
      </c>
      <c r="E445" s="75" t="s">
        <v>667</v>
      </c>
      <c r="F445" s="75" t="s">
        <v>480</v>
      </c>
      <c r="G445" s="75" t="s">
        <v>678</v>
      </c>
      <c r="H445" s="80">
        <v>4903</v>
      </c>
      <c r="I445" s="76">
        <v>4</v>
      </c>
      <c r="J445" s="153">
        <f>SUM('เลย '!F13)</f>
        <v>597170.78</v>
      </c>
      <c r="K445" s="159">
        <f>SUM('เลย '!AM13)</f>
        <v>835169.30999999994</v>
      </c>
      <c r="L445" s="81">
        <f>'เลย '!AN13</f>
        <v>2819083.1399999997</v>
      </c>
      <c r="M445" s="81">
        <f>'เลย '!AO13</f>
        <v>2712615.57</v>
      </c>
      <c r="N445" s="75"/>
      <c r="O445" s="75"/>
      <c r="P445" s="75"/>
      <c r="Q445" s="151">
        <f t="shared" si="41"/>
        <v>106467.56999999983</v>
      </c>
      <c r="R445" s="78">
        <f t="shared" si="42"/>
        <v>574.97106669386085</v>
      </c>
    </row>
    <row r="446" spans="1:18" x14ac:dyDescent="0.3">
      <c r="A446" s="76">
        <v>12</v>
      </c>
      <c r="B446" s="75" t="s">
        <v>349</v>
      </c>
      <c r="C446" s="75" t="s">
        <v>665</v>
      </c>
      <c r="D446" s="75" t="s">
        <v>666</v>
      </c>
      <c r="E446" s="75" t="s">
        <v>667</v>
      </c>
      <c r="F446" s="75" t="s">
        <v>480</v>
      </c>
      <c r="G446" s="75" t="s">
        <v>679</v>
      </c>
      <c r="H446" s="80">
        <v>3291</v>
      </c>
      <c r="I446" s="76">
        <v>3</v>
      </c>
      <c r="J446" s="153">
        <f>SUM('เลย '!F14)</f>
        <v>669936.04</v>
      </c>
      <c r="K446" s="159">
        <f>SUM('เลย '!AM14)</f>
        <v>854825.52</v>
      </c>
      <c r="L446" s="81">
        <f>'เลย '!AN14</f>
        <v>2668197.66</v>
      </c>
      <c r="M446" s="81">
        <f>'เลย '!AO14</f>
        <v>2495000.79</v>
      </c>
      <c r="N446" s="75"/>
      <c r="O446" s="75"/>
      <c r="P446" s="75"/>
      <c r="Q446" s="151">
        <f t="shared" si="41"/>
        <v>173196.87000000011</v>
      </c>
      <c r="R446" s="78">
        <f t="shared" si="42"/>
        <v>810.7558979033729</v>
      </c>
    </row>
    <row r="447" spans="1:18" x14ac:dyDescent="0.3">
      <c r="A447" s="76">
        <v>13</v>
      </c>
      <c r="B447" s="75" t="s">
        <v>349</v>
      </c>
      <c r="C447" s="75" t="s">
        <v>665</v>
      </c>
      <c r="D447" s="75" t="s">
        <v>666</v>
      </c>
      <c r="E447" s="75" t="s">
        <v>667</v>
      </c>
      <c r="F447" s="75" t="s">
        <v>480</v>
      </c>
      <c r="G447" s="75" t="s">
        <v>680</v>
      </c>
      <c r="H447" s="80">
        <v>5142</v>
      </c>
      <c r="I447" s="76">
        <v>4</v>
      </c>
      <c r="J447" s="153">
        <f>SUM('เลย '!F15)</f>
        <v>719209.94</v>
      </c>
      <c r="K447" s="159">
        <f>SUM('เลย '!AM15)</f>
        <v>747415.70999999985</v>
      </c>
      <c r="L447" s="81">
        <f>'เลย '!AN15</f>
        <v>2261704.02</v>
      </c>
      <c r="M447" s="81">
        <f>'เลย '!AO15</f>
        <v>2613647.2999999998</v>
      </c>
      <c r="N447" s="75"/>
      <c r="O447" s="75"/>
      <c r="P447" s="75"/>
      <c r="Q447" s="151">
        <f t="shared" si="41"/>
        <v>-351943.2799999998</v>
      </c>
      <c r="R447" s="78">
        <f t="shared" si="42"/>
        <v>439.84908984830804</v>
      </c>
    </row>
    <row r="448" spans="1:18" x14ac:dyDescent="0.3">
      <c r="A448" s="76">
        <v>14</v>
      </c>
      <c r="B448" s="75" t="s">
        <v>349</v>
      </c>
      <c r="C448" s="75" t="s">
        <v>665</v>
      </c>
      <c r="D448" s="75" t="s">
        <v>666</v>
      </c>
      <c r="E448" s="75" t="s">
        <v>667</v>
      </c>
      <c r="F448" s="75" t="s">
        <v>480</v>
      </c>
      <c r="G448" s="75" t="s">
        <v>681</v>
      </c>
      <c r="H448" s="80">
        <v>3335</v>
      </c>
      <c r="I448" s="76">
        <v>3</v>
      </c>
      <c r="J448" s="153">
        <f>SUM('เลย '!F16)</f>
        <v>559174.91</v>
      </c>
      <c r="K448" s="159">
        <f>SUM('เลย '!AM16)</f>
        <v>652885.69000000006</v>
      </c>
      <c r="L448" s="81">
        <f>'เลย '!AN16</f>
        <v>2229000.91</v>
      </c>
      <c r="M448" s="81">
        <f>'เลย '!AO16</f>
        <v>2239846.16</v>
      </c>
      <c r="N448" s="75"/>
      <c r="O448" s="75"/>
      <c r="P448" s="75"/>
      <c r="Q448" s="151">
        <f t="shared" si="41"/>
        <v>-10845.25</v>
      </c>
      <c r="R448" s="78">
        <f t="shared" si="42"/>
        <v>668.36608995502252</v>
      </c>
    </row>
    <row r="449" spans="1:18" x14ac:dyDescent="0.3">
      <c r="A449" s="76">
        <v>15</v>
      </c>
      <c r="B449" s="75" t="s">
        <v>349</v>
      </c>
      <c r="C449" s="75" t="s">
        <v>665</v>
      </c>
      <c r="D449" s="75" t="s">
        <v>666</v>
      </c>
      <c r="E449" s="75" t="s">
        <v>667</v>
      </c>
      <c r="F449" s="75" t="s">
        <v>480</v>
      </c>
      <c r="G449" s="75" t="s">
        <v>682</v>
      </c>
      <c r="H449" s="80">
        <v>4546</v>
      </c>
      <c r="I449" s="76">
        <v>4</v>
      </c>
      <c r="J449" s="153">
        <f>SUM('เลย '!F17)</f>
        <v>1079984.1499999999</v>
      </c>
      <c r="K449" s="159">
        <f>SUM('เลย '!AM17)</f>
        <v>1444891.23</v>
      </c>
      <c r="L449" s="81">
        <f>'เลย '!AN17</f>
        <v>2260999.0999999996</v>
      </c>
      <c r="M449" s="81">
        <f>'เลย '!AO17</f>
        <v>2113234.1800000002</v>
      </c>
      <c r="N449" s="75"/>
      <c r="O449" s="75"/>
      <c r="P449" s="75"/>
      <c r="Q449" s="151">
        <f t="shared" si="41"/>
        <v>147764.91999999946</v>
      </c>
      <c r="R449" s="78">
        <f t="shared" si="42"/>
        <v>497.36011878574561</v>
      </c>
    </row>
    <row r="450" spans="1:18" x14ac:dyDescent="0.3">
      <c r="A450" s="76">
        <v>16</v>
      </c>
      <c r="B450" s="75" t="s">
        <v>349</v>
      </c>
      <c r="C450" s="75" t="s">
        <v>665</v>
      </c>
      <c r="D450" s="75" t="s">
        <v>666</v>
      </c>
      <c r="E450" s="75" t="s">
        <v>667</v>
      </c>
      <c r="F450" s="75" t="s">
        <v>480</v>
      </c>
      <c r="G450" s="75" t="s">
        <v>683</v>
      </c>
      <c r="H450" s="80">
        <v>4362</v>
      </c>
      <c r="I450" s="76">
        <v>3</v>
      </c>
      <c r="J450" s="153">
        <f>SUM('เลย '!F18)</f>
        <v>612570.81000000006</v>
      </c>
      <c r="K450" s="159">
        <f>SUM('เลย '!AM18)</f>
        <v>717909.87</v>
      </c>
      <c r="L450" s="81">
        <f>'เลย '!AN18</f>
        <v>2685395.7800000003</v>
      </c>
      <c r="M450" s="81">
        <f>'เลย '!AO18</f>
        <v>2820998.0500000003</v>
      </c>
      <c r="N450" s="75"/>
      <c r="O450" s="75"/>
      <c r="P450" s="75"/>
      <c r="Q450" s="151">
        <f t="shared" si="41"/>
        <v>-135602.27000000002</v>
      </c>
      <c r="R450" s="78">
        <f t="shared" si="42"/>
        <v>615.63406235671721</v>
      </c>
    </row>
    <row r="451" spans="1:18" x14ac:dyDescent="0.3">
      <c r="A451" s="76">
        <v>17</v>
      </c>
      <c r="B451" s="75" t="s">
        <v>349</v>
      </c>
      <c r="C451" s="75" t="s">
        <v>665</v>
      </c>
      <c r="D451" s="75" t="s">
        <v>666</v>
      </c>
      <c r="E451" s="75" t="s">
        <v>667</v>
      </c>
      <c r="F451" s="75" t="s">
        <v>480</v>
      </c>
      <c r="G451" s="75" t="s">
        <v>684</v>
      </c>
      <c r="H451" s="80">
        <v>5714</v>
      </c>
      <c r="I451" s="76">
        <v>4</v>
      </c>
      <c r="J451" s="153">
        <f>SUM('เลย '!F19)</f>
        <v>1157562.5900000001</v>
      </c>
      <c r="K451" s="159">
        <f>SUM('เลย '!AM19)</f>
        <v>957933.95000000019</v>
      </c>
      <c r="L451" s="81">
        <f>'เลย '!AN19</f>
        <v>1939181.49</v>
      </c>
      <c r="M451" s="81">
        <f>'เลย '!AO19</f>
        <v>2139721.2799999998</v>
      </c>
      <c r="N451" s="75"/>
      <c r="O451" s="75"/>
      <c r="P451" s="75"/>
      <c r="Q451" s="151">
        <f t="shared" si="41"/>
        <v>-200539.7899999998</v>
      </c>
      <c r="R451" s="78">
        <f t="shared" si="42"/>
        <v>339.37372943647182</v>
      </c>
    </row>
    <row r="452" spans="1:18" x14ac:dyDescent="0.3">
      <c r="A452" s="76">
        <v>18</v>
      </c>
      <c r="B452" s="75" t="s">
        <v>349</v>
      </c>
      <c r="C452" s="75" t="s">
        <v>665</v>
      </c>
      <c r="D452" s="75" t="s">
        <v>666</v>
      </c>
      <c r="E452" s="75" t="s">
        <v>667</v>
      </c>
      <c r="F452" s="75" t="s">
        <v>480</v>
      </c>
      <c r="G452" s="75" t="s">
        <v>685</v>
      </c>
      <c r="H452" s="80">
        <v>1992</v>
      </c>
      <c r="I452" s="76">
        <v>2</v>
      </c>
      <c r="J452" s="153">
        <f>SUM('เลย '!F20)</f>
        <v>293679.95</v>
      </c>
      <c r="K452" s="159">
        <f>SUM('เลย '!AM20)</f>
        <v>218755.7</v>
      </c>
      <c r="L452" s="81">
        <f>'เลย '!AN20</f>
        <v>1896815.4300000002</v>
      </c>
      <c r="M452" s="81">
        <f>'เลย '!AO20</f>
        <v>1922432.77</v>
      </c>
      <c r="N452" s="75"/>
      <c r="O452" s="75"/>
      <c r="P452" s="75"/>
      <c r="Q452" s="151">
        <f t="shared" si="41"/>
        <v>-25617.339999999851</v>
      </c>
      <c r="R452" s="78">
        <f t="shared" si="42"/>
        <v>952.21658132530126</v>
      </c>
    </row>
    <row r="453" spans="1:18" x14ac:dyDescent="0.3">
      <c r="A453" s="76">
        <v>19</v>
      </c>
      <c r="B453" s="75" t="s">
        <v>349</v>
      </c>
      <c r="C453" s="75" t="s">
        <v>665</v>
      </c>
      <c r="D453" s="75" t="s">
        <v>666</v>
      </c>
      <c r="E453" s="75" t="s">
        <v>667</v>
      </c>
      <c r="F453" s="75" t="s">
        <v>480</v>
      </c>
      <c r="G453" s="75" t="s">
        <v>686</v>
      </c>
      <c r="H453" s="80">
        <v>2523</v>
      </c>
      <c r="I453" s="76">
        <v>2</v>
      </c>
      <c r="J453" s="153">
        <f>SUM('เลย '!F21)</f>
        <v>437753.76</v>
      </c>
      <c r="K453" s="159">
        <f>SUM('เลย '!AM21)</f>
        <v>469529.02999999997</v>
      </c>
      <c r="L453" s="81">
        <f>'เลย '!AN21</f>
        <v>1864575.23</v>
      </c>
      <c r="M453" s="81">
        <f>'เลย '!AO21</f>
        <v>1915550.54</v>
      </c>
      <c r="N453" s="75"/>
      <c r="O453" s="75"/>
      <c r="P453" s="75"/>
      <c r="Q453" s="151">
        <f t="shared" si="41"/>
        <v>-50975.310000000056</v>
      </c>
      <c r="R453" s="78">
        <f t="shared" si="42"/>
        <v>739.03100673801032</v>
      </c>
    </row>
    <row r="454" spans="1:18" x14ac:dyDescent="0.3">
      <c r="A454" s="76">
        <v>20</v>
      </c>
      <c r="B454" s="75" t="s">
        <v>349</v>
      </c>
      <c r="C454" s="75" t="s">
        <v>665</v>
      </c>
      <c r="D454" s="75" t="s">
        <v>666</v>
      </c>
      <c r="E454" s="75" t="s">
        <v>667</v>
      </c>
      <c r="F454" s="75" t="s">
        <v>480</v>
      </c>
      <c r="G454" s="75" t="s">
        <v>687</v>
      </c>
      <c r="H454" s="80">
        <v>2847</v>
      </c>
      <c r="I454" s="76">
        <v>2</v>
      </c>
      <c r="J454" s="153">
        <f>SUM('เลย '!F22)</f>
        <v>311181.57</v>
      </c>
      <c r="K454" s="159">
        <f>SUM('เลย '!AM22)</f>
        <v>420547.35</v>
      </c>
      <c r="L454" s="81">
        <f>'เลย '!AN22</f>
        <v>1581650.69</v>
      </c>
      <c r="M454" s="81">
        <f>'เลย '!AO22</f>
        <v>1673483.43</v>
      </c>
      <c r="N454" s="75"/>
      <c r="O454" s="75"/>
      <c r="P454" s="75"/>
      <c r="Q454" s="151">
        <f t="shared" si="41"/>
        <v>-91832.739999999991</v>
      </c>
      <c r="R454" s="78">
        <f t="shared" si="42"/>
        <v>555.54994380049175</v>
      </c>
    </row>
    <row r="455" spans="1:18" s="21" customFormat="1" x14ac:dyDescent="0.3">
      <c r="A455" s="139">
        <v>1</v>
      </c>
      <c r="B455" s="140" t="s">
        <v>349</v>
      </c>
      <c r="C455" s="140"/>
      <c r="D455" s="140"/>
      <c r="E455" s="140" t="s">
        <v>376</v>
      </c>
      <c r="F455" s="140"/>
      <c r="G455" s="140" t="s">
        <v>688</v>
      </c>
      <c r="H455" s="142">
        <f>SUM(H435:H454)</f>
        <v>73544</v>
      </c>
      <c r="I455" s="139"/>
      <c r="J455" s="142">
        <f>SUM(J435:J454)</f>
        <v>11911032.010000002</v>
      </c>
      <c r="K455" s="160">
        <f>SUM(K435:K454)</f>
        <v>13441900.429999996</v>
      </c>
      <c r="L455" s="142">
        <f t="shared" ref="L455:M455" si="51">SUM(L435:L454)</f>
        <v>43008449.589999996</v>
      </c>
      <c r="M455" s="142">
        <f t="shared" si="51"/>
        <v>45325395.950000003</v>
      </c>
      <c r="N455" s="140">
        <v>19</v>
      </c>
      <c r="O455" s="140">
        <v>19</v>
      </c>
      <c r="P455" s="140">
        <f>N455-O455</f>
        <v>0</v>
      </c>
      <c r="Q455" s="152">
        <f t="shared" ref="Q455:Q518" si="52">L455-M455</f>
        <v>-2316946.3600000069</v>
      </c>
      <c r="R455" s="150">
        <f>L455/H455</f>
        <v>584.79889032415963</v>
      </c>
    </row>
    <row r="456" spans="1:18" x14ac:dyDescent="0.3">
      <c r="A456" s="76">
        <v>1</v>
      </c>
      <c r="B456" s="75" t="s">
        <v>349</v>
      </c>
      <c r="C456" s="75" t="s">
        <v>689</v>
      </c>
      <c r="D456" s="75" t="s">
        <v>380</v>
      </c>
      <c r="E456" s="75" t="s">
        <v>690</v>
      </c>
      <c r="F456" s="75" t="s">
        <v>510</v>
      </c>
      <c r="G456" s="75" t="s">
        <v>691</v>
      </c>
      <c r="H456" s="80"/>
      <c r="I456" s="76"/>
      <c r="J456" s="153"/>
      <c r="K456" s="159"/>
      <c r="L456" s="81"/>
      <c r="M456" s="81"/>
      <c r="N456" s="75"/>
      <c r="O456" s="75"/>
      <c r="P456" s="75"/>
    </row>
    <row r="457" spans="1:18" x14ac:dyDescent="0.3">
      <c r="A457" s="76">
        <v>2</v>
      </c>
      <c r="B457" s="75" t="s">
        <v>349</v>
      </c>
      <c r="C457" s="75" t="s">
        <v>689</v>
      </c>
      <c r="D457" s="75" t="s">
        <v>380</v>
      </c>
      <c r="E457" s="75" t="s">
        <v>690</v>
      </c>
      <c r="F457" s="75" t="s">
        <v>480</v>
      </c>
      <c r="G457" s="75" t="s">
        <v>692</v>
      </c>
      <c r="H457" s="80">
        <v>1797</v>
      </c>
      <c r="I457" s="76">
        <v>2</v>
      </c>
      <c r="J457" s="153">
        <f>'เลย '!F23</f>
        <v>76023.87</v>
      </c>
      <c r="K457" s="159">
        <f>SUM('เลย '!AM23)</f>
        <v>91080.67</v>
      </c>
      <c r="L457" s="81">
        <f>'เลย '!AN23</f>
        <v>1325904.6299999999</v>
      </c>
      <c r="M457" s="81">
        <f>'เลย '!AO23</f>
        <v>1536073.9000000001</v>
      </c>
      <c r="N457" s="75"/>
      <c r="O457" s="75"/>
      <c r="P457" s="75"/>
      <c r="Q457" s="151">
        <f t="shared" si="52"/>
        <v>-210169.27000000025</v>
      </c>
      <c r="R457" s="78">
        <f t="shared" ref="R457:R518" si="53">L457/H457</f>
        <v>737.84342237061765</v>
      </c>
    </row>
    <row r="458" spans="1:18" x14ac:dyDescent="0.3">
      <c r="A458" s="76">
        <v>3</v>
      </c>
      <c r="B458" s="75" t="s">
        <v>349</v>
      </c>
      <c r="C458" s="75" t="s">
        <v>689</v>
      </c>
      <c r="D458" s="75" t="s">
        <v>380</v>
      </c>
      <c r="E458" s="75" t="s">
        <v>690</v>
      </c>
      <c r="F458" s="75" t="s">
        <v>480</v>
      </c>
      <c r="G458" s="75" t="s">
        <v>693</v>
      </c>
      <c r="H458" s="80">
        <v>5176</v>
      </c>
      <c r="I458" s="76">
        <v>4</v>
      </c>
      <c r="J458" s="153">
        <f>'เลย '!F24</f>
        <v>715175.09</v>
      </c>
      <c r="K458" s="159">
        <f>SUM('เลย '!AM24)</f>
        <v>761981.53999999992</v>
      </c>
      <c r="L458" s="81">
        <f>'เลย '!AN24</f>
        <v>2791233.44</v>
      </c>
      <c r="M458" s="81">
        <f>'เลย '!AO24</f>
        <v>2801110.39</v>
      </c>
      <c r="N458" s="75"/>
      <c r="O458" s="75"/>
      <c r="P458" s="75"/>
      <c r="Q458" s="151">
        <f t="shared" si="52"/>
        <v>-9876.9500000001863</v>
      </c>
      <c r="R458" s="78">
        <f t="shared" si="53"/>
        <v>539.26457496136015</v>
      </c>
    </row>
    <row r="459" spans="1:18" x14ac:dyDescent="0.3">
      <c r="A459" s="76">
        <v>4</v>
      </c>
      <c r="B459" s="75" t="s">
        <v>349</v>
      </c>
      <c r="C459" s="75" t="s">
        <v>689</v>
      </c>
      <c r="D459" s="75" t="s">
        <v>380</v>
      </c>
      <c r="E459" s="75" t="s">
        <v>690</v>
      </c>
      <c r="F459" s="75" t="s">
        <v>480</v>
      </c>
      <c r="G459" s="75" t="s">
        <v>694</v>
      </c>
      <c r="H459" s="80">
        <v>1036</v>
      </c>
      <c r="I459" s="76">
        <v>1</v>
      </c>
      <c r="J459" s="153">
        <f>'เลย '!F25</f>
        <v>180610.12</v>
      </c>
      <c r="K459" s="159">
        <f>SUM('เลย '!AM25)</f>
        <v>192001.18</v>
      </c>
      <c r="L459" s="81">
        <f>'เลย '!AN25</f>
        <v>2435802.5099999998</v>
      </c>
      <c r="M459" s="81">
        <f>'เลย '!AO25</f>
        <v>2417130.7400000002</v>
      </c>
      <c r="N459" s="75"/>
      <c r="O459" s="75"/>
      <c r="P459" s="75"/>
      <c r="Q459" s="151">
        <f t="shared" si="52"/>
        <v>18671.769999999553</v>
      </c>
      <c r="R459" s="78">
        <f t="shared" si="53"/>
        <v>2351.1607239382238</v>
      </c>
    </row>
    <row r="460" spans="1:18" x14ac:dyDescent="0.3">
      <c r="A460" s="76">
        <v>5</v>
      </c>
      <c r="B460" s="75" t="s">
        <v>349</v>
      </c>
      <c r="C460" s="75" t="s">
        <v>689</v>
      </c>
      <c r="D460" s="75" t="s">
        <v>380</v>
      </c>
      <c r="E460" s="75" t="s">
        <v>690</v>
      </c>
      <c r="F460" s="75" t="s">
        <v>480</v>
      </c>
      <c r="G460" s="75" t="s">
        <v>695</v>
      </c>
      <c r="H460" s="80">
        <v>2914</v>
      </c>
      <c r="I460" s="76">
        <v>2</v>
      </c>
      <c r="J460" s="153">
        <f>'เลย '!F26</f>
        <v>339179.91</v>
      </c>
      <c r="K460" s="159">
        <f>SUM('เลย '!AM26)</f>
        <v>377710.49</v>
      </c>
      <c r="L460" s="81">
        <f>'เลย '!AN26</f>
        <v>1217534.19</v>
      </c>
      <c r="M460" s="81">
        <f>'เลย '!AO26</f>
        <v>1296948.76</v>
      </c>
      <c r="N460" s="75"/>
      <c r="O460" s="75"/>
      <c r="P460" s="75"/>
      <c r="Q460" s="151">
        <f t="shared" si="52"/>
        <v>-79414.570000000065</v>
      </c>
      <c r="R460" s="78">
        <f t="shared" si="53"/>
        <v>417.82230267673299</v>
      </c>
    </row>
    <row r="461" spans="1:18" x14ac:dyDescent="0.3">
      <c r="A461" s="76">
        <v>6</v>
      </c>
      <c r="B461" s="75" t="s">
        <v>349</v>
      </c>
      <c r="C461" s="75" t="s">
        <v>689</v>
      </c>
      <c r="D461" s="75" t="s">
        <v>380</v>
      </c>
      <c r="E461" s="75" t="s">
        <v>690</v>
      </c>
      <c r="F461" s="75" t="s">
        <v>480</v>
      </c>
      <c r="G461" s="75" t="s">
        <v>696</v>
      </c>
      <c r="H461" s="80">
        <v>2352</v>
      </c>
      <c r="I461" s="76">
        <v>2</v>
      </c>
      <c r="J461" s="153">
        <f>'เลย '!F27</f>
        <v>275509.11</v>
      </c>
      <c r="K461" s="159">
        <f>SUM('เลย '!AM27)</f>
        <v>321756.74</v>
      </c>
      <c r="L461" s="81">
        <f>'เลย '!AN27</f>
        <v>2182690.0099999998</v>
      </c>
      <c r="M461" s="81">
        <f>'เลย '!AO27</f>
        <v>2197884.2199999997</v>
      </c>
      <c r="N461" s="75"/>
      <c r="O461" s="75"/>
      <c r="P461" s="75"/>
      <c r="Q461" s="151">
        <f t="shared" si="52"/>
        <v>-15194.209999999963</v>
      </c>
      <c r="R461" s="78">
        <f t="shared" si="53"/>
        <v>928.0144600340135</v>
      </c>
    </row>
    <row r="462" spans="1:18" s="21" customFormat="1" x14ac:dyDescent="0.3">
      <c r="A462" s="139">
        <v>2</v>
      </c>
      <c r="B462" s="140" t="s">
        <v>349</v>
      </c>
      <c r="C462" s="140"/>
      <c r="D462" s="140"/>
      <c r="E462" s="140" t="s">
        <v>376</v>
      </c>
      <c r="F462" s="140"/>
      <c r="G462" s="140" t="s">
        <v>697</v>
      </c>
      <c r="H462" s="142">
        <f>SUM(H456:H461)</f>
        <v>13275</v>
      </c>
      <c r="I462" s="139"/>
      <c r="J462" s="142">
        <f>SUM(J456:J461)</f>
        <v>1586498.1</v>
      </c>
      <c r="K462" s="160">
        <f>SUM(K456:K461)</f>
        <v>1744530.6199999999</v>
      </c>
      <c r="L462" s="142">
        <f t="shared" ref="L462:M462" si="54">SUM(L456:L461)</f>
        <v>9953164.7799999993</v>
      </c>
      <c r="M462" s="142">
        <f t="shared" si="54"/>
        <v>10249148.01</v>
      </c>
      <c r="N462" s="140">
        <v>5</v>
      </c>
      <c r="O462" s="140">
        <v>5</v>
      </c>
      <c r="P462" s="140">
        <f>N462-O462</f>
        <v>0</v>
      </c>
      <c r="Q462" s="152">
        <f t="shared" si="52"/>
        <v>-295983.23000000045</v>
      </c>
      <c r="R462" s="150">
        <f>L462/H462</f>
        <v>749.76759171374761</v>
      </c>
    </row>
    <row r="463" spans="1:18" x14ac:dyDescent="0.3">
      <c r="A463" s="76">
        <v>1</v>
      </c>
      <c r="B463" s="75" t="s">
        <v>349</v>
      </c>
      <c r="C463" s="75" t="s">
        <v>698</v>
      </c>
      <c r="D463" s="75" t="s">
        <v>387</v>
      </c>
      <c r="E463" s="75" t="s">
        <v>699</v>
      </c>
      <c r="F463" s="75" t="s">
        <v>510</v>
      </c>
      <c r="G463" s="75" t="s">
        <v>700</v>
      </c>
      <c r="H463" s="80"/>
      <c r="I463" s="76"/>
      <c r="J463" s="153"/>
      <c r="K463" s="159"/>
      <c r="L463" s="81"/>
      <c r="M463" s="81"/>
      <c r="N463" s="75"/>
      <c r="O463" s="75"/>
      <c r="P463" s="75"/>
    </row>
    <row r="464" spans="1:18" x14ac:dyDescent="0.3">
      <c r="A464" s="76">
        <v>2</v>
      </c>
      <c r="B464" s="75" t="s">
        <v>349</v>
      </c>
      <c r="C464" s="75" t="s">
        <v>698</v>
      </c>
      <c r="D464" s="75" t="s">
        <v>387</v>
      </c>
      <c r="E464" s="75" t="s">
        <v>699</v>
      </c>
      <c r="F464" s="75" t="s">
        <v>480</v>
      </c>
      <c r="G464" s="75" t="s">
        <v>701</v>
      </c>
      <c r="H464" s="80">
        <v>4838</v>
      </c>
      <c r="I464" s="76">
        <v>4</v>
      </c>
      <c r="J464" s="153">
        <f>'เลย '!F28</f>
        <v>501159.07</v>
      </c>
      <c r="K464" s="159">
        <f>SUM('เลย '!AM28)</f>
        <v>1388708.1600000001</v>
      </c>
      <c r="L464" s="81">
        <f>'เลย '!AN28</f>
        <v>4568946.91</v>
      </c>
      <c r="M464" s="81">
        <f>'เลย '!AO28</f>
        <v>3724121.5399999996</v>
      </c>
      <c r="N464" s="75"/>
      <c r="O464" s="75"/>
      <c r="P464" s="75"/>
      <c r="Q464" s="151">
        <f t="shared" si="52"/>
        <v>844825.37000000058</v>
      </c>
      <c r="R464" s="78">
        <f t="shared" si="53"/>
        <v>944.38753823894172</v>
      </c>
    </row>
    <row r="465" spans="1:18" x14ac:dyDescent="0.3">
      <c r="A465" s="76">
        <v>3</v>
      </c>
      <c r="B465" s="75" t="s">
        <v>349</v>
      </c>
      <c r="C465" s="75" t="s">
        <v>698</v>
      </c>
      <c r="D465" s="75" t="s">
        <v>387</v>
      </c>
      <c r="E465" s="75" t="s">
        <v>699</v>
      </c>
      <c r="F465" s="75" t="s">
        <v>480</v>
      </c>
      <c r="G465" s="75" t="s">
        <v>702</v>
      </c>
      <c r="H465" s="80">
        <v>2566</v>
      </c>
      <c r="I465" s="76">
        <v>2</v>
      </c>
      <c r="J465" s="153">
        <f>'เลย '!F29</f>
        <v>350248.04</v>
      </c>
      <c r="K465" s="159">
        <f>SUM('เลย '!AM29)</f>
        <v>876796.47</v>
      </c>
      <c r="L465" s="81">
        <f>'เลย '!AN29</f>
        <v>2270071.9</v>
      </c>
      <c r="M465" s="81">
        <f>'เลย '!AO29</f>
        <v>1935290.7799999998</v>
      </c>
      <c r="N465" s="75"/>
      <c r="O465" s="75"/>
      <c r="P465" s="75"/>
      <c r="Q465" s="151">
        <f t="shared" si="52"/>
        <v>334781.12000000011</v>
      </c>
      <c r="R465" s="78">
        <f t="shared" si="53"/>
        <v>884.67338269680431</v>
      </c>
    </row>
    <row r="466" spans="1:18" x14ac:dyDescent="0.3">
      <c r="A466" s="76">
        <v>4</v>
      </c>
      <c r="B466" s="75" t="s">
        <v>349</v>
      </c>
      <c r="C466" s="75" t="s">
        <v>698</v>
      </c>
      <c r="D466" s="75" t="s">
        <v>387</v>
      </c>
      <c r="E466" s="75" t="s">
        <v>699</v>
      </c>
      <c r="F466" s="75" t="s">
        <v>480</v>
      </c>
      <c r="G466" s="75" t="s">
        <v>703</v>
      </c>
      <c r="H466" s="80">
        <v>3735</v>
      </c>
      <c r="I466" s="76">
        <v>3</v>
      </c>
      <c r="J466" s="153">
        <f>'เลย '!F30</f>
        <v>562156.48</v>
      </c>
      <c r="K466" s="159">
        <f>SUM('เลย '!AM30)</f>
        <v>926578.78999999992</v>
      </c>
      <c r="L466" s="81">
        <f>'เลย '!AN30</f>
        <v>2365195.7199999997</v>
      </c>
      <c r="M466" s="81">
        <f>'เลย '!AO30</f>
        <v>2163714.83</v>
      </c>
      <c r="N466" s="75"/>
      <c r="O466" s="75"/>
      <c r="P466" s="75"/>
      <c r="Q466" s="151">
        <f t="shared" si="52"/>
        <v>201480.88999999966</v>
      </c>
      <c r="R466" s="78">
        <f t="shared" si="53"/>
        <v>633.25186613119138</v>
      </c>
    </row>
    <row r="467" spans="1:18" x14ac:dyDescent="0.3">
      <c r="A467" s="76">
        <v>5</v>
      </c>
      <c r="B467" s="75" t="s">
        <v>349</v>
      </c>
      <c r="C467" s="75" t="s">
        <v>698</v>
      </c>
      <c r="D467" s="75" t="s">
        <v>387</v>
      </c>
      <c r="E467" s="75" t="s">
        <v>699</v>
      </c>
      <c r="F467" s="75" t="s">
        <v>480</v>
      </c>
      <c r="G467" s="75" t="s">
        <v>704</v>
      </c>
      <c r="H467" s="80">
        <v>4854</v>
      </c>
      <c r="I467" s="76">
        <v>4</v>
      </c>
      <c r="J467" s="153">
        <f>'เลย '!F31</f>
        <v>310501.44</v>
      </c>
      <c r="K467" s="159">
        <f>SUM('เลย '!AM31)</f>
        <v>1107124.6499999999</v>
      </c>
      <c r="L467" s="81">
        <f>'เลย '!AN31</f>
        <v>3320849.1899999995</v>
      </c>
      <c r="M467" s="81">
        <f>'เลย '!AO31</f>
        <v>2709078.6599999997</v>
      </c>
      <c r="N467" s="75"/>
      <c r="O467" s="75"/>
      <c r="P467" s="75"/>
      <c r="Q467" s="151">
        <f t="shared" si="52"/>
        <v>611770.5299999998</v>
      </c>
      <c r="R467" s="78">
        <f t="shared" si="53"/>
        <v>684.14692830655122</v>
      </c>
    </row>
    <row r="468" spans="1:18" x14ac:dyDescent="0.3">
      <c r="A468" s="76">
        <v>6</v>
      </c>
      <c r="B468" s="75" t="s">
        <v>349</v>
      </c>
      <c r="C468" s="75" t="s">
        <v>698</v>
      </c>
      <c r="D468" s="75" t="s">
        <v>387</v>
      </c>
      <c r="E468" s="75" t="s">
        <v>699</v>
      </c>
      <c r="F468" s="75" t="s">
        <v>480</v>
      </c>
      <c r="G468" s="75" t="s">
        <v>705</v>
      </c>
      <c r="H468" s="80">
        <v>2393</v>
      </c>
      <c r="I468" s="76">
        <v>2</v>
      </c>
      <c r="J468" s="153">
        <f>'เลย '!F32</f>
        <v>424501.66</v>
      </c>
      <c r="K468" s="159">
        <f>SUM('เลย '!AM32)</f>
        <v>837665.96</v>
      </c>
      <c r="L468" s="81">
        <f>'เลย '!AN32</f>
        <v>3886911.7</v>
      </c>
      <c r="M468" s="81">
        <f>'เลย '!AO32</f>
        <v>3522319.0300000003</v>
      </c>
      <c r="N468" s="75"/>
      <c r="O468" s="75"/>
      <c r="P468" s="75"/>
      <c r="Q468" s="151">
        <f t="shared" si="52"/>
        <v>364592.66999999993</v>
      </c>
      <c r="R468" s="78">
        <f t="shared" si="53"/>
        <v>1624.2840367739241</v>
      </c>
    </row>
    <row r="469" spans="1:18" x14ac:dyDescent="0.3">
      <c r="A469" s="76">
        <v>7</v>
      </c>
      <c r="B469" s="75" t="s">
        <v>349</v>
      </c>
      <c r="C469" s="75" t="s">
        <v>698</v>
      </c>
      <c r="D469" s="75" t="s">
        <v>387</v>
      </c>
      <c r="E469" s="75" t="s">
        <v>699</v>
      </c>
      <c r="F469" s="75" t="s">
        <v>480</v>
      </c>
      <c r="G469" s="75" t="s">
        <v>706</v>
      </c>
      <c r="H469" s="80">
        <v>1649</v>
      </c>
      <c r="I469" s="76">
        <v>2</v>
      </c>
      <c r="J469" s="153">
        <f>'เลย '!F33</f>
        <v>600397.46</v>
      </c>
      <c r="K469" s="159">
        <f>SUM('เลย '!AM33)</f>
        <v>827458.84</v>
      </c>
      <c r="L469" s="81">
        <f>'เลย '!AN33</f>
        <v>1640887.21</v>
      </c>
      <c r="M469" s="81">
        <f>'เลย '!AO33</f>
        <v>1449129.29</v>
      </c>
      <c r="N469" s="75"/>
      <c r="O469" s="75"/>
      <c r="P469" s="75"/>
      <c r="Q469" s="151">
        <f t="shared" si="52"/>
        <v>191757.91999999993</v>
      </c>
      <c r="R469" s="78">
        <f t="shared" si="53"/>
        <v>995.08017586416008</v>
      </c>
    </row>
    <row r="470" spans="1:18" x14ac:dyDescent="0.3">
      <c r="A470" s="76">
        <v>8</v>
      </c>
      <c r="B470" s="75" t="s">
        <v>349</v>
      </c>
      <c r="C470" s="75" t="s">
        <v>698</v>
      </c>
      <c r="D470" s="75" t="s">
        <v>387</v>
      </c>
      <c r="E470" s="75" t="s">
        <v>699</v>
      </c>
      <c r="F470" s="75" t="s">
        <v>480</v>
      </c>
      <c r="G470" s="75" t="s">
        <v>707</v>
      </c>
      <c r="H470" s="80">
        <v>2687</v>
      </c>
      <c r="I470" s="76">
        <v>2</v>
      </c>
      <c r="J470" s="153">
        <f>'เลย '!F34</f>
        <v>488993.4</v>
      </c>
      <c r="K470" s="159">
        <f>SUM('เลย '!AM34)</f>
        <v>932659.36</v>
      </c>
      <c r="L470" s="81">
        <f>'เลย '!AN34</f>
        <v>3393663.15</v>
      </c>
      <c r="M470" s="81">
        <f>'เลย '!AO34</f>
        <v>2794529.4</v>
      </c>
      <c r="N470" s="75"/>
      <c r="O470" s="75"/>
      <c r="P470" s="75"/>
      <c r="Q470" s="151">
        <f t="shared" si="52"/>
        <v>599133.75</v>
      </c>
      <c r="R470" s="78">
        <f t="shared" si="53"/>
        <v>1262.99335690361</v>
      </c>
    </row>
    <row r="471" spans="1:18" x14ac:dyDescent="0.3">
      <c r="A471" s="76">
        <v>9</v>
      </c>
      <c r="B471" s="75" t="s">
        <v>349</v>
      </c>
      <c r="C471" s="75" t="s">
        <v>698</v>
      </c>
      <c r="D471" s="75" t="s">
        <v>387</v>
      </c>
      <c r="E471" s="75" t="s">
        <v>699</v>
      </c>
      <c r="F471" s="75" t="s">
        <v>480</v>
      </c>
      <c r="G471" s="75" t="s">
        <v>708</v>
      </c>
      <c r="H471" s="80">
        <v>2348</v>
      </c>
      <c r="I471" s="76">
        <v>2</v>
      </c>
      <c r="J471" s="153">
        <f>'เลย '!F35</f>
        <v>370090.13</v>
      </c>
      <c r="K471" s="159">
        <f>SUM('เลย '!AM35)</f>
        <v>473361.44</v>
      </c>
      <c r="L471" s="81">
        <f>'เลย '!AN35</f>
        <v>1585118.83</v>
      </c>
      <c r="M471" s="81">
        <f>'เลย '!AO35</f>
        <v>1503191.12</v>
      </c>
      <c r="N471" s="75"/>
      <c r="O471" s="75"/>
      <c r="P471" s="75"/>
      <c r="Q471" s="151">
        <f t="shared" si="52"/>
        <v>81927.709999999963</v>
      </c>
      <c r="R471" s="78">
        <f t="shared" si="53"/>
        <v>675.09319846678022</v>
      </c>
    </row>
    <row r="472" spans="1:18" x14ac:dyDescent="0.3">
      <c r="A472" s="76">
        <v>10</v>
      </c>
      <c r="B472" s="75" t="s">
        <v>349</v>
      </c>
      <c r="C472" s="75" t="s">
        <v>698</v>
      </c>
      <c r="D472" s="75" t="s">
        <v>387</v>
      </c>
      <c r="E472" s="75" t="s">
        <v>699</v>
      </c>
      <c r="F472" s="75" t="s">
        <v>480</v>
      </c>
      <c r="G472" s="75" t="s">
        <v>709</v>
      </c>
      <c r="H472" s="80">
        <v>1733</v>
      </c>
      <c r="I472" s="76">
        <v>2</v>
      </c>
      <c r="J472" s="153">
        <f>'เลย '!F36</f>
        <v>278701.3</v>
      </c>
      <c r="K472" s="159">
        <f>SUM('เลย '!AM36)</f>
        <v>630453.18000000005</v>
      </c>
      <c r="L472" s="81">
        <f>'เลย '!AN36</f>
        <v>2430822.0699999998</v>
      </c>
      <c r="M472" s="81">
        <f>'เลย '!AO36</f>
        <v>2156671.19</v>
      </c>
      <c r="N472" s="75"/>
      <c r="O472" s="75"/>
      <c r="P472" s="75"/>
      <c r="Q472" s="151">
        <f t="shared" si="52"/>
        <v>274150.87999999989</v>
      </c>
      <c r="R472" s="78">
        <f t="shared" si="53"/>
        <v>1402.667091748413</v>
      </c>
    </row>
    <row r="473" spans="1:18" x14ac:dyDescent="0.3">
      <c r="A473" s="76">
        <v>11</v>
      </c>
      <c r="B473" s="75" t="s">
        <v>349</v>
      </c>
      <c r="C473" s="75" t="s">
        <v>698</v>
      </c>
      <c r="D473" s="75" t="s">
        <v>387</v>
      </c>
      <c r="E473" s="75" t="s">
        <v>699</v>
      </c>
      <c r="F473" s="75" t="s">
        <v>480</v>
      </c>
      <c r="G473" s="75" t="s">
        <v>710</v>
      </c>
      <c r="H473" s="80">
        <v>2559</v>
      </c>
      <c r="I473" s="76">
        <v>2</v>
      </c>
      <c r="J473" s="153">
        <f>'เลย '!F37</f>
        <v>380873.99</v>
      </c>
      <c r="K473" s="159">
        <f>SUM('เลย '!AM37)</f>
        <v>938934.56</v>
      </c>
      <c r="L473" s="81">
        <f>'เลย '!AN37</f>
        <v>2580439.65</v>
      </c>
      <c r="M473" s="81">
        <f>'เลย '!AO37</f>
        <v>2121661.1800000002</v>
      </c>
      <c r="N473" s="75"/>
      <c r="O473" s="75"/>
      <c r="P473" s="75"/>
      <c r="Q473" s="151">
        <f t="shared" si="52"/>
        <v>458778.46999999974</v>
      </c>
      <c r="R473" s="78">
        <f t="shared" si="53"/>
        <v>1008.3781359906213</v>
      </c>
    </row>
    <row r="474" spans="1:18" x14ac:dyDescent="0.3">
      <c r="A474" s="76">
        <v>12</v>
      </c>
      <c r="B474" s="75" t="s">
        <v>349</v>
      </c>
      <c r="C474" s="75" t="s">
        <v>698</v>
      </c>
      <c r="D474" s="75" t="s">
        <v>387</v>
      </c>
      <c r="E474" s="75" t="s">
        <v>699</v>
      </c>
      <c r="F474" s="75" t="s">
        <v>480</v>
      </c>
      <c r="G474" s="75" t="s">
        <v>711</v>
      </c>
      <c r="H474" s="80">
        <v>1951</v>
      </c>
      <c r="I474" s="76">
        <v>2</v>
      </c>
      <c r="J474" s="153">
        <f>'เลย '!F38</f>
        <v>235657.08</v>
      </c>
      <c r="K474" s="159">
        <f>SUM('เลย '!AM38)</f>
        <v>625989.57999999996</v>
      </c>
      <c r="L474" s="81">
        <f>'เลย '!AN38</f>
        <v>2552665.6</v>
      </c>
      <c r="M474" s="81">
        <f>'เลย '!AO38</f>
        <v>2453056.5299999998</v>
      </c>
      <c r="N474" s="75"/>
      <c r="O474" s="75"/>
      <c r="P474" s="75"/>
      <c r="Q474" s="151">
        <f t="shared" si="52"/>
        <v>99609.070000000298</v>
      </c>
      <c r="R474" s="78">
        <f t="shared" si="53"/>
        <v>1308.3883136852896</v>
      </c>
    </row>
    <row r="475" spans="1:18" x14ac:dyDescent="0.3">
      <c r="A475" s="76">
        <v>13</v>
      </c>
      <c r="B475" s="75" t="s">
        <v>349</v>
      </c>
      <c r="C475" s="75" t="s">
        <v>698</v>
      </c>
      <c r="D475" s="75" t="s">
        <v>387</v>
      </c>
      <c r="E475" s="75" t="s">
        <v>699</v>
      </c>
      <c r="F475" s="75" t="s">
        <v>480</v>
      </c>
      <c r="G475" s="75" t="s">
        <v>712</v>
      </c>
      <c r="H475" s="80">
        <v>3184</v>
      </c>
      <c r="I475" s="76">
        <v>3</v>
      </c>
      <c r="J475" s="153">
        <f>'เลย '!F39</f>
        <v>841136.87</v>
      </c>
      <c r="K475" s="159">
        <f>SUM('เลย '!AM39)</f>
        <v>1456676.85</v>
      </c>
      <c r="L475" s="81">
        <f>'เลย '!AN39</f>
        <v>2826507.05</v>
      </c>
      <c r="M475" s="81">
        <f>'เลย '!AO39</f>
        <v>2079355.43</v>
      </c>
      <c r="N475" s="75"/>
      <c r="O475" s="75"/>
      <c r="P475" s="75"/>
      <c r="Q475" s="151">
        <f t="shared" si="52"/>
        <v>747151.61999999988</v>
      </c>
      <c r="R475" s="78">
        <f t="shared" si="53"/>
        <v>887.72206344221104</v>
      </c>
    </row>
    <row r="476" spans="1:18" x14ac:dyDescent="0.3">
      <c r="A476" s="76">
        <v>14</v>
      </c>
      <c r="B476" s="75" t="s">
        <v>349</v>
      </c>
      <c r="C476" s="75" t="s">
        <v>698</v>
      </c>
      <c r="D476" s="75" t="s">
        <v>387</v>
      </c>
      <c r="E476" s="75" t="s">
        <v>699</v>
      </c>
      <c r="F476" s="75" t="s">
        <v>480</v>
      </c>
      <c r="G476" s="75" t="s">
        <v>713</v>
      </c>
      <c r="H476" s="80">
        <v>2131</v>
      </c>
      <c r="I476" s="76">
        <v>2</v>
      </c>
      <c r="J476" s="153">
        <f>'เลย '!F40</f>
        <v>481937.72</v>
      </c>
      <c r="K476" s="159">
        <f>SUM('เลย '!AM40)</f>
        <v>696271.71</v>
      </c>
      <c r="L476" s="81">
        <f>'เลย '!AN40</f>
        <v>2558799.7400000002</v>
      </c>
      <c r="M476" s="81">
        <f>'เลย '!AO40</f>
        <v>2602078.8199999998</v>
      </c>
      <c r="N476" s="75"/>
      <c r="O476" s="75"/>
      <c r="P476" s="75"/>
      <c r="Q476" s="151">
        <f t="shared" si="52"/>
        <v>-43279.079999999609</v>
      </c>
      <c r="R476" s="78">
        <f t="shared" si="53"/>
        <v>1200.7506992022525</v>
      </c>
    </row>
    <row r="477" spans="1:18" x14ac:dyDescent="0.3">
      <c r="A477" s="76">
        <v>15</v>
      </c>
      <c r="B477" s="75" t="s">
        <v>349</v>
      </c>
      <c r="C477" s="75" t="s">
        <v>698</v>
      </c>
      <c r="D477" s="75" t="s">
        <v>387</v>
      </c>
      <c r="E477" s="75" t="s">
        <v>699</v>
      </c>
      <c r="F477" s="75" t="s">
        <v>480</v>
      </c>
      <c r="G477" s="75" t="s">
        <v>714</v>
      </c>
      <c r="H477" s="80">
        <v>1943</v>
      </c>
      <c r="I477" s="76">
        <v>2</v>
      </c>
      <c r="J477" s="153">
        <f>'เลย '!F41</f>
        <v>700490.29</v>
      </c>
      <c r="K477" s="159">
        <f>SUM('เลย '!AM41)</f>
        <v>1002191.42</v>
      </c>
      <c r="L477" s="81">
        <f>'เลย '!AN41</f>
        <v>2393585.94</v>
      </c>
      <c r="M477" s="81">
        <f>'เลย '!AO41</f>
        <v>1806895.11</v>
      </c>
      <c r="N477" s="75"/>
      <c r="O477" s="75"/>
      <c r="P477" s="75"/>
      <c r="Q477" s="151">
        <f t="shared" si="52"/>
        <v>586690.82999999984</v>
      </c>
      <c r="R477" s="78">
        <f t="shared" si="53"/>
        <v>1231.9021821924857</v>
      </c>
    </row>
    <row r="478" spans="1:18" s="21" customFormat="1" x14ac:dyDescent="0.3">
      <c r="A478" s="139">
        <v>3</v>
      </c>
      <c r="B478" s="140" t="s">
        <v>349</v>
      </c>
      <c r="C478" s="140"/>
      <c r="D478" s="140"/>
      <c r="E478" s="140" t="s">
        <v>376</v>
      </c>
      <c r="F478" s="140"/>
      <c r="G478" s="140" t="s">
        <v>715</v>
      </c>
      <c r="H478" s="142">
        <f>SUM(H463:H477)</f>
        <v>38571</v>
      </c>
      <c r="I478" s="139"/>
      <c r="J478" s="142">
        <f>SUM(J463:J477)</f>
        <v>6526844.9299999997</v>
      </c>
      <c r="K478" s="160">
        <f>SUM(K463:K477)</f>
        <v>12720870.970000001</v>
      </c>
      <c r="L478" s="142">
        <f t="shared" ref="L478:M478" si="55">SUM(L463:L477)</f>
        <v>38374464.659999996</v>
      </c>
      <c r="M478" s="142">
        <f t="shared" si="55"/>
        <v>33021092.91</v>
      </c>
      <c r="N478" s="140">
        <v>14</v>
      </c>
      <c r="O478" s="140">
        <v>14</v>
      </c>
      <c r="P478" s="140">
        <f>N478-O478</f>
        <v>0</v>
      </c>
      <c r="Q478" s="152">
        <f t="shared" si="52"/>
        <v>5353371.7499999963</v>
      </c>
      <c r="R478" s="150">
        <f>L478/H478</f>
        <v>994.90458271758564</v>
      </c>
    </row>
    <row r="479" spans="1:18" x14ac:dyDescent="0.3">
      <c r="A479" s="76">
        <v>1</v>
      </c>
      <c r="B479" s="75" t="s">
        <v>349</v>
      </c>
      <c r="C479" s="75" t="s">
        <v>716</v>
      </c>
      <c r="D479" s="75" t="s">
        <v>394</v>
      </c>
      <c r="E479" s="75" t="s">
        <v>717</v>
      </c>
      <c r="F479" s="75" t="s">
        <v>510</v>
      </c>
      <c r="G479" s="75" t="s">
        <v>718</v>
      </c>
      <c r="H479" s="80"/>
      <c r="I479" s="76"/>
      <c r="J479" s="153"/>
      <c r="K479" s="159"/>
      <c r="L479" s="81"/>
      <c r="M479" s="81"/>
      <c r="N479" s="75"/>
      <c r="O479" s="75"/>
      <c r="P479" s="75"/>
    </row>
    <row r="480" spans="1:18" x14ac:dyDescent="0.3">
      <c r="A480" s="76">
        <v>2</v>
      </c>
      <c r="B480" s="75" t="s">
        <v>349</v>
      </c>
      <c r="C480" s="75" t="s">
        <v>716</v>
      </c>
      <c r="D480" s="75" t="s">
        <v>394</v>
      </c>
      <c r="E480" s="75" t="s">
        <v>717</v>
      </c>
      <c r="F480" s="75" t="s">
        <v>480</v>
      </c>
      <c r="G480" s="75" t="s">
        <v>719</v>
      </c>
      <c r="H480" s="80">
        <v>3652</v>
      </c>
      <c r="I480" s="76">
        <v>3</v>
      </c>
      <c r="J480" s="153">
        <f>'เลย '!F42</f>
        <v>1372969.53</v>
      </c>
      <c r="K480" s="159">
        <f>SUM('เลย '!AM42)</f>
        <v>1431716.7100000002</v>
      </c>
      <c r="L480" s="81">
        <f>'เลย '!AN42</f>
        <v>2331450.1</v>
      </c>
      <c r="M480" s="81">
        <f>'เลย '!AO42</f>
        <v>1751590.03</v>
      </c>
      <c r="N480" s="75"/>
      <c r="O480" s="75"/>
      <c r="P480" s="75"/>
      <c r="Q480" s="151">
        <f t="shared" si="52"/>
        <v>579860.07000000007</v>
      </c>
      <c r="R480" s="78">
        <f t="shared" si="53"/>
        <v>638.40364184008763</v>
      </c>
    </row>
    <row r="481" spans="1:18" x14ac:dyDescent="0.3">
      <c r="A481" s="76">
        <v>3</v>
      </c>
      <c r="B481" s="75" t="s">
        <v>349</v>
      </c>
      <c r="C481" s="75" t="s">
        <v>716</v>
      </c>
      <c r="D481" s="75" t="s">
        <v>394</v>
      </c>
      <c r="E481" s="75" t="s">
        <v>717</v>
      </c>
      <c r="F481" s="75" t="s">
        <v>480</v>
      </c>
      <c r="G481" s="75" t="s">
        <v>720</v>
      </c>
      <c r="H481" s="80">
        <v>4998</v>
      </c>
      <c r="I481" s="76">
        <v>4</v>
      </c>
      <c r="J481" s="153">
        <f>'เลย '!F43</f>
        <v>332382.26</v>
      </c>
      <c r="K481" s="159">
        <f>SUM('เลย '!AM43)</f>
        <v>462549.44999999995</v>
      </c>
      <c r="L481" s="81">
        <f>'เลย '!AN43</f>
        <v>3191114.74</v>
      </c>
      <c r="M481" s="81">
        <f>'เลย '!AO43</f>
        <v>3236210.68</v>
      </c>
      <c r="N481" s="75"/>
      <c r="O481" s="75"/>
      <c r="P481" s="75"/>
      <c r="Q481" s="151">
        <f t="shared" si="52"/>
        <v>-45095.939999999944</v>
      </c>
      <c r="R481" s="78">
        <f t="shared" si="53"/>
        <v>638.47833933573429</v>
      </c>
    </row>
    <row r="482" spans="1:18" x14ac:dyDescent="0.3">
      <c r="A482" s="76">
        <v>4</v>
      </c>
      <c r="B482" s="75" t="s">
        <v>349</v>
      </c>
      <c r="C482" s="75" t="s">
        <v>716</v>
      </c>
      <c r="D482" s="75" t="s">
        <v>394</v>
      </c>
      <c r="E482" s="75" t="s">
        <v>717</v>
      </c>
      <c r="F482" s="75" t="s">
        <v>480</v>
      </c>
      <c r="G482" s="75" t="s">
        <v>721</v>
      </c>
      <c r="H482" s="80">
        <v>3421</v>
      </c>
      <c r="I482" s="76">
        <v>3</v>
      </c>
      <c r="J482" s="153">
        <f>'เลย '!F44</f>
        <v>636581.28</v>
      </c>
      <c r="K482" s="159">
        <f>SUM('เลย '!AM44)</f>
        <v>740846.86</v>
      </c>
      <c r="L482" s="81">
        <f>'เลย '!AN44</f>
        <v>2132996.2999999998</v>
      </c>
      <c r="M482" s="81">
        <f>'เลย '!AO44</f>
        <v>1944571.9600000002</v>
      </c>
      <c r="N482" s="75"/>
      <c r="O482" s="75"/>
      <c r="P482" s="75"/>
      <c r="Q482" s="151">
        <f t="shared" si="52"/>
        <v>188424.33999999962</v>
      </c>
      <c r="R482" s="78">
        <f t="shared" si="53"/>
        <v>623.50081847413037</v>
      </c>
    </row>
    <row r="483" spans="1:18" x14ac:dyDescent="0.3">
      <c r="A483" s="76">
        <v>5</v>
      </c>
      <c r="B483" s="75" t="s">
        <v>349</v>
      </c>
      <c r="C483" s="75" t="s">
        <v>716</v>
      </c>
      <c r="D483" s="75" t="s">
        <v>394</v>
      </c>
      <c r="E483" s="75" t="s">
        <v>717</v>
      </c>
      <c r="F483" s="75" t="s">
        <v>480</v>
      </c>
      <c r="G483" s="75" t="s">
        <v>722</v>
      </c>
      <c r="H483" s="80">
        <v>1467</v>
      </c>
      <c r="I483" s="76">
        <v>1</v>
      </c>
      <c r="J483" s="153">
        <f>'เลย '!F45</f>
        <v>274763.83</v>
      </c>
      <c r="K483" s="159">
        <f>SUM('เลย '!AM45)</f>
        <v>282125.16000000003</v>
      </c>
      <c r="L483" s="81">
        <f>'เลย '!AN45</f>
        <v>1935617.06</v>
      </c>
      <c r="M483" s="81">
        <f>'เลย '!AO45</f>
        <v>1972924.75</v>
      </c>
      <c r="N483" s="75"/>
      <c r="O483" s="75"/>
      <c r="P483" s="75"/>
      <c r="Q483" s="151">
        <f t="shared" si="52"/>
        <v>-37307.689999999944</v>
      </c>
      <c r="R483" s="78">
        <f t="shared" si="53"/>
        <v>1319.4390320381731</v>
      </c>
    </row>
    <row r="484" spans="1:18" x14ac:dyDescent="0.3">
      <c r="A484" s="76">
        <v>6</v>
      </c>
      <c r="B484" s="75" t="s">
        <v>349</v>
      </c>
      <c r="C484" s="75" t="s">
        <v>716</v>
      </c>
      <c r="D484" s="75" t="s">
        <v>394</v>
      </c>
      <c r="E484" s="75" t="s">
        <v>717</v>
      </c>
      <c r="F484" s="75" t="s">
        <v>480</v>
      </c>
      <c r="G484" s="75" t="s">
        <v>723</v>
      </c>
      <c r="H484" s="80">
        <v>4845</v>
      </c>
      <c r="I484" s="76">
        <v>4</v>
      </c>
      <c r="J484" s="153">
        <f>'เลย '!F46</f>
        <v>588012.9</v>
      </c>
      <c r="K484" s="159">
        <f>SUM('เลย '!AM46)</f>
        <v>643318.63</v>
      </c>
      <c r="L484" s="81">
        <f>'เลย '!AN46</f>
        <v>2555262.1500000004</v>
      </c>
      <c r="M484" s="81">
        <f>'เลย '!AO46</f>
        <v>2477168.9499999997</v>
      </c>
      <c r="N484" s="75"/>
      <c r="O484" s="75"/>
      <c r="P484" s="75"/>
      <c r="Q484" s="151">
        <f t="shared" si="52"/>
        <v>78093.200000000652</v>
      </c>
      <c r="R484" s="78">
        <f t="shared" si="53"/>
        <v>527.40188854489168</v>
      </c>
    </row>
    <row r="485" spans="1:18" x14ac:dyDescent="0.3">
      <c r="A485" s="76">
        <v>7</v>
      </c>
      <c r="B485" s="75" t="s">
        <v>349</v>
      </c>
      <c r="C485" s="75" t="s">
        <v>716</v>
      </c>
      <c r="D485" s="75" t="s">
        <v>394</v>
      </c>
      <c r="E485" s="75" t="s">
        <v>717</v>
      </c>
      <c r="F485" s="75" t="s">
        <v>480</v>
      </c>
      <c r="G485" s="75" t="s">
        <v>724</v>
      </c>
      <c r="H485" s="80">
        <v>3469</v>
      </c>
      <c r="I485" s="76">
        <v>3</v>
      </c>
      <c r="J485" s="153">
        <f>'เลย '!F47</f>
        <v>445834.46</v>
      </c>
      <c r="K485" s="159">
        <f>SUM('เลย '!AM47)</f>
        <v>487787.25000000006</v>
      </c>
      <c r="L485" s="81">
        <f>'เลย '!AN47</f>
        <v>2324350.08</v>
      </c>
      <c r="M485" s="81">
        <f>'เลย '!AO47</f>
        <v>2281257.56</v>
      </c>
      <c r="N485" s="75"/>
      <c r="O485" s="75"/>
      <c r="P485" s="75"/>
      <c r="Q485" s="151">
        <f t="shared" si="52"/>
        <v>43092.520000000019</v>
      </c>
      <c r="R485" s="78">
        <f t="shared" si="53"/>
        <v>670.03461516287121</v>
      </c>
    </row>
    <row r="486" spans="1:18" x14ac:dyDescent="0.3">
      <c r="A486" s="76">
        <v>8</v>
      </c>
      <c r="B486" s="75" t="s">
        <v>349</v>
      </c>
      <c r="C486" s="75" t="s">
        <v>716</v>
      </c>
      <c r="D486" s="75" t="s">
        <v>394</v>
      </c>
      <c r="E486" s="75" t="s">
        <v>717</v>
      </c>
      <c r="F486" s="75" t="s">
        <v>480</v>
      </c>
      <c r="G486" s="75" t="s">
        <v>725</v>
      </c>
      <c r="H486" s="80">
        <v>2587</v>
      </c>
      <c r="I486" s="76">
        <v>2</v>
      </c>
      <c r="J486" s="153">
        <f>'เลย '!F48</f>
        <v>405405.31</v>
      </c>
      <c r="K486" s="159">
        <f>SUM('เลย '!AM48)</f>
        <v>484280.69999999995</v>
      </c>
      <c r="L486" s="81">
        <f>'เลย '!AN48</f>
        <v>2268367.36</v>
      </c>
      <c r="M486" s="81">
        <f>'เลย '!AO48</f>
        <v>2387492.63</v>
      </c>
      <c r="N486" s="75"/>
      <c r="O486" s="75"/>
      <c r="P486" s="75"/>
      <c r="Q486" s="151">
        <f t="shared" si="52"/>
        <v>-119125.27000000002</v>
      </c>
      <c r="R486" s="78">
        <f t="shared" si="53"/>
        <v>876.8331503672207</v>
      </c>
    </row>
    <row r="487" spans="1:18" x14ac:dyDescent="0.3">
      <c r="A487" s="76">
        <v>9</v>
      </c>
      <c r="B487" s="75" t="s">
        <v>349</v>
      </c>
      <c r="C487" s="75" t="s">
        <v>716</v>
      </c>
      <c r="D487" s="75" t="s">
        <v>394</v>
      </c>
      <c r="E487" s="75" t="s">
        <v>717</v>
      </c>
      <c r="F487" s="75" t="s">
        <v>480</v>
      </c>
      <c r="G487" s="75" t="s">
        <v>726</v>
      </c>
      <c r="H487" s="80">
        <v>1576</v>
      </c>
      <c r="I487" s="76">
        <v>2</v>
      </c>
      <c r="J487" s="153">
        <f>'เลย '!F49</f>
        <v>567535.37</v>
      </c>
      <c r="K487" s="159">
        <f>SUM('เลย '!AM49)</f>
        <v>567512.64999999991</v>
      </c>
      <c r="L487" s="81">
        <f>'เลย '!AN49</f>
        <v>1127830.02</v>
      </c>
      <c r="M487" s="81">
        <f>'เลย '!AO49</f>
        <v>1181153.52</v>
      </c>
      <c r="N487" s="75"/>
      <c r="O487" s="75"/>
      <c r="P487" s="75"/>
      <c r="Q487" s="151">
        <f t="shared" si="52"/>
        <v>-53323.5</v>
      </c>
      <c r="R487" s="78">
        <f t="shared" si="53"/>
        <v>715.62818527918785</v>
      </c>
    </row>
    <row r="488" spans="1:18" x14ac:dyDescent="0.3">
      <c r="A488" s="76">
        <v>10</v>
      </c>
      <c r="B488" s="75" t="s">
        <v>349</v>
      </c>
      <c r="C488" s="75" t="s">
        <v>716</v>
      </c>
      <c r="D488" s="75" t="s">
        <v>394</v>
      </c>
      <c r="E488" s="75" t="s">
        <v>717</v>
      </c>
      <c r="F488" s="75" t="s">
        <v>480</v>
      </c>
      <c r="G488" s="75" t="s">
        <v>727</v>
      </c>
      <c r="H488" s="80">
        <v>2113</v>
      </c>
      <c r="I488" s="76">
        <v>2</v>
      </c>
      <c r="J488" s="153">
        <f>'เลย '!F50</f>
        <v>1097336.7</v>
      </c>
      <c r="K488" s="159">
        <f>SUM('เลย '!AM50)</f>
        <v>1102514.6199999999</v>
      </c>
      <c r="L488" s="81">
        <f>'เลย '!AN50</f>
        <v>1461849.56</v>
      </c>
      <c r="M488" s="81">
        <f>'เลย '!AO50</f>
        <v>1109717.8999999999</v>
      </c>
      <c r="N488" s="75"/>
      <c r="O488" s="75"/>
      <c r="P488" s="75"/>
      <c r="Q488" s="151">
        <f t="shared" si="52"/>
        <v>352131.66000000015</v>
      </c>
      <c r="R488" s="78">
        <f t="shared" si="53"/>
        <v>691.83604353999056</v>
      </c>
    </row>
    <row r="489" spans="1:18" x14ac:dyDescent="0.3">
      <c r="A489" s="76">
        <v>11</v>
      </c>
      <c r="B489" s="75" t="s">
        <v>349</v>
      </c>
      <c r="C489" s="75" t="s">
        <v>716</v>
      </c>
      <c r="D489" s="75" t="s">
        <v>394</v>
      </c>
      <c r="E489" s="75" t="s">
        <v>717</v>
      </c>
      <c r="F489" s="75" t="s">
        <v>480</v>
      </c>
      <c r="G489" s="75" t="s">
        <v>728</v>
      </c>
      <c r="H489" s="80">
        <v>1780</v>
      </c>
      <c r="I489" s="76">
        <v>2</v>
      </c>
      <c r="J489" s="153">
        <f>'เลย '!F51</f>
        <v>376506.94</v>
      </c>
      <c r="K489" s="159">
        <f>SUM('เลย '!AM51)</f>
        <v>376044.88</v>
      </c>
      <c r="L489" s="81">
        <f>'เลย '!AN51</f>
        <v>1704469.42</v>
      </c>
      <c r="M489" s="81">
        <f>'เลย '!AO51</f>
        <v>1599313.11</v>
      </c>
      <c r="N489" s="75"/>
      <c r="O489" s="75"/>
      <c r="P489" s="75"/>
      <c r="Q489" s="151">
        <f t="shared" si="52"/>
        <v>105156.30999999982</v>
      </c>
      <c r="R489" s="78">
        <f t="shared" si="53"/>
        <v>957.56708988764046</v>
      </c>
    </row>
    <row r="490" spans="1:18" s="21" customFormat="1" x14ac:dyDescent="0.3">
      <c r="A490" s="139">
        <v>4</v>
      </c>
      <c r="B490" s="140" t="s">
        <v>349</v>
      </c>
      <c r="C490" s="140"/>
      <c r="D490" s="140"/>
      <c r="E490" s="140" t="s">
        <v>376</v>
      </c>
      <c r="F490" s="140"/>
      <c r="G490" s="140" t="s">
        <v>729</v>
      </c>
      <c r="H490" s="142">
        <f>SUM(H479:H489)</f>
        <v>29908</v>
      </c>
      <c r="I490" s="139"/>
      <c r="J490" s="142">
        <f>SUM(J479:J489)</f>
        <v>6097328.580000001</v>
      </c>
      <c r="K490" s="160">
        <f>SUM(K479:K489)</f>
        <v>6578696.9100000001</v>
      </c>
      <c r="L490" s="142">
        <f t="shared" ref="L490:M490" si="56">SUM(L479:L489)</f>
        <v>21033306.789999999</v>
      </c>
      <c r="M490" s="142">
        <f t="shared" si="56"/>
        <v>19941401.089999996</v>
      </c>
      <c r="N490" s="140">
        <v>10</v>
      </c>
      <c r="O490" s="140">
        <v>10</v>
      </c>
      <c r="P490" s="140">
        <f>N490-O490</f>
        <v>0</v>
      </c>
      <c r="Q490" s="152">
        <f t="shared" si="52"/>
        <v>1091905.700000003</v>
      </c>
      <c r="R490" s="150">
        <f>L490/H490</f>
        <v>703.26691152868796</v>
      </c>
    </row>
    <row r="491" spans="1:18" x14ac:dyDescent="0.3">
      <c r="A491" s="76">
        <v>1</v>
      </c>
      <c r="B491" s="75" t="s">
        <v>349</v>
      </c>
      <c r="C491" s="75" t="s">
        <v>730</v>
      </c>
      <c r="D491" s="75" t="s">
        <v>440</v>
      </c>
      <c r="E491" s="75" t="s">
        <v>731</v>
      </c>
      <c r="F491" s="75" t="s">
        <v>629</v>
      </c>
      <c r="G491" s="75" t="s">
        <v>732</v>
      </c>
      <c r="H491" s="80"/>
      <c r="I491" s="76"/>
      <c r="J491" s="153"/>
      <c r="K491" s="159"/>
      <c r="L491" s="81"/>
      <c r="M491" s="81"/>
      <c r="N491" s="75"/>
      <c r="O491" s="75"/>
      <c r="P491" s="75"/>
    </row>
    <row r="492" spans="1:18" x14ac:dyDescent="0.3">
      <c r="A492" s="76">
        <v>2</v>
      </c>
      <c r="B492" s="75" t="s">
        <v>349</v>
      </c>
      <c r="C492" s="75" t="s">
        <v>730</v>
      </c>
      <c r="D492" s="75" t="s">
        <v>440</v>
      </c>
      <c r="E492" s="75" t="s">
        <v>731</v>
      </c>
      <c r="F492" s="75" t="s">
        <v>480</v>
      </c>
      <c r="G492" s="75" t="s">
        <v>733</v>
      </c>
      <c r="H492" s="80">
        <v>1148</v>
      </c>
      <c r="I492" s="76">
        <v>1</v>
      </c>
      <c r="J492" s="153">
        <f>'เลย '!F52</f>
        <v>337457.73</v>
      </c>
      <c r="K492" s="159">
        <f>SUM('เลย '!AM52)</f>
        <v>366432.20999999996</v>
      </c>
      <c r="L492" s="81">
        <f>'เลย '!AN52</f>
        <v>1164125.4099999999</v>
      </c>
      <c r="M492" s="81">
        <f>'เลย '!AO52</f>
        <v>1167959.52</v>
      </c>
      <c r="N492" s="75"/>
      <c r="O492" s="75"/>
      <c r="P492" s="75"/>
      <c r="Q492" s="151">
        <f t="shared" si="52"/>
        <v>-3834.1100000001024</v>
      </c>
      <c r="R492" s="78">
        <f t="shared" si="53"/>
        <v>1014.0465243902438</v>
      </c>
    </row>
    <row r="493" spans="1:18" x14ac:dyDescent="0.3">
      <c r="A493" s="76">
        <v>3</v>
      </c>
      <c r="B493" s="75" t="s">
        <v>349</v>
      </c>
      <c r="C493" s="75" t="s">
        <v>730</v>
      </c>
      <c r="D493" s="75" t="s">
        <v>440</v>
      </c>
      <c r="E493" s="75" t="s">
        <v>731</v>
      </c>
      <c r="F493" s="75" t="s">
        <v>480</v>
      </c>
      <c r="G493" s="75" t="s">
        <v>734</v>
      </c>
      <c r="H493" s="80">
        <v>600</v>
      </c>
      <c r="I493" s="76">
        <v>1</v>
      </c>
      <c r="J493" s="153">
        <f>'เลย '!F53</f>
        <v>478294.03</v>
      </c>
      <c r="K493" s="159">
        <f>SUM('เลย '!AM53)</f>
        <v>533030.31000000006</v>
      </c>
      <c r="L493" s="81">
        <f>'เลย '!AN53</f>
        <v>908218.1100000001</v>
      </c>
      <c r="M493" s="81">
        <f>'เลย '!AO53</f>
        <v>784028.25</v>
      </c>
      <c r="N493" s="75"/>
      <c r="O493" s="75"/>
      <c r="P493" s="75"/>
      <c r="Q493" s="151">
        <f t="shared" si="52"/>
        <v>124189.8600000001</v>
      </c>
      <c r="R493" s="78">
        <f t="shared" si="53"/>
        <v>1513.6968500000003</v>
      </c>
    </row>
    <row r="494" spans="1:18" x14ac:dyDescent="0.3">
      <c r="A494" s="76">
        <v>4</v>
      </c>
      <c r="B494" s="75" t="s">
        <v>349</v>
      </c>
      <c r="C494" s="75" t="s">
        <v>730</v>
      </c>
      <c r="D494" s="75" t="s">
        <v>440</v>
      </c>
      <c r="E494" s="75" t="s">
        <v>731</v>
      </c>
      <c r="F494" s="75" t="s">
        <v>480</v>
      </c>
      <c r="G494" s="75" t="s">
        <v>735</v>
      </c>
      <c r="H494" s="80">
        <v>1963</v>
      </c>
      <c r="I494" s="76">
        <v>2</v>
      </c>
      <c r="J494" s="153">
        <f>'เลย '!F54</f>
        <v>256793.72</v>
      </c>
      <c r="K494" s="159">
        <f>SUM('เลย '!AM54)</f>
        <v>293682.27999999997</v>
      </c>
      <c r="L494" s="81">
        <f>'เลย '!AN54</f>
        <v>1631078.6600000001</v>
      </c>
      <c r="M494" s="81">
        <f>'เลย '!AO54</f>
        <v>1795580.3699999999</v>
      </c>
      <c r="N494" s="75"/>
      <c r="O494" s="75"/>
      <c r="P494" s="75"/>
      <c r="Q494" s="151">
        <f t="shared" si="52"/>
        <v>-164501.70999999973</v>
      </c>
      <c r="R494" s="78">
        <f t="shared" si="53"/>
        <v>830.91118695873672</v>
      </c>
    </row>
    <row r="495" spans="1:18" x14ac:dyDescent="0.3">
      <c r="A495" s="76">
        <v>5</v>
      </c>
      <c r="B495" s="75" t="s">
        <v>349</v>
      </c>
      <c r="C495" s="75" t="s">
        <v>730</v>
      </c>
      <c r="D495" s="75" t="s">
        <v>440</v>
      </c>
      <c r="E495" s="75" t="s">
        <v>731</v>
      </c>
      <c r="F495" s="75" t="s">
        <v>480</v>
      </c>
      <c r="G495" s="75" t="s">
        <v>736</v>
      </c>
      <c r="H495" s="80">
        <v>3524</v>
      </c>
      <c r="I495" s="76">
        <v>3</v>
      </c>
      <c r="J495" s="153">
        <f>'เลย '!F55</f>
        <v>557409.55000000005</v>
      </c>
      <c r="K495" s="159">
        <f>SUM('เลย '!AM55)</f>
        <v>601438.14</v>
      </c>
      <c r="L495" s="81">
        <f>'เลย '!AN55</f>
        <v>2250169.41</v>
      </c>
      <c r="M495" s="81">
        <f>'เลย '!AO55</f>
        <v>2138405.9300000002</v>
      </c>
      <c r="N495" s="75"/>
      <c r="O495" s="75"/>
      <c r="P495" s="75"/>
      <c r="Q495" s="151">
        <f t="shared" si="52"/>
        <v>111763.47999999998</v>
      </c>
      <c r="R495" s="78">
        <f t="shared" si="53"/>
        <v>638.52707434733259</v>
      </c>
    </row>
    <row r="496" spans="1:18" x14ac:dyDescent="0.3">
      <c r="A496" s="76">
        <v>6</v>
      </c>
      <c r="B496" s="75" t="s">
        <v>349</v>
      </c>
      <c r="C496" s="75" t="s">
        <v>730</v>
      </c>
      <c r="D496" s="75" t="s">
        <v>440</v>
      </c>
      <c r="E496" s="75" t="s">
        <v>731</v>
      </c>
      <c r="F496" s="75" t="s">
        <v>480</v>
      </c>
      <c r="G496" s="75" t="s">
        <v>737</v>
      </c>
      <c r="H496" s="80">
        <v>4129</v>
      </c>
      <c r="I496" s="76">
        <v>3</v>
      </c>
      <c r="J496" s="153">
        <f>'เลย '!F56</f>
        <v>435474.13</v>
      </c>
      <c r="K496" s="159">
        <f>SUM('เลย '!AM56)</f>
        <v>515119.46</v>
      </c>
      <c r="L496" s="81">
        <f>'เลย '!AN56</f>
        <v>2145509.63</v>
      </c>
      <c r="M496" s="81">
        <f>'เลย '!AO56</f>
        <v>2173264.63</v>
      </c>
      <c r="N496" s="75"/>
      <c r="O496" s="75"/>
      <c r="P496" s="75"/>
      <c r="Q496" s="151">
        <f t="shared" si="52"/>
        <v>-27755</v>
      </c>
      <c r="R496" s="78">
        <f t="shared" si="53"/>
        <v>519.61967304432062</v>
      </c>
    </row>
    <row r="497" spans="1:18" x14ac:dyDescent="0.3">
      <c r="A497" s="76">
        <v>7</v>
      </c>
      <c r="B497" s="75" t="s">
        <v>349</v>
      </c>
      <c r="C497" s="75" t="s">
        <v>730</v>
      </c>
      <c r="D497" s="75" t="s">
        <v>440</v>
      </c>
      <c r="E497" s="75" t="s">
        <v>731</v>
      </c>
      <c r="F497" s="75" t="s">
        <v>480</v>
      </c>
      <c r="G497" s="75" t="s">
        <v>738</v>
      </c>
      <c r="H497" s="80">
        <v>2325</v>
      </c>
      <c r="I497" s="76">
        <v>2</v>
      </c>
      <c r="J497" s="153">
        <f>'เลย '!F57</f>
        <v>581389.55000000005</v>
      </c>
      <c r="K497" s="159">
        <f>SUM('เลย '!AM57)</f>
        <v>654462.9800000001</v>
      </c>
      <c r="L497" s="81">
        <f>'เลย '!AN57</f>
        <v>2059794.65</v>
      </c>
      <c r="M497" s="81">
        <f>'เลย '!AO57</f>
        <v>2225329.7600000002</v>
      </c>
      <c r="N497" s="75"/>
      <c r="O497" s="75"/>
      <c r="P497" s="75"/>
      <c r="Q497" s="151">
        <f t="shared" si="52"/>
        <v>-165535.11000000034</v>
      </c>
      <c r="R497" s="78">
        <f t="shared" si="53"/>
        <v>885.93318279569894</v>
      </c>
    </row>
    <row r="498" spans="1:18" x14ac:dyDescent="0.3">
      <c r="A498" s="76">
        <v>8</v>
      </c>
      <c r="B498" s="75" t="s">
        <v>349</v>
      </c>
      <c r="C498" s="75" t="s">
        <v>730</v>
      </c>
      <c r="D498" s="75" t="s">
        <v>440</v>
      </c>
      <c r="E498" s="75" t="s">
        <v>731</v>
      </c>
      <c r="F498" s="75" t="s">
        <v>480</v>
      </c>
      <c r="G498" s="75" t="s">
        <v>739</v>
      </c>
      <c r="H498" s="80">
        <v>1841</v>
      </c>
      <c r="I498" s="76">
        <v>2</v>
      </c>
      <c r="J498" s="153">
        <f>'เลย '!F58</f>
        <v>373334.35</v>
      </c>
      <c r="K498" s="159">
        <f>SUM('เลย '!AM58)</f>
        <v>394342.52999999997</v>
      </c>
      <c r="L498" s="81">
        <f>'เลย '!AN58</f>
        <v>1623112.26</v>
      </c>
      <c r="M498" s="81">
        <f>'เลย '!AO58</f>
        <v>1662289.19</v>
      </c>
      <c r="N498" s="75"/>
      <c r="O498" s="75"/>
      <c r="P498" s="75"/>
      <c r="Q498" s="151">
        <f t="shared" si="52"/>
        <v>-39176.929999999935</v>
      </c>
      <c r="R498" s="78">
        <f t="shared" si="53"/>
        <v>881.64707224334597</v>
      </c>
    </row>
    <row r="499" spans="1:18" x14ac:dyDescent="0.3">
      <c r="A499" s="76">
        <v>9</v>
      </c>
      <c r="B499" s="75" t="s">
        <v>349</v>
      </c>
      <c r="C499" s="75" t="s">
        <v>730</v>
      </c>
      <c r="D499" s="75" t="s">
        <v>440</v>
      </c>
      <c r="E499" s="75" t="s">
        <v>731</v>
      </c>
      <c r="F499" s="75" t="s">
        <v>480</v>
      </c>
      <c r="G499" s="75" t="s">
        <v>740</v>
      </c>
      <c r="H499" s="80">
        <v>1982</v>
      </c>
      <c r="I499" s="76">
        <v>2</v>
      </c>
      <c r="J499" s="153">
        <f>'เลย '!F59</f>
        <v>100757.61</v>
      </c>
      <c r="K499" s="159">
        <f>SUM('เลย '!AM59)</f>
        <v>117726.93000000001</v>
      </c>
      <c r="L499" s="81">
        <f>'เลย '!AN59</f>
        <v>1377285.03</v>
      </c>
      <c r="M499" s="81">
        <f>'เลย '!AO59</f>
        <v>1546783.6099999999</v>
      </c>
      <c r="N499" s="75"/>
      <c r="O499" s="75"/>
      <c r="P499" s="75"/>
      <c r="Q499" s="151">
        <f t="shared" si="52"/>
        <v>-169498.57999999984</v>
      </c>
      <c r="R499" s="78">
        <f t="shared" si="53"/>
        <v>694.89658425832499</v>
      </c>
    </row>
    <row r="500" spans="1:18" x14ac:dyDescent="0.3">
      <c r="A500" s="76">
        <v>10</v>
      </c>
      <c r="B500" s="75" t="s">
        <v>349</v>
      </c>
      <c r="C500" s="75" t="s">
        <v>730</v>
      </c>
      <c r="D500" s="75" t="s">
        <v>440</v>
      </c>
      <c r="E500" s="75" t="s">
        <v>731</v>
      </c>
      <c r="F500" s="75" t="s">
        <v>480</v>
      </c>
      <c r="G500" s="75" t="s">
        <v>741</v>
      </c>
      <c r="H500" s="80">
        <v>4846</v>
      </c>
      <c r="I500" s="76">
        <v>4</v>
      </c>
      <c r="J500" s="153">
        <f>'เลย '!F60</f>
        <v>170737.64</v>
      </c>
      <c r="K500" s="159">
        <f>SUM('เลย '!AM60)</f>
        <v>234020.94</v>
      </c>
      <c r="L500" s="81">
        <f>'เลย '!AN60</f>
        <v>2597640.37</v>
      </c>
      <c r="M500" s="81">
        <f>'เลย '!AO60</f>
        <v>2630817.41</v>
      </c>
      <c r="N500" s="75"/>
      <c r="O500" s="75"/>
      <c r="P500" s="75"/>
      <c r="Q500" s="151">
        <f t="shared" si="52"/>
        <v>-33177.040000000037</v>
      </c>
      <c r="R500" s="78">
        <f t="shared" si="53"/>
        <v>536.03804581097813</v>
      </c>
    </row>
    <row r="501" spans="1:18" x14ac:dyDescent="0.3">
      <c r="A501" s="76">
        <v>11</v>
      </c>
      <c r="B501" s="75" t="s">
        <v>349</v>
      </c>
      <c r="C501" s="75" t="s">
        <v>730</v>
      </c>
      <c r="D501" s="75" t="s">
        <v>440</v>
      </c>
      <c r="E501" s="75" t="s">
        <v>731</v>
      </c>
      <c r="F501" s="75" t="s">
        <v>480</v>
      </c>
      <c r="G501" s="75" t="s">
        <v>742</v>
      </c>
      <c r="H501" s="80">
        <v>5177</v>
      </c>
      <c r="I501" s="76">
        <v>4</v>
      </c>
      <c r="J501" s="153">
        <f>'เลย '!F61</f>
        <v>743075.79</v>
      </c>
      <c r="K501" s="159">
        <f>SUM('เลย '!AM61)</f>
        <v>906311.96</v>
      </c>
      <c r="L501" s="81">
        <f>'เลย '!AN61</f>
        <v>2986414.9000000004</v>
      </c>
      <c r="M501" s="81">
        <f>'เลย '!AO61</f>
        <v>3029411.66</v>
      </c>
      <c r="N501" s="75"/>
      <c r="O501" s="75"/>
      <c r="P501" s="75"/>
      <c r="Q501" s="151">
        <f t="shared" si="52"/>
        <v>-42996.759999999776</v>
      </c>
      <c r="R501" s="78">
        <f t="shared" si="53"/>
        <v>576.86206297083265</v>
      </c>
    </row>
    <row r="502" spans="1:18" x14ac:dyDescent="0.3">
      <c r="A502" s="76">
        <v>12</v>
      </c>
      <c r="B502" s="75" t="s">
        <v>349</v>
      </c>
      <c r="C502" s="75" t="s">
        <v>730</v>
      </c>
      <c r="D502" s="75" t="s">
        <v>440</v>
      </c>
      <c r="E502" s="75" t="s">
        <v>731</v>
      </c>
      <c r="F502" s="75" t="s">
        <v>480</v>
      </c>
      <c r="G502" s="75" t="s">
        <v>743</v>
      </c>
      <c r="H502" s="80">
        <v>3373</v>
      </c>
      <c r="I502" s="76">
        <v>3</v>
      </c>
      <c r="J502" s="153">
        <f>'เลย '!F62</f>
        <v>242769.66</v>
      </c>
      <c r="K502" s="159">
        <f>SUM('เลย '!AM62)</f>
        <v>274917.44000000006</v>
      </c>
      <c r="L502" s="81">
        <f>'เลย '!AN62</f>
        <v>2091991.74</v>
      </c>
      <c r="M502" s="81">
        <f>'เลย '!AO62</f>
        <v>2046928.4</v>
      </c>
      <c r="N502" s="75"/>
      <c r="O502" s="75"/>
      <c r="P502" s="75"/>
      <c r="Q502" s="151">
        <f t="shared" si="52"/>
        <v>45063.340000000084</v>
      </c>
      <c r="R502" s="78">
        <f t="shared" si="53"/>
        <v>620.21694040913133</v>
      </c>
    </row>
    <row r="503" spans="1:18" x14ac:dyDescent="0.3">
      <c r="A503" s="76">
        <v>13</v>
      </c>
      <c r="B503" s="75" t="s">
        <v>349</v>
      </c>
      <c r="C503" s="75" t="s">
        <v>730</v>
      </c>
      <c r="D503" s="75" t="s">
        <v>440</v>
      </c>
      <c r="E503" s="75" t="s">
        <v>731</v>
      </c>
      <c r="F503" s="75" t="s">
        <v>480</v>
      </c>
      <c r="G503" s="75" t="s">
        <v>744</v>
      </c>
      <c r="H503" s="80">
        <v>2100</v>
      </c>
      <c r="I503" s="76">
        <v>2</v>
      </c>
      <c r="J503" s="153">
        <f>'เลย '!F63</f>
        <v>240434.9</v>
      </c>
      <c r="K503" s="159">
        <f>SUM('เลย '!AM63)</f>
        <v>348141.04000000004</v>
      </c>
      <c r="L503" s="81">
        <f>'เลย '!AN63</f>
        <v>1669253.14</v>
      </c>
      <c r="M503" s="81">
        <f>'เลย '!AO63</f>
        <v>1556468.54</v>
      </c>
      <c r="N503" s="75"/>
      <c r="O503" s="75"/>
      <c r="P503" s="75"/>
      <c r="Q503" s="151">
        <f t="shared" si="52"/>
        <v>112784.59999999986</v>
      </c>
      <c r="R503" s="78">
        <f t="shared" si="53"/>
        <v>794.88244761904753</v>
      </c>
    </row>
    <row r="504" spans="1:18" x14ac:dyDescent="0.3">
      <c r="A504" s="76">
        <v>14</v>
      </c>
      <c r="B504" s="75" t="s">
        <v>349</v>
      </c>
      <c r="C504" s="75" t="s">
        <v>730</v>
      </c>
      <c r="D504" s="75" t="s">
        <v>440</v>
      </c>
      <c r="E504" s="75" t="s">
        <v>731</v>
      </c>
      <c r="F504" s="75" t="s">
        <v>480</v>
      </c>
      <c r="G504" s="75" t="s">
        <v>745</v>
      </c>
      <c r="H504" s="80">
        <v>4881</v>
      </c>
      <c r="I504" s="76">
        <v>4</v>
      </c>
      <c r="J504" s="153">
        <f>'เลย '!F64</f>
        <v>194349.36</v>
      </c>
      <c r="K504" s="159">
        <f>SUM('เลย '!AM64)</f>
        <v>207487.25</v>
      </c>
      <c r="L504" s="81">
        <f>'เลย '!AN64</f>
        <v>1079542.76</v>
      </c>
      <c r="M504" s="81">
        <f>'เลย '!AO64</f>
        <v>1215425.9700000002</v>
      </c>
      <c r="N504" s="75"/>
      <c r="O504" s="75"/>
      <c r="P504" s="75"/>
      <c r="Q504" s="151">
        <f t="shared" si="52"/>
        <v>-135883.2100000002</v>
      </c>
      <c r="R504" s="78">
        <f t="shared" si="53"/>
        <v>221.17245646383938</v>
      </c>
    </row>
    <row r="505" spans="1:18" s="21" customFormat="1" x14ac:dyDescent="0.3">
      <c r="A505" s="139">
        <v>5</v>
      </c>
      <c r="B505" s="140" t="s">
        <v>349</v>
      </c>
      <c r="C505" s="140"/>
      <c r="D505" s="140"/>
      <c r="E505" s="140" t="s">
        <v>376</v>
      </c>
      <c r="F505" s="140"/>
      <c r="G505" s="140" t="s">
        <v>746</v>
      </c>
      <c r="H505" s="142">
        <f>SUM(H491:H504)</f>
        <v>37889</v>
      </c>
      <c r="I505" s="139"/>
      <c r="J505" s="142">
        <f>SUM(J491:J504)</f>
        <v>4712278.0200000005</v>
      </c>
      <c r="K505" s="160">
        <f>SUM(K491:K504)</f>
        <v>5447113.4700000007</v>
      </c>
      <c r="L505" s="142">
        <f t="shared" ref="L505:M505" si="57">SUM(L491:L504)</f>
        <v>23584136.07</v>
      </c>
      <c r="M505" s="142">
        <f t="shared" si="57"/>
        <v>23972693.239999995</v>
      </c>
      <c r="N505" s="140">
        <v>13</v>
      </c>
      <c r="O505" s="140">
        <v>13</v>
      </c>
      <c r="P505" s="140">
        <f>N505-O505</f>
        <v>0</v>
      </c>
      <c r="Q505" s="152">
        <f t="shared" si="52"/>
        <v>-388557.16999999434</v>
      </c>
      <c r="R505" s="150">
        <f>L505/H505</f>
        <v>622.45337881707087</v>
      </c>
    </row>
    <row r="506" spans="1:18" x14ac:dyDescent="0.3">
      <c r="A506" s="76">
        <v>1</v>
      </c>
      <c r="B506" s="75" t="s">
        <v>349</v>
      </c>
      <c r="C506" s="75" t="s">
        <v>747</v>
      </c>
      <c r="D506" s="75" t="s">
        <v>401</v>
      </c>
      <c r="E506" s="75" t="s">
        <v>748</v>
      </c>
      <c r="F506" s="75" t="s">
        <v>510</v>
      </c>
      <c r="G506" s="75" t="s">
        <v>749</v>
      </c>
      <c r="H506" s="80"/>
      <c r="I506" s="76"/>
      <c r="J506" s="153"/>
      <c r="K506" s="159"/>
      <c r="L506" s="81"/>
      <c r="M506" s="81"/>
      <c r="N506" s="75"/>
      <c r="O506" s="75"/>
      <c r="P506" s="75"/>
    </row>
    <row r="507" spans="1:18" x14ac:dyDescent="0.3">
      <c r="A507" s="76">
        <v>2</v>
      </c>
      <c r="B507" s="75" t="s">
        <v>349</v>
      </c>
      <c r="C507" s="75" t="s">
        <v>747</v>
      </c>
      <c r="D507" s="75" t="s">
        <v>401</v>
      </c>
      <c r="E507" s="75" t="s">
        <v>748</v>
      </c>
      <c r="F507" s="75" t="s">
        <v>480</v>
      </c>
      <c r="G507" s="75" t="s">
        <v>750</v>
      </c>
      <c r="H507" s="80">
        <v>1307</v>
      </c>
      <c r="I507" s="76">
        <v>1</v>
      </c>
      <c r="J507" s="153">
        <f>'เลย '!F65</f>
        <v>454494.45</v>
      </c>
      <c r="K507" s="159">
        <f>SUM('เลย '!AM65)</f>
        <v>424986.31</v>
      </c>
      <c r="L507" s="81">
        <f>'เลย '!AN65</f>
        <v>1730992.31</v>
      </c>
      <c r="M507" s="81">
        <f>'เลย '!AO65</f>
        <v>1817921.3</v>
      </c>
      <c r="N507" s="75"/>
      <c r="O507" s="75"/>
      <c r="P507" s="75"/>
      <c r="Q507" s="151">
        <f t="shared" si="52"/>
        <v>-86928.989999999991</v>
      </c>
      <c r="R507" s="78">
        <f t="shared" si="53"/>
        <v>1324.401155317521</v>
      </c>
    </row>
    <row r="508" spans="1:18" x14ac:dyDescent="0.3">
      <c r="A508" s="76">
        <v>3</v>
      </c>
      <c r="B508" s="75" t="s">
        <v>349</v>
      </c>
      <c r="C508" s="75" t="s">
        <v>747</v>
      </c>
      <c r="D508" s="75" t="s">
        <v>401</v>
      </c>
      <c r="E508" s="75" t="s">
        <v>748</v>
      </c>
      <c r="F508" s="75" t="s">
        <v>480</v>
      </c>
      <c r="G508" s="75" t="s">
        <v>751</v>
      </c>
      <c r="H508" s="80">
        <v>1403</v>
      </c>
      <c r="I508" s="76">
        <v>1</v>
      </c>
      <c r="J508" s="153">
        <f>'เลย '!F66</f>
        <v>515547</v>
      </c>
      <c r="K508" s="159">
        <f>SUM('เลย '!AM66)</f>
        <v>543144.39</v>
      </c>
      <c r="L508" s="81">
        <f>'เลย '!AN66</f>
        <v>1757622.7799999998</v>
      </c>
      <c r="M508" s="81">
        <f>'เลย '!AO66</f>
        <v>1669993.0000000002</v>
      </c>
      <c r="N508" s="75"/>
      <c r="O508" s="75"/>
      <c r="P508" s="75"/>
      <c r="Q508" s="151">
        <f t="shared" si="52"/>
        <v>87629.779999999562</v>
      </c>
      <c r="R508" s="78">
        <f t="shared" si="53"/>
        <v>1252.7603563791872</v>
      </c>
    </row>
    <row r="509" spans="1:18" x14ac:dyDescent="0.3">
      <c r="A509" s="76">
        <v>4</v>
      </c>
      <c r="B509" s="75" t="s">
        <v>349</v>
      </c>
      <c r="C509" s="75" t="s">
        <v>747</v>
      </c>
      <c r="D509" s="75" t="s">
        <v>401</v>
      </c>
      <c r="E509" s="75" t="s">
        <v>748</v>
      </c>
      <c r="F509" s="75" t="s">
        <v>480</v>
      </c>
      <c r="G509" s="75" t="s">
        <v>752</v>
      </c>
      <c r="H509" s="80">
        <v>2602</v>
      </c>
      <c r="I509" s="76">
        <v>2</v>
      </c>
      <c r="J509" s="153">
        <f>'เลย '!F67</f>
        <v>525006.22</v>
      </c>
      <c r="K509" s="159">
        <f>SUM('เลย '!AM67)</f>
        <v>531918.30999999994</v>
      </c>
      <c r="L509" s="81">
        <f>'เลย '!AN67</f>
        <v>1822779.7799999998</v>
      </c>
      <c r="M509" s="81">
        <f>'เลย '!AO67</f>
        <v>1841560</v>
      </c>
      <c r="N509" s="75"/>
      <c r="O509" s="75"/>
      <c r="P509" s="75"/>
      <c r="Q509" s="151">
        <f t="shared" si="52"/>
        <v>-18780.220000000205</v>
      </c>
      <c r="R509" s="78">
        <f t="shared" si="53"/>
        <v>700.53027671022278</v>
      </c>
    </row>
    <row r="510" spans="1:18" x14ac:dyDescent="0.3">
      <c r="A510" s="76">
        <v>5</v>
      </c>
      <c r="B510" s="75" t="s">
        <v>349</v>
      </c>
      <c r="C510" s="75" t="s">
        <v>747</v>
      </c>
      <c r="D510" s="75" t="s">
        <v>401</v>
      </c>
      <c r="E510" s="75" t="s">
        <v>748</v>
      </c>
      <c r="F510" s="75" t="s">
        <v>480</v>
      </c>
      <c r="G510" s="75" t="s">
        <v>753</v>
      </c>
      <c r="H510" s="80">
        <v>1205</v>
      </c>
      <c r="I510" s="76">
        <v>1</v>
      </c>
      <c r="J510" s="153">
        <f>'เลย '!F68</f>
        <v>490349.5</v>
      </c>
      <c r="K510" s="159">
        <f>SUM('เลย '!AM68)</f>
        <v>494963.22</v>
      </c>
      <c r="L510" s="81">
        <f>'เลย '!AN68</f>
        <v>1847166.46</v>
      </c>
      <c r="M510" s="81">
        <f>'เลย '!AO68</f>
        <v>1980363.09</v>
      </c>
      <c r="N510" s="75"/>
      <c r="O510" s="75"/>
      <c r="P510" s="75"/>
      <c r="Q510" s="151">
        <f t="shared" si="52"/>
        <v>-133196.63000000012</v>
      </c>
      <c r="R510" s="78">
        <f t="shared" si="53"/>
        <v>1532.9182240663899</v>
      </c>
    </row>
    <row r="511" spans="1:18" x14ac:dyDescent="0.3">
      <c r="A511" s="76">
        <v>6</v>
      </c>
      <c r="B511" s="75" t="s">
        <v>349</v>
      </c>
      <c r="C511" s="75" t="s">
        <v>747</v>
      </c>
      <c r="D511" s="75" t="s">
        <v>401</v>
      </c>
      <c r="E511" s="75" t="s">
        <v>748</v>
      </c>
      <c r="F511" s="75" t="s">
        <v>480</v>
      </c>
      <c r="G511" s="75" t="s">
        <v>754</v>
      </c>
      <c r="H511" s="80">
        <v>909</v>
      </c>
      <c r="I511" s="76">
        <v>1</v>
      </c>
      <c r="J511" s="153">
        <f>'เลย '!F69</f>
        <v>342672.4</v>
      </c>
      <c r="K511" s="159">
        <f>SUM('เลย '!AM69)</f>
        <v>308948.77</v>
      </c>
      <c r="L511" s="81">
        <f>'เลย '!AN69</f>
        <v>923225.48</v>
      </c>
      <c r="M511" s="81">
        <f>'เลย '!AO69</f>
        <v>916855.74</v>
      </c>
      <c r="N511" s="75"/>
      <c r="O511" s="75"/>
      <c r="P511" s="75"/>
      <c r="Q511" s="151">
        <f t="shared" si="52"/>
        <v>6369.7399999999907</v>
      </c>
      <c r="R511" s="78">
        <f t="shared" si="53"/>
        <v>1015.6495929592959</v>
      </c>
    </row>
    <row r="512" spans="1:18" s="21" customFormat="1" x14ac:dyDescent="0.3">
      <c r="A512" s="139">
        <v>6</v>
      </c>
      <c r="B512" s="140" t="s">
        <v>349</v>
      </c>
      <c r="C512" s="140"/>
      <c r="D512" s="140"/>
      <c r="E512" s="140" t="s">
        <v>376</v>
      </c>
      <c r="F512" s="140"/>
      <c r="G512" s="140" t="s">
        <v>755</v>
      </c>
      <c r="H512" s="142">
        <f>SUM(H506:H511)</f>
        <v>7426</v>
      </c>
      <c r="I512" s="139"/>
      <c r="J512" s="142">
        <f>SUM(J506:J511)</f>
        <v>2328069.5699999998</v>
      </c>
      <c r="K512" s="160">
        <f>SUM(K506:K511)</f>
        <v>2303961</v>
      </c>
      <c r="L512" s="142">
        <f t="shared" ref="L512:M512" si="58">SUM(L507:L511)</f>
        <v>8081786.8099999987</v>
      </c>
      <c r="M512" s="142">
        <f t="shared" si="58"/>
        <v>8226693.1300000008</v>
      </c>
      <c r="N512" s="140">
        <v>5</v>
      </c>
      <c r="O512" s="140">
        <v>5</v>
      </c>
      <c r="P512" s="140">
        <f>N512-O512</f>
        <v>0</v>
      </c>
      <c r="Q512" s="152">
        <f t="shared" si="52"/>
        <v>-144906.32000000216</v>
      </c>
      <c r="R512" s="150">
        <f>L512/H512</f>
        <v>1088.3095623485051</v>
      </c>
    </row>
    <row r="513" spans="1:18" x14ac:dyDescent="0.3">
      <c r="A513" s="76">
        <v>1</v>
      </c>
      <c r="B513" s="75" t="s">
        <v>349</v>
      </c>
      <c r="C513" s="75" t="s">
        <v>756</v>
      </c>
      <c r="D513" s="75" t="s">
        <v>408</v>
      </c>
      <c r="E513" s="75" t="s">
        <v>757</v>
      </c>
      <c r="F513" s="75" t="s">
        <v>510</v>
      </c>
      <c r="G513" s="75" t="s">
        <v>758</v>
      </c>
      <c r="H513" s="80"/>
      <c r="I513" s="76"/>
      <c r="J513" s="153"/>
      <c r="K513" s="159"/>
      <c r="L513" s="81"/>
      <c r="M513" s="81"/>
      <c r="N513" s="75"/>
      <c r="O513" s="75"/>
      <c r="P513" s="75"/>
    </row>
    <row r="514" spans="1:18" x14ac:dyDescent="0.3">
      <c r="A514" s="76">
        <v>2</v>
      </c>
      <c r="B514" s="75" t="s">
        <v>349</v>
      </c>
      <c r="C514" s="75" t="s">
        <v>756</v>
      </c>
      <c r="D514" s="75" t="s">
        <v>408</v>
      </c>
      <c r="E514" s="75" t="s">
        <v>757</v>
      </c>
      <c r="F514" s="75" t="s">
        <v>480</v>
      </c>
      <c r="G514" s="75" t="s">
        <v>759</v>
      </c>
      <c r="H514" s="80">
        <v>2174</v>
      </c>
      <c r="I514" s="76">
        <v>2</v>
      </c>
      <c r="J514" s="153">
        <f>'เลย '!F70</f>
        <v>77693.06</v>
      </c>
      <c r="K514" s="159">
        <f>SUM('เลย '!AM70)</f>
        <v>112840.37999999999</v>
      </c>
      <c r="L514" s="81">
        <f>'เลย '!AN70</f>
        <v>1850907.55</v>
      </c>
      <c r="M514" s="81">
        <f>'เลย '!AO70</f>
        <v>1736467.5599999998</v>
      </c>
      <c r="N514" s="75"/>
      <c r="O514" s="75"/>
      <c r="P514" s="75"/>
      <c r="Q514" s="151">
        <f t="shared" si="52"/>
        <v>114439.99000000022</v>
      </c>
      <c r="R514" s="78">
        <f t="shared" si="53"/>
        <v>851.38341766329347</v>
      </c>
    </row>
    <row r="515" spans="1:18" x14ac:dyDescent="0.3">
      <c r="A515" s="76">
        <v>3</v>
      </c>
      <c r="B515" s="75" t="s">
        <v>349</v>
      </c>
      <c r="C515" s="75" t="s">
        <v>756</v>
      </c>
      <c r="D515" s="75" t="s">
        <v>408</v>
      </c>
      <c r="E515" s="75" t="s">
        <v>757</v>
      </c>
      <c r="F515" s="75" t="s">
        <v>480</v>
      </c>
      <c r="G515" s="75" t="s">
        <v>760</v>
      </c>
      <c r="H515" s="80">
        <v>3992</v>
      </c>
      <c r="I515" s="76">
        <v>3</v>
      </c>
      <c r="J515" s="153">
        <f>'เลย '!F71</f>
        <v>765053.92</v>
      </c>
      <c r="K515" s="159">
        <f>SUM('เลย '!AM71)</f>
        <v>1081355.8699999999</v>
      </c>
      <c r="L515" s="81">
        <f>'เลย '!AN71</f>
        <v>3263806.36</v>
      </c>
      <c r="M515" s="81">
        <f>'เลย '!AO71</f>
        <v>2766948.88</v>
      </c>
      <c r="N515" s="75"/>
      <c r="O515" s="75"/>
      <c r="P515" s="75"/>
      <c r="Q515" s="151">
        <f t="shared" si="52"/>
        <v>496857.48</v>
      </c>
      <c r="R515" s="78">
        <f t="shared" si="53"/>
        <v>817.58676352705413</v>
      </c>
    </row>
    <row r="516" spans="1:18" x14ac:dyDescent="0.3">
      <c r="A516" s="76">
        <v>4</v>
      </c>
      <c r="B516" s="75" t="s">
        <v>349</v>
      </c>
      <c r="C516" s="75" t="s">
        <v>756</v>
      </c>
      <c r="D516" s="75" t="s">
        <v>408</v>
      </c>
      <c r="E516" s="75" t="s">
        <v>757</v>
      </c>
      <c r="F516" s="75" t="s">
        <v>480</v>
      </c>
      <c r="G516" s="75" t="s">
        <v>761</v>
      </c>
      <c r="H516" s="80">
        <v>1495</v>
      </c>
      <c r="I516" s="76">
        <v>1</v>
      </c>
      <c r="J516" s="153">
        <f>'เลย '!F72</f>
        <v>69432.490000000005</v>
      </c>
      <c r="K516" s="159">
        <f>SUM('เลย '!AM72)</f>
        <v>93557.96</v>
      </c>
      <c r="L516" s="81">
        <f>'เลย '!AN72</f>
        <v>1538127.27</v>
      </c>
      <c r="M516" s="81">
        <f>'เลย '!AO72</f>
        <v>1633907.12</v>
      </c>
      <c r="N516" s="75"/>
      <c r="O516" s="75"/>
      <c r="P516" s="75"/>
      <c r="Q516" s="151">
        <f t="shared" si="52"/>
        <v>-95779.850000000093</v>
      </c>
      <c r="R516" s="78">
        <f t="shared" si="53"/>
        <v>1028.8476722408027</v>
      </c>
    </row>
    <row r="517" spans="1:18" x14ac:dyDescent="0.3">
      <c r="A517" s="76">
        <v>5</v>
      </c>
      <c r="B517" s="75" t="s">
        <v>349</v>
      </c>
      <c r="C517" s="75" t="s">
        <v>756</v>
      </c>
      <c r="D517" s="75" t="s">
        <v>408</v>
      </c>
      <c r="E517" s="75" t="s">
        <v>757</v>
      </c>
      <c r="F517" s="75" t="s">
        <v>480</v>
      </c>
      <c r="G517" s="75" t="s">
        <v>762</v>
      </c>
      <c r="H517" s="80">
        <v>1450</v>
      </c>
      <c r="I517" s="76">
        <v>1</v>
      </c>
      <c r="J517" s="153">
        <f>'เลย '!F73</f>
        <v>209162.78</v>
      </c>
      <c r="K517" s="159">
        <f>SUM('เลย '!AM73)</f>
        <v>257565.04</v>
      </c>
      <c r="L517" s="81">
        <f>'เลย '!AN73</f>
        <v>1788596.07</v>
      </c>
      <c r="M517" s="81">
        <f>'เลย '!AO73</f>
        <v>1808884.51</v>
      </c>
      <c r="N517" s="75"/>
      <c r="O517" s="75"/>
      <c r="P517" s="75"/>
      <c r="Q517" s="151">
        <f t="shared" si="52"/>
        <v>-20288.439999999944</v>
      </c>
      <c r="R517" s="78">
        <f t="shared" si="53"/>
        <v>1233.5145310344828</v>
      </c>
    </row>
    <row r="518" spans="1:18" x14ac:dyDescent="0.3">
      <c r="A518" s="76">
        <v>6</v>
      </c>
      <c r="B518" s="75" t="s">
        <v>349</v>
      </c>
      <c r="C518" s="75" t="s">
        <v>756</v>
      </c>
      <c r="D518" s="75" t="s">
        <v>408</v>
      </c>
      <c r="E518" s="75" t="s">
        <v>757</v>
      </c>
      <c r="F518" s="75" t="s">
        <v>480</v>
      </c>
      <c r="G518" s="75" t="s">
        <v>763</v>
      </c>
      <c r="H518" s="80">
        <v>1869</v>
      </c>
      <c r="I518" s="76">
        <v>2</v>
      </c>
      <c r="J518" s="153">
        <f>'เลย '!F74</f>
        <v>399264.33</v>
      </c>
      <c r="K518" s="159">
        <f>SUM('เลย '!AM74)</f>
        <v>419103.29000000004</v>
      </c>
      <c r="L518" s="81">
        <f>'เลย '!AN74</f>
        <v>1954416.29</v>
      </c>
      <c r="M518" s="81">
        <f>'เลย '!AO74</f>
        <v>1765075.75</v>
      </c>
      <c r="N518" s="75"/>
      <c r="O518" s="75"/>
      <c r="P518" s="75"/>
      <c r="Q518" s="151">
        <f t="shared" si="52"/>
        <v>189340.54000000004</v>
      </c>
      <c r="R518" s="78">
        <f t="shared" si="53"/>
        <v>1045.7015997859819</v>
      </c>
    </row>
    <row r="519" spans="1:18" x14ac:dyDescent="0.3">
      <c r="A519" s="76">
        <v>7</v>
      </c>
      <c r="B519" s="75" t="s">
        <v>349</v>
      </c>
      <c r="C519" s="75" t="s">
        <v>756</v>
      </c>
      <c r="D519" s="75" t="s">
        <v>408</v>
      </c>
      <c r="E519" s="75" t="s">
        <v>757</v>
      </c>
      <c r="F519" s="75" t="s">
        <v>480</v>
      </c>
      <c r="G519" s="75" t="s">
        <v>764</v>
      </c>
      <c r="H519" s="80">
        <v>2414</v>
      </c>
      <c r="I519" s="76">
        <v>2</v>
      </c>
      <c r="J519" s="153">
        <f>'เลย '!F75</f>
        <v>312700.06</v>
      </c>
      <c r="K519" s="159">
        <f>SUM('เลย '!AM75)</f>
        <v>439306.54</v>
      </c>
      <c r="L519" s="81">
        <f>'เลย '!AN75</f>
        <v>2408852.9900000002</v>
      </c>
      <c r="M519" s="81">
        <f>'เลย '!AO75</f>
        <v>2298175.42</v>
      </c>
      <c r="N519" s="75"/>
      <c r="O519" s="75"/>
      <c r="P519" s="75"/>
      <c r="Q519" s="151">
        <f t="shared" ref="Q519:Q582" si="59">L519-M519</f>
        <v>110677.5700000003</v>
      </c>
      <c r="R519" s="78">
        <f t="shared" ref="R519:R581" si="60">L519/H519</f>
        <v>997.86785004142507</v>
      </c>
    </row>
    <row r="520" spans="1:18" s="21" customFormat="1" x14ac:dyDescent="0.3">
      <c r="A520" s="139">
        <v>7</v>
      </c>
      <c r="B520" s="140" t="s">
        <v>349</v>
      </c>
      <c r="C520" s="140"/>
      <c r="D520" s="140"/>
      <c r="E520" s="140" t="s">
        <v>376</v>
      </c>
      <c r="F520" s="140"/>
      <c r="G520" s="140" t="s">
        <v>765</v>
      </c>
      <c r="H520" s="142">
        <f>SUM(H513:H519)</f>
        <v>13394</v>
      </c>
      <c r="I520" s="139"/>
      <c r="J520" s="142">
        <f>SUM(J513:J519)</f>
        <v>1833306.6400000001</v>
      </c>
      <c r="K520" s="160">
        <f>SUM(K513:K519)</f>
        <v>2403729.0799999996</v>
      </c>
      <c r="L520" s="142">
        <f t="shared" ref="L520:M520" si="61">SUM(L513:L519)</f>
        <v>12804706.529999999</v>
      </c>
      <c r="M520" s="142">
        <f t="shared" si="61"/>
        <v>12009459.24</v>
      </c>
      <c r="N520" s="140">
        <v>6</v>
      </c>
      <c r="O520" s="140">
        <v>6</v>
      </c>
      <c r="P520" s="140">
        <f>N520-O520</f>
        <v>0</v>
      </c>
      <c r="Q520" s="152">
        <f t="shared" si="59"/>
        <v>795247.28999999911</v>
      </c>
      <c r="R520" s="150">
        <f>L520/H520</f>
        <v>956.00317530237419</v>
      </c>
    </row>
    <row r="521" spans="1:18" x14ac:dyDescent="0.3">
      <c r="A521" s="76">
        <v>1</v>
      </c>
      <c r="B521" s="75" t="s">
        <v>349</v>
      </c>
      <c r="C521" s="75" t="s">
        <v>766</v>
      </c>
      <c r="D521" s="75" t="s">
        <v>415</v>
      </c>
      <c r="E521" s="75" t="s">
        <v>767</v>
      </c>
      <c r="F521" s="75" t="s">
        <v>510</v>
      </c>
      <c r="G521" s="75" t="s">
        <v>768</v>
      </c>
      <c r="H521" s="80"/>
      <c r="I521" s="76"/>
      <c r="J521" s="153"/>
      <c r="K521" s="159"/>
      <c r="L521" s="81"/>
      <c r="M521" s="81"/>
      <c r="N521" s="75"/>
      <c r="O521" s="75"/>
      <c r="P521" s="75"/>
    </row>
    <row r="522" spans="1:18" x14ac:dyDescent="0.3">
      <c r="A522" s="76">
        <v>2</v>
      </c>
      <c r="B522" s="75" t="s">
        <v>349</v>
      </c>
      <c r="C522" s="75" t="s">
        <v>766</v>
      </c>
      <c r="D522" s="75" t="s">
        <v>415</v>
      </c>
      <c r="E522" s="75" t="s">
        <v>767</v>
      </c>
      <c r="F522" s="75" t="s">
        <v>480</v>
      </c>
      <c r="G522" s="75" t="s">
        <v>769</v>
      </c>
      <c r="H522" s="80">
        <v>1730</v>
      </c>
      <c r="I522" s="76">
        <v>2</v>
      </c>
      <c r="J522" s="153">
        <f>'เลย '!F76</f>
        <v>270748.15000000002</v>
      </c>
      <c r="K522" s="159">
        <f>SUM('เลย '!AM76)</f>
        <v>272182.37</v>
      </c>
      <c r="L522" s="81">
        <f>'เลย '!AN76</f>
        <v>1467332.6099999999</v>
      </c>
      <c r="M522" s="81">
        <f>'เลย '!AO76</f>
        <v>1447206.24</v>
      </c>
      <c r="N522" s="75"/>
      <c r="O522" s="75"/>
      <c r="P522" s="75"/>
      <c r="Q522" s="151">
        <f t="shared" si="59"/>
        <v>20126.369999999879</v>
      </c>
      <c r="R522" s="78">
        <f t="shared" si="60"/>
        <v>848.16913872832367</v>
      </c>
    </row>
    <row r="523" spans="1:18" x14ac:dyDescent="0.3">
      <c r="A523" s="76">
        <v>3</v>
      </c>
      <c r="B523" s="75" t="s">
        <v>349</v>
      </c>
      <c r="C523" s="75" t="s">
        <v>766</v>
      </c>
      <c r="D523" s="75" t="s">
        <v>415</v>
      </c>
      <c r="E523" s="75" t="s">
        <v>767</v>
      </c>
      <c r="F523" s="75" t="s">
        <v>480</v>
      </c>
      <c r="G523" s="75" t="s">
        <v>770</v>
      </c>
      <c r="H523" s="80">
        <v>2378</v>
      </c>
      <c r="I523" s="76">
        <v>2</v>
      </c>
      <c r="J523" s="153">
        <f>'เลย '!F77</f>
        <v>551465.52</v>
      </c>
      <c r="K523" s="159">
        <f>SUM('เลย '!AM77)</f>
        <v>424457.86</v>
      </c>
      <c r="L523" s="81">
        <f>'เลย '!AN77</f>
        <v>2604480.12</v>
      </c>
      <c r="M523" s="81">
        <f>'เลย '!AO77</f>
        <v>2597119.5799999996</v>
      </c>
      <c r="N523" s="75"/>
      <c r="O523" s="75"/>
      <c r="P523" s="75"/>
      <c r="Q523" s="151">
        <f t="shared" si="59"/>
        <v>7360.5400000005029</v>
      </c>
      <c r="R523" s="78">
        <f t="shared" si="60"/>
        <v>1095.2397476871322</v>
      </c>
    </row>
    <row r="524" spans="1:18" x14ac:dyDescent="0.3">
      <c r="A524" s="76">
        <v>4</v>
      </c>
      <c r="B524" s="75" t="s">
        <v>349</v>
      </c>
      <c r="C524" s="75" t="s">
        <v>766</v>
      </c>
      <c r="D524" s="75" t="s">
        <v>415</v>
      </c>
      <c r="E524" s="75" t="s">
        <v>767</v>
      </c>
      <c r="F524" s="75" t="s">
        <v>480</v>
      </c>
      <c r="G524" s="75" t="s">
        <v>771</v>
      </c>
      <c r="H524" s="80">
        <v>2982</v>
      </c>
      <c r="I524" s="76">
        <v>2</v>
      </c>
      <c r="J524" s="153">
        <f>'เลย '!F78</f>
        <v>368282.75</v>
      </c>
      <c r="K524" s="159">
        <f>SUM('เลย '!AM78)</f>
        <v>272883.38</v>
      </c>
      <c r="L524" s="81">
        <f>'เลย '!AN78</f>
        <v>1560923.81</v>
      </c>
      <c r="M524" s="81">
        <f>'เลย '!AO78</f>
        <v>1753874.39</v>
      </c>
      <c r="N524" s="75"/>
      <c r="O524" s="75"/>
      <c r="P524" s="75"/>
      <c r="Q524" s="151">
        <f t="shared" si="59"/>
        <v>-192950.57999999984</v>
      </c>
      <c r="R524" s="78">
        <f t="shared" si="60"/>
        <v>523.44862843729038</v>
      </c>
    </row>
    <row r="525" spans="1:18" x14ac:dyDescent="0.3">
      <c r="A525" s="76">
        <v>5</v>
      </c>
      <c r="B525" s="75" t="s">
        <v>349</v>
      </c>
      <c r="C525" s="75" t="s">
        <v>766</v>
      </c>
      <c r="D525" s="75" t="s">
        <v>415</v>
      </c>
      <c r="E525" s="75" t="s">
        <v>767</v>
      </c>
      <c r="F525" s="75" t="s">
        <v>480</v>
      </c>
      <c r="G525" s="75" t="s">
        <v>772</v>
      </c>
      <c r="H525" s="80">
        <v>2602</v>
      </c>
      <c r="I525" s="76">
        <v>2</v>
      </c>
      <c r="J525" s="153">
        <f>'เลย '!F79</f>
        <v>558811</v>
      </c>
      <c r="K525" s="159">
        <f>SUM('เลย '!AM79)</f>
        <v>584901.7699999999</v>
      </c>
      <c r="L525" s="81">
        <f>'เลย '!AN79</f>
        <v>1659806.15</v>
      </c>
      <c r="M525" s="81">
        <f>'เลย '!AO79</f>
        <v>1653879.2400000002</v>
      </c>
      <c r="N525" s="75"/>
      <c r="O525" s="75"/>
      <c r="P525" s="75"/>
      <c r="Q525" s="151">
        <f t="shared" si="59"/>
        <v>5926.9099999996834</v>
      </c>
      <c r="R525" s="78">
        <f t="shared" si="60"/>
        <v>637.89629131437357</v>
      </c>
    </row>
    <row r="526" spans="1:18" x14ac:dyDescent="0.3">
      <c r="A526" s="76">
        <v>6</v>
      </c>
      <c r="B526" s="75" t="s">
        <v>349</v>
      </c>
      <c r="C526" s="75" t="s">
        <v>766</v>
      </c>
      <c r="D526" s="75" t="s">
        <v>415</v>
      </c>
      <c r="E526" s="75" t="s">
        <v>767</v>
      </c>
      <c r="F526" s="75" t="s">
        <v>480</v>
      </c>
      <c r="G526" s="75" t="s">
        <v>773</v>
      </c>
      <c r="H526" s="80">
        <v>4361</v>
      </c>
      <c r="I526" s="76">
        <v>3</v>
      </c>
      <c r="J526" s="153">
        <f>'เลย '!F80</f>
        <v>683028.95</v>
      </c>
      <c r="K526" s="159">
        <f>SUM('เลย '!AM80)</f>
        <v>602799.28999999992</v>
      </c>
      <c r="L526" s="81">
        <f>'เลย '!AN80</f>
        <v>2385058.52</v>
      </c>
      <c r="M526" s="81">
        <f>'เลย '!AO80</f>
        <v>2133299.0100000002</v>
      </c>
      <c r="N526" s="75"/>
      <c r="O526" s="75"/>
      <c r="P526" s="75"/>
      <c r="Q526" s="151">
        <f t="shared" si="59"/>
        <v>251759.50999999978</v>
      </c>
      <c r="R526" s="78">
        <f t="shared" si="60"/>
        <v>546.90633340976842</v>
      </c>
    </row>
    <row r="527" spans="1:18" x14ac:dyDescent="0.3">
      <c r="A527" s="76">
        <v>7</v>
      </c>
      <c r="B527" s="75" t="s">
        <v>349</v>
      </c>
      <c r="C527" s="75" t="s">
        <v>766</v>
      </c>
      <c r="D527" s="75" t="s">
        <v>415</v>
      </c>
      <c r="E527" s="75" t="s">
        <v>767</v>
      </c>
      <c r="F527" s="75" t="s">
        <v>480</v>
      </c>
      <c r="G527" s="75" t="s">
        <v>774</v>
      </c>
      <c r="H527" s="80">
        <v>2692</v>
      </c>
      <c r="I527" s="76">
        <v>2</v>
      </c>
      <c r="J527" s="153">
        <f>'เลย '!F81</f>
        <v>384047.16</v>
      </c>
      <c r="K527" s="159">
        <f>SUM('เลย '!AM81)</f>
        <v>289396.03999999998</v>
      </c>
      <c r="L527" s="81">
        <f>'เลย '!AN81</f>
        <v>2029046.95</v>
      </c>
      <c r="M527" s="81">
        <f>'เลย '!AO81</f>
        <v>1934898.46</v>
      </c>
      <c r="N527" s="75"/>
      <c r="O527" s="75"/>
      <c r="P527" s="75"/>
      <c r="Q527" s="151">
        <f t="shared" si="59"/>
        <v>94148.489999999991</v>
      </c>
      <c r="R527" s="78">
        <f t="shared" si="60"/>
        <v>753.73215081723629</v>
      </c>
    </row>
    <row r="528" spans="1:18" x14ac:dyDescent="0.3">
      <c r="A528" s="76">
        <v>8</v>
      </c>
      <c r="B528" s="75" t="s">
        <v>349</v>
      </c>
      <c r="C528" s="75" t="s">
        <v>766</v>
      </c>
      <c r="D528" s="75" t="s">
        <v>415</v>
      </c>
      <c r="E528" s="75" t="s">
        <v>767</v>
      </c>
      <c r="F528" s="75" t="s">
        <v>480</v>
      </c>
      <c r="G528" s="75" t="s">
        <v>775</v>
      </c>
      <c r="H528" s="80">
        <v>718</v>
      </c>
      <c r="I528" s="76">
        <v>1</v>
      </c>
      <c r="J528" s="153">
        <f>'เลย '!F82</f>
        <v>299787.13</v>
      </c>
      <c r="K528" s="159">
        <f>SUM('เลย '!AM82)</f>
        <v>331548.27999999997</v>
      </c>
      <c r="L528" s="81">
        <f>'เลย '!AN82</f>
        <v>1169562.45</v>
      </c>
      <c r="M528" s="81">
        <f>'เลย '!AO82</f>
        <v>1175657.29</v>
      </c>
      <c r="N528" s="75"/>
      <c r="O528" s="75"/>
      <c r="P528" s="75"/>
      <c r="Q528" s="151">
        <f t="shared" si="59"/>
        <v>-6094.8400000000838</v>
      </c>
      <c r="R528" s="78">
        <f t="shared" si="60"/>
        <v>1628.9170612813371</v>
      </c>
    </row>
    <row r="529" spans="1:18" x14ac:dyDescent="0.3">
      <c r="A529" s="76">
        <v>9</v>
      </c>
      <c r="B529" s="75" t="s">
        <v>349</v>
      </c>
      <c r="C529" s="75" t="s">
        <v>766</v>
      </c>
      <c r="D529" s="75" t="s">
        <v>415</v>
      </c>
      <c r="E529" s="75" t="s">
        <v>767</v>
      </c>
      <c r="F529" s="75" t="s">
        <v>480</v>
      </c>
      <c r="G529" s="75" t="s">
        <v>776</v>
      </c>
      <c r="H529" s="80">
        <v>699</v>
      </c>
      <c r="I529" s="76">
        <v>1</v>
      </c>
      <c r="J529" s="153">
        <f>'เลย '!F83</f>
        <v>414539.73</v>
      </c>
      <c r="K529" s="159">
        <f>SUM('เลย '!AM83)</f>
        <v>420138</v>
      </c>
      <c r="L529" s="81">
        <f>'เลย '!AN83</f>
        <v>1411818.47</v>
      </c>
      <c r="M529" s="81">
        <f>'เลย '!AO83</f>
        <v>1319374.1200000001</v>
      </c>
      <c r="N529" s="75"/>
      <c r="O529" s="75"/>
      <c r="P529" s="75"/>
      <c r="Q529" s="151">
        <f t="shared" si="59"/>
        <v>92444.34999999986</v>
      </c>
      <c r="R529" s="78">
        <f t="shared" si="60"/>
        <v>2019.768912732475</v>
      </c>
    </row>
    <row r="530" spans="1:18" x14ac:dyDescent="0.3">
      <c r="A530" s="76">
        <v>10</v>
      </c>
      <c r="B530" s="75" t="s">
        <v>349</v>
      </c>
      <c r="C530" s="75" t="s">
        <v>766</v>
      </c>
      <c r="D530" s="75" t="s">
        <v>415</v>
      </c>
      <c r="E530" s="75" t="s">
        <v>767</v>
      </c>
      <c r="F530" s="75" t="s">
        <v>480</v>
      </c>
      <c r="G530" s="75" t="s">
        <v>777</v>
      </c>
      <c r="H530" s="80">
        <v>768</v>
      </c>
      <c r="I530" s="76">
        <v>1</v>
      </c>
      <c r="J530" s="153">
        <f>'เลย '!F84</f>
        <v>407738.51</v>
      </c>
      <c r="K530" s="159">
        <f>SUM('เลย '!AM84)</f>
        <v>390350.83999999997</v>
      </c>
      <c r="L530" s="81">
        <f>'เลย '!AN84</f>
        <v>1316139.71</v>
      </c>
      <c r="M530" s="81">
        <f>'เลย '!AO84</f>
        <v>1345694.04</v>
      </c>
      <c r="N530" s="75"/>
      <c r="O530" s="75"/>
      <c r="P530" s="75"/>
      <c r="Q530" s="151">
        <f t="shared" si="59"/>
        <v>-29554.330000000075</v>
      </c>
      <c r="R530" s="78">
        <f t="shared" si="60"/>
        <v>1713.7235807291665</v>
      </c>
    </row>
    <row r="531" spans="1:18" s="21" customFormat="1" x14ac:dyDescent="0.3">
      <c r="A531" s="139">
        <v>8</v>
      </c>
      <c r="B531" s="140" t="s">
        <v>349</v>
      </c>
      <c r="C531" s="140"/>
      <c r="D531" s="140"/>
      <c r="E531" s="140" t="s">
        <v>376</v>
      </c>
      <c r="F531" s="140"/>
      <c r="G531" s="140" t="s">
        <v>778</v>
      </c>
      <c r="H531" s="142">
        <f>SUM(H522:H530)</f>
        <v>18930</v>
      </c>
      <c r="I531" s="139"/>
      <c r="J531" s="142">
        <f>SUM(J522:J530)</f>
        <v>3938448.9000000004</v>
      </c>
      <c r="K531" s="160">
        <f>SUM(K522:K530)</f>
        <v>3588657.8299999996</v>
      </c>
      <c r="L531" s="142">
        <f t="shared" ref="L531:M531" si="62">SUM(L522:L530)</f>
        <v>15604168.789999999</v>
      </c>
      <c r="M531" s="142">
        <f t="shared" si="62"/>
        <v>15361002.369999997</v>
      </c>
      <c r="N531" s="140">
        <v>9</v>
      </c>
      <c r="O531" s="140">
        <v>9</v>
      </c>
      <c r="P531" s="140">
        <f>N531-O531</f>
        <v>0</v>
      </c>
      <c r="Q531" s="152">
        <f t="shared" si="59"/>
        <v>243166.42000000179</v>
      </c>
      <c r="R531" s="150">
        <f>L531/H531</f>
        <v>824.30896936080296</v>
      </c>
    </row>
    <row r="532" spans="1:18" x14ac:dyDescent="0.3">
      <c r="A532" s="76">
        <v>1</v>
      </c>
      <c r="B532" s="75" t="s">
        <v>349</v>
      </c>
      <c r="C532" s="75" t="s">
        <v>779</v>
      </c>
      <c r="D532" s="75" t="s">
        <v>422</v>
      </c>
      <c r="E532" s="75" t="s">
        <v>780</v>
      </c>
      <c r="F532" s="75" t="s">
        <v>510</v>
      </c>
      <c r="G532" s="75" t="s">
        <v>781</v>
      </c>
      <c r="H532" s="80"/>
      <c r="I532" s="76"/>
      <c r="J532" s="153"/>
      <c r="K532" s="159"/>
      <c r="L532" s="81"/>
      <c r="M532" s="81"/>
      <c r="N532" s="75"/>
      <c r="O532" s="75"/>
      <c r="P532" s="75"/>
    </row>
    <row r="533" spans="1:18" x14ac:dyDescent="0.3">
      <c r="A533" s="76">
        <v>2</v>
      </c>
      <c r="B533" s="75" t="s">
        <v>349</v>
      </c>
      <c r="C533" s="75" t="s">
        <v>779</v>
      </c>
      <c r="D533" s="75" t="s">
        <v>422</v>
      </c>
      <c r="E533" s="75" t="s">
        <v>780</v>
      </c>
      <c r="F533" s="75" t="s">
        <v>480</v>
      </c>
      <c r="G533" s="75" t="s">
        <v>782</v>
      </c>
      <c r="H533" s="80">
        <v>3815</v>
      </c>
      <c r="I533" s="76">
        <v>3</v>
      </c>
      <c r="J533" s="153">
        <f>'เลย '!F85</f>
        <v>459832.87</v>
      </c>
      <c r="K533" s="159">
        <f>SUM('เลย '!AM85)</f>
        <v>495475.5</v>
      </c>
      <c r="L533" s="81">
        <f>'เลย '!AN85</f>
        <v>1736666.8299999998</v>
      </c>
      <c r="M533" s="81">
        <f>'เลย '!AO85</f>
        <v>1570180.91</v>
      </c>
      <c r="N533" s="75"/>
      <c r="O533" s="75"/>
      <c r="P533" s="75"/>
      <c r="Q533" s="151">
        <f t="shared" si="59"/>
        <v>166485.91999999993</v>
      </c>
      <c r="R533" s="78">
        <f t="shared" si="60"/>
        <v>455.22066317169066</v>
      </c>
    </row>
    <row r="534" spans="1:18" x14ac:dyDescent="0.3">
      <c r="A534" s="76">
        <v>3</v>
      </c>
      <c r="B534" s="75" t="s">
        <v>349</v>
      </c>
      <c r="C534" s="75" t="s">
        <v>779</v>
      </c>
      <c r="D534" s="75" t="s">
        <v>422</v>
      </c>
      <c r="E534" s="75" t="s">
        <v>780</v>
      </c>
      <c r="F534" s="75" t="s">
        <v>480</v>
      </c>
      <c r="G534" s="75" t="s">
        <v>783</v>
      </c>
      <c r="H534" s="80">
        <v>7508</v>
      </c>
      <c r="I534" s="76">
        <v>5</v>
      </c>
      <c r="J534" s="153">
        <f>'เลย '!F86</f>
        <v>850062.99</v>
      </c>
      <c r="K534" s="159">
        <f>SUM('เลย '!AM86)</f>
        <v>775125.99</v>
      </c>
      <c r="L534" s="81">
        <f>'เลย '!AN86</f>
        <v>3556516.3100000005</v>
      </c>
      <c r="M534" s="81">
        <f>'เลย '!AO86</f>
        <v>3284163.3600000003</v>
      </c>
      <c r="N534" s="75"/>
      <c r="O534" s="75"/>
      <c r="P534" s="75"/>
      <c r="Q534" s="151">
        <f t="shared" si="59"/>
        <v>272352.95000000019</v>
      </c>
      <c r="R534" s="78">
        <f t="shared" si="60"/>
        <v>473.6968979754929</v>
      </c>
    </row>
    <row r="535" spans="1:18" x14ac:dyDescent="0.3">
      <c r="A535" s="76">
        <v>4</v>
      </c>
      <c r="B535" s="75" t="s">
        <v>349</v>
      </c>
      <c r="C535" s="75" t="s">
        <v>779</v>
      </c>
      <c r="D535" s="75" t="s">
        <v>422</v>
      </c>
      <c r="E535" s="75" t="s">
        <v>780</v>
      </c>
      <c r="F535" s="75" t="s">
        <v>480</v>
      </c>
      <c r="G535" s="75" t="s">
        <v>784</v>
      </c>
      <c r="H535" s="80">
        <v>7132</v>
      </c>
      <c r="I535" s="76">
        <v>5</v>
      </c>
      <c r="J535" s="153">
        <f>'เลย '!F87</f>
        <v>556479.19999999995</v>
      </c>
      <c r="K535" s="159">
        <f>SUM('เลย '!AM87)</f>
        <v>560981.42999999993</v>
      </c>
      <c r="L535" s="81">
        <f>'เลย '!AN87</f>
        <v>4092910.25</v>
      </c>
      <c r="M535" s="81">
        <f>'เลย '!AO87</f>
        <v>3922778.9</v>
      </c>
      <c r="N535" s="75"/>
      <c r="O535" s="75"/>
      <c r="P535" s="75"/>
      <c r="Q535" s="151">
        <f t="shared" si="59"/>
        <v>170131.35000000009</v>
      </c>
      <c r="R535" s="78">
        <f t="shared" si="60"/>
        <v>573.87973219293326</v>
      </c>
    </row>
    <row r="536" spans="1:18" x14ac:dyDescent="0.3">
      <c r="A536" s="76">
        <v>5</v>
      </c>
      <c r="B536" s="75" t="s">
        <v>349</v>
      </c>
      <c r="C536" s="75" t="s">
        <v>779</v>
      </c>
      <c r="D536" s="75" t="s">
        <v>422</v>
      </c>
      <c r="E536" s="75" t="s">
        <v>780</v>
      </c>
      <c r="F536" s="75" t="s">
        <v>480</v>
      </c>
      <c r="G536" s="75" t="s">
        <v>785</v>
      </c>
      <c r="H536" s="80">
        <v>4586</v>
      </c>
      <c r="I536" s="76">
        <v>4</v>
      </c>
      <c r="J536" s="153">
        <f>'เลย '!F88</f>
        <v>436268.31</v>
      </c>
      <c r="K536" s="159">
        <f>SUM('เลย '!AM88)</f>
        <v>465373.89</v>
      </c>
      <c r="L536" s="81">
        <f>'เลย '!AN88</f>
        <v>1835553.4300000002</v>
      </c>
      <c r="M536" s="81">
        <f>'เลย '!AO88</f>
        <v>1668884.9300000002</v>
      </c>
      <c r="N536" s="75"/>
      <c r="O536" s="75"/>
      <c r="P536" s="75"/>
      <c r="Q536" s="151">
        <f t="shared" si="59"/>
        <v>166668.5</v>
      </c>
      <c r="R536" s="78">
        <f t="shared" si="60"/>
        <v>400.25151112080249</v>
      </c>
    </row>
    <row r="537" spans="1:18" x14ac:dyDescent="0.3">
      <c r="A537" s="76">
        <v>6</v>
      </c>
      <c r="B537" s="75" t="s">
        <v>349</v>
      </c>
      <c r="C537" s="75" t="s">
        <v>779</v>
      </c>
      <c r="D537" s="75" t="s">
        <v>422</v>
      </c>
      <c r="E537" s="75" t="s">
        <v>780</v>
      </c>
      <c r="F537" s="75" t="s">
        <v>480</v>
      </c>
      <c r="G537" s="75" t="s">
        <v>786</v>
      </c>
      <c r="H537" s="80">
        <v>3953</v>
      </c>
      <c r="I537" s="76">
        <v>3</v>
      </c>
      <c r="J537" s="153">
        <f>'เลย '!F89</f>
        <v>343691.22</v>
      </c>
      <c r="K537" s="159">
        <f>SUM('เลย '!AM89)</f>
        <v>603113.24</v>
      </c>
      <c r="L537" s="81">
        <f>'เลย '!AN89</f>
        <v>2061233.69</v>
      </c>
      <c r="M537" s="81">
        <f>'เลย '!AO89</f>
        <v>2080985.0099999998</v>
      </c>
      <c r="N537" s="75"/>
      <c r="O537" s="75"/>
      <c r="P537" s="75"/>
      <c r="Q537" s="151">
        <f t="shared" si="59"/>
        <v>-19751.319999999832</v>
      </c>
      <c r="R537" s="78">
        <f t="shared" si="60"/>
        <v>521.43528712370346</v>
      </c>
    </row>
    <row r="538" spans="1:18" x14ac:dyDescent="0.3">
      <c r="A538" s="76">
        <v>7</v>
      </c>
      <c r="B538" s="75" t="s">
        <v>349</v>
      </c>
      <c r="C538" s="75" t="s">
        <v>779</v>
      </c>
      <c r="D538" s="75" t="s">
        <v>422</v>
      </c>
      <c r="E538" s="75" t="s">
        <v>780</v>
      </c>
      <c r="F538" s="75" t="s">
        <v>480</v>
      </c>
      <c r="G538" s="75" t="s">
        <v>787</v>
      </c>
      <c r="H538" s="80">
        <v>1775</v>
      </c>
      <c r="I538" s="76">
        <v>2</v>
      </c>
      <c r="J538" s="153">
        <f>'เลย '!F90</f>
        <v>243125.29</v>
      </c>
      <c r="K538" s="159">
        <f>SUM('เลย '!AM90)</f>
        <v>268306.18000000005</v>
      </c>
      <c r="L538" s="81">
        <f>'เลย '!AN90</f>
        <v>1182987.92</v>
      </c>
      <c r="M538" s="81">
        <f>'เลย '!AO90</f>
        <v>1064694.2400000002</v>
      </c>
      <c r="N538" s="75"/>
      <c r="O538" s="75"/>
      <c r="P538" s="75"/>
      <c r="Q538" s="151">
        <f t="shared" si="59"/>
        <v>118293.6799999997</v>
      </c>
      <c r="R538" s="78">
        <f t="shared" si="60"/>
        <v>666.47206760563381</v>
      </c>
    </row>
    <row r="539" spans="1:18" x14ac:dyDescent="0.3">
      <c r="A539" s="76">
        <v>8</v>
      </c>
      <c r="B539" s="75" t="s">
        <v>349</v>
      </c>
      <c r="C539" s="75" t="s">
        <v>779</v>
      </c>
      <c r="D539" s="75" t="s">
        <v>422</v>
      </c>
      <c r="E539" s="75" t="s">
        <v>780</v>
      </c>
      <c r="F539" s="75" t="s">
        <v>480</v>
      </c>
      <c r="G539" s="75" t="s">
        <v>788</v>
      </c>
      <c r="H539" s="80">
        <v>5971</v>
      </c>
      <c r="I539" s="76">
        <v>4</v>
      </c>
      <c r="J539" s="153">
        <f>'เลย '!F91</f>
        <v>571940.07999999996</v>
      </c>
      <c r="K539" s="159">
        <f>SUM('เลย '!AM91)</f>
        <v>495243.85999999987</v>
      </c>
      <c r="L539" s="81">
        <f>'เลย '!AN91</f>
        <v>3461922.63</v>
      </c>
      <c r="M539" s="81">
        <f>'เลย '!AO91</f>
        <v>3174064.1900000004</v>
      </c>
      <c r="N539" s="75"/>
      <c r="O539" s="75"/>
      <c r="P539" s="75"/>
      <c r="Q539" s="151">
        <f t="shared" si="59"/>
        <v>287858.43999999948</v>
      </c>
      <c r="R539" s="78">
        <f t="shared" si="60"/>
        <v>579.78942053257413</v>
      </c>
    </row>
    <row r="540" spans="1:18" x14ac:dyDescent="0.3">
      <c r="A540" s="76">
        <v>9</v>
      </c>
      <c r="B540" s="75" t="s">
        <v>349</v>
      </c>
      <c r="C540" s="75" t="s">
        <v>779</v>
      </c>
      <c r="D540" s="75" t="s">
        <v>422</v>
      </c>
      <c r="E540" s="75" t="s">
        <v>780</v>
      </c>
      <c r="F540" s="75" t="s">
        <v>480</v>
      </c>
      <c r="G540" s="75" t="s">
        <v>789</v>
      </c>
      <c r="H540" s="80">
        <v>1682</v>
      </c>
      <c r="I540" s="76">
        <v>2</v>
      </c>
      <c r="J540" s="153">
        <f>'เลย '!F92</f>
        <v>246818.76</v>
      </c>
      <c r="K540" s="159">
        <f>SUM('เลย '!AM92)</f>
        <v>232837.73</v>
      </c>
      <c r="L540" s="81">
        <f>'เลย '!AN92</f>
        <v>1531965.6</v>
      </c>
      <c r="M540" s="81">
        <f>'เลย '!AO92</f>
        <v>1562607.3800000001</v>
      </c>
      <c r="N540" s="75"/>
      <c r="O540" s="75"/>
      <c r="P540" s="75"/>
      <c r="Q540" s="151">
        <f t="shared" si="59"/>
        <v>-30641.780000000028</v>
      </c>
      <c r="R540" s="78">
        <f t="shared" si="60"/>
        <v>910.80000000000007</v>
      </c>
    </row>
    <row r="541" spans="1:18" x14ac:dyDescent="0.3">
      <c r="A541" s="76">
        <v>10</v>
      </c>
      <c r="B541" s="75" t="s">
        <v>349</v>
      </c>
      <c r="C541" s="75" t="s">
        <v>779</v>
      </c>
      <c r="D541" s="75" t="s">
        <v>422</v>
      </c>
      <c r="E541" s="75" t="s">
        <v>780</v>
      </c>
      <c r="F541" s="75" t="s">
        <v>480</v>
      </c>
      <c r="G541" s="75" t="s">
        <v>790</v>
      </c>
      <c r="H541" s="80">
        <v>3610</v>
      </c>
      <c r="I541" s="76">
        <v>3</v>
      </c>
      <c r="J541" s="153">
        <f>'เลย '!F93</f>
        <v>391618.19</v>
      </c>
      <c r="K541" s="159">
        <f>SUM('เลย '!AM93)</f>
        <v>383394.14999999997</v>
      </c>
      <c r="L541" s="81">
        <f>'เลย '!AN93</f>
        <v>1103208.72</v>
      </c>
      <c r="M541" s="81">
        <f>'เลย '!AO93</f>
        <v>1283175.72</v>
      </c>
      <c r="N541" s="75"/>
      <c r="O541" s="75"/>
      <c r="P541" s="75"/>
      <c r="Q541" s="151">
        <f t="shared" si="59"/>
        <v>-179967</v>
      </c>
      <c r="R541" s="78">
        <f t="shared" si="60"/>
        <v>305.59798337950139</v>
      </c>
    </row>
    <row r="542" spans="1:18" x14ac:dyDescent="0.3">
      <c r="A542" s="76">
        <v>11</v>
      </c>
      <c r="B542" s="75" t="s">
        <v>349</v>
      </c>
      <c r="C542" s="75" t="s">
        <v>779</v>
      </c>
      <c r="D542" s="75" t="s">
        <v>422</v>
      </c>
      <c r="E542" s="75" t="s">
        <v>780</v>
      </c>
      <c r="F542" s="75" t="s">
        <v>480</v>
      </c>
      <c r="G542" s="75" t="s">
        <v>791</v>
      </c>
      <c r="H542" s="80">
        <v>3334</v>
      </c>
      <c r="I542" s="76">
        <v>3</v>
      </c>
      <c r="J542" s="153">
        <f>'เลย '!F94</f>
        <v>149728.59</v>
      </c>
      <c r="K542" s="159">
        <f>SUM('เลย '!AM94)</f>
        <v>277732.36</v>
      </c>
      <c r="L542" s="81">
        <f>'เลย '!AN94</f>
        <v>1595217.47</v>
      </c>
      <c r="M542" s="81">
        <f>'เลย '!AO94</f>
        <v>1661181.76</v>
      </c>
      <c r="N542" s="75"/>
      <c r="O542" s="75"/>
      <c r="P542" s="75"/>
      <c r="Q542" s="151">
        <f t="shared" si="59"/>
        <v>-65964.290000000037</v>
      </c>
      <c r="R542" s="78">
        <f t="shared" si="60"/>
        <v>478.4695470905819</v>
      </c>
    </row>
    <row r="543" spans="1:18" x14ac:dyDescent="0.3">
      <c r="A543" s="76">
        <v>12</v>
      </c>
      <c r="B543" s="75" t="s">
        <v>349</v>
      </c>
      <c r="C543" s="75" t="s">
        <v>779</v>
      </c>
      <c r="D543" s="75" t="s">
        <v>422</v>
      </c>
      <c r="E543" s="75" t="s">
        <v>780</v>
      </c>
      <c r="F543" s="75" t="s">
        <v>480</v>
      </c>
      <c r="G543" s="75" t="s">
        <v>792</v>
      </c>
      <c r="H543" s="80">
        <v>3092</v>
      </c>
      <c r="I543" s="76">
        <v>3</v>
      </c>
      <c r="J543" s="153">
        <f>'เลย '!F95</f>
        <v>529714.07999999996</v>
      </c>
      <c r="K543" s="159">
        <f>SUM('เลย '!AM95)</f>
        <v>498564.29999999993</v>
      </c>
      <c r="L543" s="81">
        <f>'เลย '!AN95</f>
        <v>1797971.1</v>
      </c>
      <c r="M543" s="81">
        <f>'เลย '!AO95</f>
        <v>1887405.79</v>
      </c>
      <c r="N543" s="75"/>
      <c r="O543" s="75"/>
      <c r="P543" s="75"/>
      <c r="Q543" s="151">
        <f t="shared" si="59"/>
        <v>-89434.689999999944</v>
      </c>
      <c r="R543" s="78">
        <f t="shared" si="60"/>
        <v>581.4913001293661</v>
      </c>
    </row>
    <row r="544" spans="1:18" x14ac:dyDescent="0.3">
      <c r="A544" s="76">
        <v>13</v>
      </c>
      <c r="B544" s="75" t="s">
        <v>349</v>
      </c>
      <c r="C544" s="75" t="s">
        <v>779</v>
      </c>
      <c r="D544" s="75" t="s">
        <v>422</v>
      </c>
      <c r="E544" s="75" t="s">
        <v>780</v>
      </c>
      <c r="F544" s="75" t="s">
        <v>480</v>
      </c>
      <c r="G544" s="75" t="s">
        <v>793</v>
      </c>
      <c r="H544" s="80">
        <v>4180</v>
      </c>
      <c r="I544" s="76">
        <v>3</v>
      </c>
      <c r="J544" s="153">
        <f>'เลย '!F96</f>
        <v>380885.38</v>
      </c>
      <c r="K544" s="159">
        <f>SUM('เลย '!AM96)</f>
        <v>289500.82</v>
      </c>
      <c r="L544" s="81">
        <f>'เลย '!AN96</f>
        <v>1044297.7200000001</v>
      </c>
      <c r="M544" s="81">
        <f>'เลย '!AO96</f>
        <v>1315868.0899999999</v>
      </c>
      <c r="N544" s="75"/>
      <c r="O544" s="75"/>
      <c r="P544" s="75"/>
      <c r="Q544" s="151">
        <f t="shared" si="59"/>
        <v>-271570.36999999976</v>
      </c>
      <c r="R544" s="78">
        <f t="shared" si="60"/>
        <v>249.83199043062203</v>
      </c>
    </row>
    <row r="545" spans="1:18" x14ac:dyDescent="0.3">
      <c r="A545" s="76">
        <v>14</v>
      </c>
      <c r="B545" s="75" t="s">
        <v>349</v>
      </c>
      <c r="C545" s="75" t="s">
        <v>779</v>
      </c>
      <c r="D545" s="75" t="s">
        <v>422</v>
      </c>
      <c r="E545" s="75" t="s">
        <v>780</v>
      </c>
      <c r="F545" s="75" t="s">
        <v>480</v>
      </c>
      <c r="G545" s="75" t="s">
        <v>794</v>
      </c>
      <c r="H545" s="80">
        <v>5871</v>
      </c>
      <c r="I545" s="76">
        <v>4</v>
      </c>
      <c r="J545" s="153">
        <f>'เลย '!F97</f>
        <v>565188.29</v>
      </c>
      <c r="K545" s="159">
        <f>SUM('เลย '!AM97)</f>
        <v>495842.35000000003</v>
      </c>
      <c r="L545" s="81">
        <f>'เลย '!AN97</f>
        <v>2010669.76</v>
      </c>
      <c r="M545" s="81">
        <f>'เลย '!AO97</f>
        <v>1786489.08</v>
      </c>
      <c r="N545" s="75"/>
      <c r="O545" s="75"/>
      <c r="P545" s="75"/>
      <c r="Q545" s="151">
        <f t="shared" si="59"/>
        <v>224180.67999999993</v>
      </c>
      <c r="R545" s="78">
        <f t="shared" si="60"/>
        <v>342.47483563277126</v>
      </c>
    </row>
    <row r="546" spans="1:18" x14ac:dyDescent="0.3">
      <c r="A546" s="76">
        <v>15</v>
      </c>
      <c r="B546" s="75" t="s">
        <v>349</v>
      </c>
      <c r="C546" s="75" t="s">
        <v>779</v>
      </c>
      <c r="D546" s="75" t="s">
        <v>422</v>
      </c>
      <c r="E546" s="75" t="s">
        <v>780</v>
      </c>
      <c r="F546" s="75" t="s">
        <v>480</v>
      </c>
      <c r="G546" s="75" t="s">
        <v>795</v>
      </c>
      <c r="H546" s="80">
        <v>3758</v>
      </c>
      <c r="I546" s="76">
        <v>3</v>
      </c>
      <c r="J546" s="153">
        <f>'เลย '!F98</f>
        <v>207420.25</v>
      </c>
      <c r="K546" s="159">
        <f>SUM('เลย '!AM98)</f>
        <v>223156.19</v>
      </c>
      <c r="L546" s="81">
        <f>'เลย '!AN98</f>
        <v>2747032.83</v>
      </c>
      <c r="M546" s="81">
        <f>'เลย '!AO98</f>
        <v>2471698.06</v>
      </c>
      <c r="N546" s="75"/>
      <c r="O546" s="75"/>
      <c r="P546" s="75"/>
      <c r="Q546" s="151">
        <f t="shared" si="59"/>
        <v>275334.77</v>
      </c>
      <c r="R546" s="78">
        <f t="shared" si="60"/>
        <v>730.98265832889842</v>
      </c>
    </row>
    <row r="547" spans="1:18" x14ac:dyDescent="0.3">
      <c r="A547" s="76">
        <v>16</v>
      </c>
      <c r="B547" s="75" t="s">
        <v>349</v>
      </c>
      <c r="C547" s="75" t="s">
        <v>779</v>
      </c>
      <c r="D547" s="75" t="s">
        <v>422</v>
      </c>
      <c r="E547" s="75" t="s">
        <v>780</v>
      </c>
      <c r="F547" s="75" t="s">
        <v>480</v>
      </c>
      <c r="G547" s="75" t="s">
        <v>796</v>
      </c>
      <c r="H547" s="80">
        <v>8167</v>
      </c>
      <c r="I547" s="76">
        <v>5</v>
      </c>
      <c r="J547" s="153">
        <f>'เลย '!F99</f>
        <v>806241.57</v>
      </c>
      <c r="K547" s="159">
        <f>SUM('เลย '!AM99)</f>
        <v>858703.84</v>
      </c>
      <c r="L547" s="81">
        <f>'เลย '!AN99</f>
        <v>4341711.4800000004</v>
      </c>
      <c r="M547" s="81">
        <f>'เลย '!AO99</f>
        <v>3281177.5</v>
      </c>
      <c r="N547" s="75"/>
      <c r="O547" s="75"/>
      <c r="P547" s="75"/>
      <c r="Q547" s="151">
        <f t="shared" si="59"/>
        <v>1060533.9800000004</v>
      </c>
      <c r="R547" s="78">
        <f t="shared" si="60"/>
        <v>531.61644177788662</v>
      </c>
    </row>
    <row r="548" spans="1:18" x14ac:dyDescent="0.3">
      <c r="A548" s="76">
        <v>17</v>
      </c>
      <c r="B548" s="75" t="s">
        <v>349</v>
      </c>
      <c r="C548" s="75" t="s">
        <v>779</v>
      </c>
      <c r="D548" s="75" t="s">
        <v>422</v>
      </c>
      <c r="E548" s="75" t="s">
        <v>780</v>
      </c>
      <c r="F548" s="75" t="s">
        <v>480</v>
      </c>
      <c r="G548" s="75" t="s">
        <v>797</v>
      </c>
      <c r="H548" s="80">
        <v>3187</v>
      </c>
      <c r="I548" s="76">
        <v>3</v>
      </c>
      <c r="J548" s="153">
        <f>'เลย '!F100</f>
        <v>301807.38</v>
      </c>
      <c r="K548" s="159">
        <f>SUM('เลย '!AM100)</f>
        <v>352201.84</v>
      </c>
      <c r="L548" s="81">
        <f>'เลย '!AN100</f>
        <v>1925745.45</v>
      </c>
      <c r="M548" s="81">
        <f>'เลย '!AO100</f>
        <v>1482730.24</v>
      </c>
      <c r="N548" s="75"/>
      <c r="O548" s="75"/>
      <c r="P548" s="75"/>
      <c r="Q548" s="151">
        <f t="shared" si="59"/>
        <v>443015.20999999996</v>
      </c>
      <c r="R548" s="78">
        <f t="shared" si="60"/>
        <v>604.25021964229677</v>
      </c>
    </row>
    <row r="549" spans="1:18" x14ac:dyDescent="0.3">
      <c r="A549" s="76">
        <v>18</v>
      </c>
      <c r="B549" s="75" t="s">
        <v>349</v>
      </c>
      <c r="C549" s="75" t="s">
        <v>779</v>
      </c>
      <c r="D549" s="75" t="s">
        <v>422</v>
      </c>
      <c r="E549" s="75" t="s">
        <v>780</v>
      </c>
      <c r="F549" s="75" t="s">
        <v>480</v>
      </c>
      <c r="G549" s="75" t="s">
        <v>798</v>
      </c>
      <c r="H549" s="80">
        <v>4472</v>
      </c>
      <c r="I549" s="76">
        <v>3</v>
      </c>
      <c r="J549" s="153">
        <f>'เลย '!F101</f>
        <v>465648.54</v>
      </c>
      <c r="K549" s="159">
        <f>SUM('เลย '!AM101)</f>
        <v>330902.06999999995</v>
      </c>
      <c r="L549" s="81">
        <f>'เลย '!AN101</f>
        <v>2827513.79</v>
      </c>
      <c r="M549" s="81">
        <f>'เลย '!AO101</f>
        <v>2823098.05</v>
      </c>
      <c r="N549" s="75"/>
      <c r="O549" s="75"/>
      <c r="P549" s="75"/>
      <c r="Q549" s="151">
        <f t="shared" si="59"/>
        <v>4415.7400000002235</v>
      </c>
      <c r="R549" s="78">
        <f t="shared" si="60"/>
        <v>632.27052549194991</v>
      </c>
    </row>
    <row r="550" spans="1:18" s="21" customFormat="1" x14ac:dyDescent="0.3">
      <c r="A550" s="139">
        <v>9</v>
      </c>
      <c r="B550" s="140" t="s">
        <v>349</v>
      </c>
      <c r="C550" s="140"/>
      <c r="D550" s="140"/>
      <c r="E550" s="140" t="s">
        <v>376</v>
      </c>
      <c r="F550" s="140"/>
      <c r="G550" s="140" t="s">
        <v>799</v>
      </c>
      <c r="H550" s="142">
        <f>SUM(H532:H549)</f>
        <v>76093</v>
      </c>
      <c r="I550" s="139"/>
      <c r="J550" s="142">
        <f>SUM(J532:J549)</f>
        <v>7506470.9900000002</v>
      </c>
      <c r="K550" s="160">
        <f>SUM(K532:K549)</f>
        <v>7606455.7400000002</v>
      </c>
      <c r="L550" s="142">
        <f t="shared" ref="L550:M550" si="63">SUM(L532:L549)</f>
        <v>38853124.979999997</v>
      </c>
      <c r="M550" s="142">
        <f t="shared" si="63"/>
        <v>36321183.209999993</v>
      </c>
      <c r="N550" s="140">
        <v>17</v>
      </c>
      <c r="O550" s="140">
        <v>17</v>
      </c>
      <c r="P550" s="140">
        <f>N550-O550</f>
        <v>0</v>
      </c>
      <c r="Q550" s="152">
        <f t="shared" si="59"/>
        <v>2531941.7700000033</v>
      </c>
      <c r="R550" s="150">
        <f>L550/H550</f>
        <v>510.60051489624533</v>
      </c>
    </row>
    <row r="551" spans="1:18" x14ac:dyDescent="0.3">
      <c r="A551" s="76">
        <v>1</v>
      </c>
      <c r="B551" s="75" t="s">
        <v>349</v>
      </c>
      <c r="C551" s="75" t="s">
        <v>800</v>
      </c>
      <c r="D551" s="75" t="s">
        <v>427</v>
      </c>
      <c r="E551" s="75" t="s">
        <v>801</v>
      </c>
      <c r="F551" s="75" t="s">
        <v>510</v>
      </c>
      <c r="G551" s="75" t="s">
        <v>802</v>
      </c>
      <c r="H551" s="80"/>
      <c r="I551" s="76"/>
      <c r="J551" s="153"/>
      <c r="K551" s="159"/>
      <c r="L551" s="81"/>
      <c r="M551" s="81"/>
      <c r="N551" s="75"/>
      <c r="O551" s="75"/>
      <c r="P551" s="75"/>
    </row>
    <row r="552" spans="1:18" x14ac:dyDescent="0.3">
      <c r="A552" s="76">
        <v>2</v>
      </c>
      <c r="B552" s="75" t="s">
        <v>349</v>
      </c>
      <c r="C552" s="75" t="s">
        <v>800</v>
      </c>
      <c r="D552" s="75" t="s">
        <v>427</v>
      </c>
      <c r="E552" s="75" t="s">
        <v>801</v>
      </c>
      <c r="F552" s="75" t="s">
        <v>480</v>
      </c>
      <c r="G552" s="75" t="s">
        <v>803</v>
      </c>
      <c r="H552" s="80">
        <v>2684</v>
      </c>
      <c r="I552" s="76">
        <v>2</v>
      </c>
      <c r="J552" s="153">
        <f>'เลย '!F102</f>
        <v>607508.54</v>
      </c>
      <c r="K552" s="159">
        <f>SUM('เลย '!AM102)</f>
        <v>568738.01</v>
      </c>
      <c r="L552" s="81">
        <f>'เลย '!AN102</f>
        <v>2074030.6199999999</v>
      </c>
      <c r="M552" s="81">
        <f>'เลย '!AO102</f>
        <v>1758975.8599999999</v>
      </c>
      <c r="N552" s="75"/>
      <c r="O552" s="75"/>
      <c r="P552" s="75"/>
      <c r="Q552" s="151">
        <f t="shared" si="59"/>
        <v>315054.76</v>
      </c>
      <c r="R552" s="78">
        <f t="shared" si="60"/>
        <v>772.7386810730253</v>
      </c>
    </row>
    <row r="553" spans="1:18" x14ac:dyDescent="0.3">
      <c r="A553" s="76">
        <v>3</v>
      </c>
      <c r="B553" s="75" t="s">
        <v>349</v>
      </c>
      <c r="C553" s="75" t="s">
        <v>800</v>
      </c>
      <c r="D553" s="75" t="s">
        <v>427</v>
      </c>
      <c r="E553" s="75" t="s">
        <v>801</v>
      </c>
      <c r="F553" s="75" t="s">
        <v>480</v>
      </c>
      <c r="G553" s="75" t="s">
        <v>804</v>
      </c>
      <c r="H553" s="80">
        <v>5109</v>
      </c>
      <c r="I553" s="76">
        <v>4</v>
      </c>
      <c r="J553" s="153">
        <f>'เลย '!F103</f>
        <v>307395.08</v>
      </c>
      <c r="K553" s="159">
        <f>SUM('เลย '!AM103)</f>
        <v>400299.4</v>
      </c>
      <c r="L553" s="81">
        <f>'เลย '!AN103</f>
        <v>1566246.86</v>
      </c>
      <c r="M553" s="81">
        <f>'เลย '!AO103</f>
        <v>1527091</v>
      </c>
      <c r="N553" s="75"/>
      <c r="O553" s="75"/>
      <c r="P553" s="75"/>
      <c r="Q553" s="151">
        <f t="shared" si="59"/>
        <v>39155.860000000102</v>
      </c>
      <c r="R553" s="78">
        <f t="shared" si="60"/>
        <v>306.56622822470155</v>
      </c>
    </row>
    <row r="554" spans="1:18" x14ac:dyDescent="0.3">
      <c r="A554" s="76">
        <v>4</v>
      </c>
      <c r="B554" s="75" t="s">
        <v>349</v>
      </c>
      <c r="C554" s="75" t="s">
        <v>800</v>
      </c>
      <c r="D554" s="75" t="s">
        <v>427</v>
      </c>
      <c r="E554" s="75" t="s">
        <v>801</v>
      </c>
      <c r="F554" s="75" t="s">
        <v>480</v>
      </c>
      <c r="G554" s="75" t="s">
        <v>805</v>
      </c>
      <c r="H554" s="80">
        <v>3045</v>
      </c>
      <c r="I554" s="76">
        <v>3</v>
      </c>
      <c r="J554" s="153">
        <f>'เลย '!F104</f>
        <v>406992.1</v>
      </c>
      <c r="K554" s="159">
        <f>SUM('เลย '!AM104)</f>
        <v>456909.68999999994</v>
      </c>
      <c r="L554" s="81">
        <f>'เลย '!AN104</f>
        <v>2315874.61</v>
      </c>
      <c r="M554" s="81">
        <f>'เลย '!AO104</f>
        <v>2330517.5300000003</v>
      </c>
      <c r="N554" s="75"/>
      <c r="O554" s="75"/>
      <c r="P554" s="75"/>
      <c r="Q554" s="151">
        <f t="shared" si="59"/>
        <v>-14642.920000000391</v>
      </c>
      <c r="R554" s="78">
        <f t="shared" si="60"/>
        <v>760.54995402298846</v>
      </c>
    </row>
    <row r="555" spans="1:18" x14ac:dyDescent="0.3">
      <c r="A555" s="76">
        <v>5</v>
      </c>
      <c r="B555" s="75" t="s">
        <v>349</v>
      </c>
      <c r="C555" s="75" t="s">
        <v>800</v>
      </c>
      <c r="D555" s="75" t="s">
        <v>427</v>
      </c>
      <c r="E555" s="75" t="s">
        <v>801</v>
      </c>
      <c r="F555" s="75" t="s">
        <v>480</v>
      </c>
      <c r="G555" s="75" t="s">
        <v>806</v>
      </c>
      <c r="H555" s="80">
        <v>3246</v>
      </c>
      <c r="I555" s="76">
        <v>3</v>
      </c>
      <c r="J555" s="153">
        <f>'เลย '!F105</f>
        <v>319950.19</v>
      </c>
      <c r="K555" s="159">
        <f>SUM('เลย '!AM105)</f>
        <v>372191.88</v>
      </c>
      <c r="L555" s="81">
        <f>'เลย '!AN105</f>
        <v>1748760.49</v>
      </c>
      <c r="M555" s="81">
        <f>'เลย '!AO105</f>
        <v>1621991.44</v>
      </c>
      <c r="N555" s="75"/>
      <c r="O555" s="75"/>
      <c r="P555" s="75"/>
      <c r="Q555" s="151">
        <f t="shared" si="59"/>
        <v>126769.05000000005</v>
      </c>
      <c r="R555" s="78">
        <f t="shared" si="60"/>
        <v>538.74321934688851</v>
      </c>
    </row>
    <row r="556" spans="1:18" x14ac:dyDescent="0.3">
      <c r="A556" s="76">
        <v>6</v>
      </c>
      <c r="B556" s="75" t="s">
        <v>349</v>
      </c>
      <c r="C556" s="75" t="s">
        <v>800</v>
      </c>
      <c r="D556" s="75" t="s">
        <v>427</v>
      </c>
      <c r="E556" s="75" t="s">
        <v>801</v>
      </c>
      <c r="F556" s="75" t="s">
        <v>480</v>
      </c>
      <c r="G556" s="75" t="s">
        <v>807</v>
      </c>
      <c r="H556" s="80">
        <v>4195</v>
      </c>
      <c r="I556" s="76">
        <v>3</v>
      </c>
      <c r="J556" s="153">
        <f>'เลย '!F106</f>
        <v>399695.94</v>
      </c>
      <c r="K556" s="159">
        <f>SUM('เลย '!AM106)</f>
        <v>416263.61</v>
      </c>
      <c r="L556" s="81">
        <f>'เลย '!AN106</f>
        <v>2258392.48</v>
      </c>
      <c r="M556" s="81">
        <f>'เลย '!AO106</f>
        <v>1916073.41</v>
      </c>
      <c r="N556" s="75"/>
      <c r="O556" s="75"/>
      <c r="P556" s="75"/>
      <c r="Q556" s="151">
        <f t="shared" si="59"/>
        <v>342319.07000000007</v>
      </c>
      <c r="R556" s="78">
        <f t="shared" si="60"/>
        <v>538.35339213349221</v>
      </c>
    </row>
    <row r="557" spans="1:18" s="21" customFormat="1" x14ac:dyDescent="0.3">
      <c r="A557" s="139">
        <v>10</v>
      </c>
      <c r="B557" s="140" t="s">
        <v>349</v>
      </c>
      <c r="C557" s="140"/>
      <c r="D557" s="140"/>
      <c r="E557" s="140" t="s">
        <v>376</v>
      </c>
      <c r="F557" s="140"/>
      <c r="G557" s="140" t="s">
        <v>808</v>
      </c>
      <c r="H557" s="142">
        <f>SUM(H551:H556)</f>
        <v>18279</v>
      </c>
      <c r="I557" s="139"/>
      <c r="J557" s="142">
        <f>SUM(J551:J556)</f>
        <v>2041541.85</v>
      </c>
      <c r="K557" s="160">
        <f>SUM(K551:K556)</f>
        <v>2214402.59</v>
      </c>
      <c r="L557" s="142">
        <f t="shared" ref="L557:M557" si="64">SUM(L551:L556)</f>
        <v>9963305.0600000005</v>
      </c>
      <c r="M557" s="142">
        <f t="shared" si="64"/>
        <v>9154649.2400000002</v>
      </c>
      <c r="N557" s="140">
        <v>5</v>
      </c>
      <c r="O557" s="140">
        <v>5</v>
      </c>
      <c r="P557" s="140">
        <f>N557-O557</f>
        <v>0</v>
      </c>
      <c r="Q557" s="152">
        <f t="shared" si="59"/>
        <v>808655.8200000003</v>
      </c>
      <c r="R557" s="150">
        <f>L557/H557</f>
        <v>545.06838776738334</v>
      </c>
    </row>
    <row r="558" spans="1:18" x14ac:dyDescent="0.3">
      <c r="A558" s="76">
        <v>1</v>
      </c>
      <c r="B558" s="75" t="s">
        <v>349</v>
      </c>
      <c r="C558" s="75" t="s">
        <v>809</v>
      </c>
      <c r="D558" s="75" t="s">
        <v>432</v>
      </c>
      <c r="E558" s="75" t="s">
        <v>810</v>
      </c>
      <c r="F558" s="75" t="s">
        <v>510</v>
      </c>
      <c r="G558" s="75" t="s">
        <v>811</v>
      </c>
      <c r="H558" s="80"/>
      <c r="I558" s="76"/>
      <c r="J558" s="153"/>
      <c r="K558" s="159"/>
      <c r="L558" s="81"/>
      <c r="M558" s="81"/>
      <c r="N558" s="75"/>
      <c r="O558" s="75"/>
      <c r="P558" s="75"/>
    </row>
    <row r="559" spans="1:18" x14ac:dyDescent="0.3">
      <c r="A559" s="76">
        <v>2</v>
      </c>
      <c r="B559" s="75" t="s">
        <v>349</v>
      </c>
      <c r="C559" s="75" t="s">
        <v>809</v>
      </c>
      <c r="D559" s="75" t="s">
        <v>432</v>
      </c>
      <c r="E559" s="75" t="s">
        <v>810</v>
      </c>
      <c r="F559" s="75" t="s">
        <v>480</v>
      </c>
      <c r="G559" s="75" t="s">
        <v>812</v>
      </c>
      <c r="H559" s="80">
        <v>4535</v>
      </c>
      <c r="I559" s="76">
        <v>4</v>
      </c>
      <c r="J559" s="153">
        <f>'เลย '!F107</f>
        <v>432512.44</v>
      </c>
      <c r="K559" s="159">
        <f>SUM('เลย '!AM107)</f>
        <v>430752.32000000007</v>
      </c>
      <c r="L559" s="81">
        <f>'เลย '!AN107</f>
        <v>3150923.38</v>
      </c>
      <c r="M559" s="81">
        <f>'เลย '!AO107</f>
        <v>2911831.7500000005</v>
      </c>
      <c r="N559" s="75"/>
      <c r="O559" s="75"/>
      <c r="P559" s="75"/>
      <c r="Q559" s="151">
        <f t="shared" si="59"/>
        <v>239091.62999999942</v>
      </c>
      <c r="R559" s="78">
        <f t="shared" si="60"/>
        <v>694.80118632855567</v>
      </c>
    </row>
    <row r="560" spans="1:18" x14ac:dyDescent="0.3">
      <c r="A560" s="76">
        <v>3</v>
      </c>
      <c r="B560" s="75" t="s">
        <v>349</v>
      </c>
      <c r="C560" s="75" t="s">
        <v>809</v>
      </c>
      <c r="D560" s="75" t="s">
        <v>432</v>
      </c>
      <c r="E560" s="75" t="s">
        <v>810</v>
      </c>
      <c r="F560" s="75" t="s">
        <v>480</v>
      </c>
      <c r="G560" s="75" t="s">
        <v>813</v>
      </c>
      <c r="H560" s="80">
        <v>1430</v>
      </c>
      <c r="I560" s="76">
        <v>1</v>
      </c>
      <c r="J560" s="153">
        <f>'เลย '!F108</f>
        <v>382788.31</v>
      </c>
      <c r="K560" s="159">
        <f>SUM('เลย '!AM108)</f>
        <v>329834.36</v>
      </c>
      <c r="L560" s="81">
        <f>'เลย '!AN108</f>
        <v>1663761.4300000002</v>
      </c>
      <c r="M560" s="81">
        <f>'เลย '!AO108</f>
        <v>1746186.4</v>
      </c>
      <c r="N560" s="75"/>
      <c r="O560" s="75"/>
      <c r="P560" s="75"/>
      <c r="Q560" s="151">
        <f t="shared" si="59"/>
        <v>-82424.969999999739</v>
      </c>
      <c r="R560" s="78">
        <f t="shared" si="60"/>
        <v>1163.4695314685316</v>
      </c>
    </row>
    <row r="561" spans="1:18" x14ac:dyDescent="0.3">
      <c r="A561" s="76">
        <v>4</v>
      </c>
      <c r="B561" s="75" t="s">
        <v>349</v>
      </c>
      <c r="C561" s="75" t="s">
        <v>809</v>
      </c>
      <c r="D561" s="75" t="s">
        <v>432</v>
      </c>
      <c r="E561" s="75" t="s">
        <v>810</v>
      </c>
      <c r="F561" s="75" t="s">
        <v>480</v>
      </c>
      <c r="G561" s="75" t="s">
        <v>814</v>
      </c>
      <c r="H561" s="80">
        <v>3990</v>
      </c>
      <c r="I561" s="76">
        <v>3</v>
      </c>
      <c r="J561" s="153">
        <f>'เลย '!F109</f>
        <v>481353.42</v>
      </c>
      <c r="K561" s="159">
        <f>SUM('เลย '!AM109)</f>
        <v>576170.15</v>
      </c>
      <c r="L561" s="81">
        <f>'เลย '!AN109</f>
        <v>1951299.51</v>
      </c>
      <c r="M561" s="81">
        <f>'เลย '!AO109</f>
        <v>1761971.58</v>
      </c>
      <c r="N561" s="75"/>
      <c r="O561" s="75"/>
      <c r="P561" s="75"/>
      <c r="Q561" s="151">
        <f t="shared" si="59"/>
        <v>189327.92999999993</v>
      </c>
      <c r="R561" s="78">
        <f t="shared" si="60"/>
        <v>489.0474962406015</v>
      </c>
    </row>
    <row r="562" spans="1:18" x14ac:dyDescent="0.3">
      <c r="A562" s="76">
        <v>5</v>
      </c>
      <c r="B562" s="75" t="s">
        <v>349</v>
      </c>
      <c r="C562" s="75" t="s">
        <v>809</v>
      </c>
      <c r="D562" s="75" t="s">
        <v>432</v>
      </c>
      <c r="E562" s="75" t="s">
        <v>810</v>
      </c>
      <c r="F562" s="75" t="s">
        <v>480</v>
      </c>
      <c r="G562" s="75" t="s">
        <v>815</v>
      </c>
      <c r="H562" s="80">
        <v>3647</v>
      </c>
      <c r="I562" s="76">
        <v>3</v>
      </c>
      <c r="J562" s="153">
        <f>'เลย '!F110</f>
        <v>554288.18999999994</v>
      </c>
      <c r="K562" s="159">
        <f>SUM('เลย '!AM110)</f>
        <v>470133.52999999991</v>
      </c>
      <c r="L562" s="81">
        <f>'เลย '!AN110</f>
        <v>2300234.56</v>
      </c>
      <c r="M562" s="81">
        <f>'เลย '!AO110</f>
        <v>2224863.9899999998</v>
      </c>
      <c r="N562" s="75"/>
      <c r="O562" s="75"/>
      <c r="P562" s="75"/>
      <c r="Q562" s="151">
        <f t="shared" si="59"/>
        <v>75370.570000000298</v>
      </c>
      <c r="R562" s="78">
        <f t="shared" si="60"/>
        <v>630.71964902659727</v>
      </c>
    </row>
    <row r="563" spans="1:18" x14ac:dyDescent="0.3">
      <c r="A563" s="76">
        <v>6</v>
      </c>
      <c r="B563" s="75" t="s">
        <v>349</v>
      </c>
      <c r="C563" s="75" t="s">
        <v>809</v>
      </c>
      <c r="D563" s="75" t="s">
        <v>432</v>
      </c>
      <c r="E563" s="75" t="s">
        <v>810</v>
      </c>
      <c r="F563" s="75" t="s">
        <v>480</v>
      </c>
      <c r="G563" s="75" t="s">
        <v>816</v>
      </c>
      <c r="H563" s="80">
        <v>1733</v>
      </c>
      <c r="I563" s="76">
        <v>2</v>
      </c>
      <c r="J563" s="153">
        <f>'เลย '!F111</f>
        <v>201957.02</v>
      </c>
      <c r="K563" s="159">
        <f>SUM('เลย '!AM111)</f>
        <v>213516.59</v>
      </c>
      <c r="L563" s="81">
        <f>'เลย '!AN111</f>
        <v>1336097.29</v>
      </c>
      <c r="M563" s="81">
        <f>'เลย '!AO111</f>
        <v>1329830.1000000001</v>
      </c>
      <c r="N563" s="75"/>
      <c r="O563" s="75"/>
      <c r="P563" s="75"/>
      <c r="Q563" s="151">
        <f t="shared" si="59"/>
        <v>6267.1899999999441</v>
      </c>
      <c r="R563" s="78">
        <f t="shared" si="60"/>
        <v>770.97362377380273</v>
      </c>
    </row>
    <row r="564" spans="1:18" s="21" customFormat="1" x14ac:dyDescent="0.3">
      <c r="A564" s="139">
        <v>11</v>
      </c>
      <c r="B564" s="140" t="s">
        <v>349</v>
      </c>
      <c r="C564" s="140"/>
      <c r="D564" s="140"/>
      <c r="E564" s="140" t="s">
        <v>376</v>
      </c>
      <c r="F564" s="140"/>
      <c r="G564" s="140" t="s">
        <v>817</v>
      </c>
      <c r="H564" s="142">
        <f>SUM(H558:H563)</f>
        <v>15335</v>
      </c>
      <c r="I564" s="139"/>
      <c r="J564" s="142">
        <f>SUM(J558:J563)</f>
        <v>2052899.38</v>
      </c>
      <c r="K564" s="160">
        <f>SUM(K558:K563)</f>
        <v>2020406.95</v>
      </c>
      <c r="L564" s="142">
        <f t="shared" ref="L564:M564" si="65">SUM(L558:L563)</f>
        <v>10402316.170000002</v>
      </c>
      <c r="M564" s="142">
        <f t="shared" si="65"/>
        <v>9974683.8200000003</v>
      </c>
      <c r="N564" s="140">
        <v>5</v>
      </c>
      <c r="O564" s="140">
        <v>5</v>
      </c>
      <c r="P564" s="140">
        <f>N564-O564</f>
        <v>0</v>
      </c>
      <c r="Q564" s="152">
        <f t="shared" si="59"/>
        <v>427632.35000000149</v>
      </c>
      <c r="R564" s="150">
        <f>L564/H564</f>
        <v>678.33819171829157</v>
      </c>
    </row>
    <row r="565" spans="1:18" x14ac:dyDescent="0.3">
      <c r="A565" s="76">
        <v>1</v>
      </c>
      <c r="B565" s="75" t="s">
        <v>349</v>
      </c>
      <c r="C565" s="75" t="s">
        <v>818</v>
      </c>
      <c r="D565" s="75" t="s">
        <v>436</v>
      </c>
      <c r="E565" s="75" t="s">
        <v>819</v>
      </c>
      <c r="F565" s="75" t="s">
        <v>510</v>
      </c>
      <c r="G565" s="75" t="s">
        <v>820</v>
      </c>
      <c r="H565" s="80"/>
      <c r="I565" s="76"/>
      <c r="J565" s="153"/>
      <c r="K565" s="159"/>
      <c r="L565" s="81"/>
      <c r="M565" s="81"/>
      <c r="N565" s="75"/>
      <c r="O565" s="75"/>
      <c r="P565" s="75"/>
    </row>
    <row r="566" spans="1:18" x14ac:dyDescent="0.3">
      <c r="A566" s="76">
        <v>2</v>
      </c>
      <c r="B566" s="75" t="s">
        <v>349</v>
      </c>
      <c r="C566" s="75" t="s">
        <v>818</v>
      </c>
      <c r="D566" s="75" t="s">
        <v>436</v>
      </c>
      <c r="E566" s="75" t="s">
        <v>819</v>
      </c>
      <c r="F566" s="75" t="s">
        <v>480</v>
      </c>
      <c r="G566" s="75" t="s">
        <v>821</v>
      </c>
      <c r="H566" s="80">
        <v>5017</v>
      </c>
      <c r="I566" s="76">
        <v>4</v>
      </c>
      <c r="J566" s="153">
        <f>'เลย '!F112</f>
        <v>477853.5</v>
      </c>
      <c r="K566" s="159">
        <f>SUM('เลย '!AM112)</f>
        <v>547951.88</v>
      </c>
      <c r="L566" s="81">
        <f>'เลย '!AN112</f>
        <v>5928706.1299999999</v>
      </c>
      <c r="M566" s="81">
        <f>'เลย '!AO112</f>
        <v>2891293.0999999996</v>
      </c>
      <c r="N566" s="75"/>
      <c r="O566" s="75"/>
      <c r="P566" s="75"/>
      <c r="Q566" s="151">
        <f t="shared" si="59"/>
        <v>3037413.0300000003</v>
      </c>
      <c r="R566" s="78">
        <f t="shared" si="60"/>
        <v>1181.7233665537174</v>
      </c>
    </row>
    <row r="567" spans="1:18" x14ac:dyDescent="0.3">
      <c r="A567" s="76">
        <v>3</v>
      </c>
      <c r="B567" s="75" t="s">
        <v>349</v>
      </c>
      <c r="C567" s="75" t="s">
        <v>818</v>
      </c>
      <c r="D567" s="75" t="s">
        <v>436</v>
      </c>
      <c r="E567" s="75" t="s">
        <v>819</v>
      </c>
      <c r="F567" s="75" t="s">
        <v>480</v>
      </c>
      <c r="G567" s="75" t="s">
        <v>822</v>
      </c>
      <c r="H567" s="80">
        <v>5358</v>
      </c>
      <c r="I567" s="76">
        <v>4</v>
      </c>
      <c r="J567" s="153">
        <f>'เลย '!F113</f>
        <v>430335.2</v>
      </c>
      <c r="K567" s="159">
        <f>SUM('เลย '!AM113)</f>
        <v>456793.82</v>
      </c>
      <c r="L567" s="81">
        <f>'เลย '!AN113</f>
        <v>2194343.94</v>
      </c>
      <c r="M567" s="81">
        <f>'เลย '!AO113</f>
        <v>2807930.69</v>
      </c>
      <c r="N567" s="75"/>
      <c r="O567" s="75"/>
      <c r="P567" s="75"/>
      <c r="Q567" s="151">
        <f t="shared" si="59"/>
        <v>-613586.75</v>
      </c>
      <c r="R567" s="78">
        <f t="shared" si="60"/>
        <v>409.54534154535276</v>
      </c>
    </row>
    <row r="568" spans="1:18" x14ac:dyDescent="0.3">
      <c r="A568" s="76">
        <v>4</v>
      </c>
      <c r="B568" s="75" t="s">
        <v>349</v>
      </c>
      <c r="C568" s="75" t="s">
        <v>818</v>
      </c>
      <c r="D568" s="75" t="s">
        <v>436</v>
      </c>
      <c r="E568" s="75" t="s">
        <v>819</v>
      </c>
      <c r="F568" s="75" t="s">
        <v>480</v>
      </c>
      <c r="G568" s="75" t="s">
        <v>823</v>
      </c>
      <c r="H568" s="80">
        <v>2628</v>
      </c>
      <c r="I568" s="76">
        <v>2</v>
      </c>
      <c r="J568" s="153">
        <f>'เลย '!F114</f>
        <v>490146.07</v>
      </c>
      <c r="K568" s="159">
        <f>SUM('เลย '!AM114)</f>
        <v>482355.61</v>
      </c>
      <c r="L568" s="81">
        <f>'เลย '!AN114</f>
        <v>1636903.53</v>
      </c>
      <c r="M568" s="81">
        <f>'เลย '!AO114</f>
        <v>1640160.86</v>
      </c>
      <c r="N568" s="75"/>
      <c r="O568" s="75"/>
      <c r="P568" s="75"/>
      <c r="Q568" s="151">
        <f t="shared" si="59"/>
        <v>-3257.3300000000745</v>
      </c>
      <c r="R568" s="78">
        <f t="shared" si="60"/>
        <v>622.87044520547943</v>
      </c>
    </row>
    <row r="569" spans="1:18" x14ac:dyDescent="0.3">
      <c r="A569" s="76">
        <v>5</v>
      </c>
      <c r="B569" s="75" t="s">
        <v>349</v>
      </c>
      <c r="C569" s="75" t="s">
        <v>818</v>
      </c>
      <c r="D569" s="75" t="s">
        <v>436</v>
      </c>
      <c r="E569" s="75" t="s">
        <v>819</v>
      </c>
      <c r="F569" s="75" t="s">
        <v>480</v>
      </c>
      <c r="G569" s="75" t="s">
        <v>824</v>
      </c>
      <c r="H569" s="80">
        <v>4567</v>
      </c>
      <c r="I569" s="76">
        <v>4</v>
      </c>
      <c r="J569" s="153">
        <f>'เลย '!F115</f>
        <v>354494.26</v>
      </c>
      <c r="K569" s="159">
        <f>SUM('เลย '!AM115)</f>
        <v>425967.11</v>
      </c>
      <c r="L569" s="81">
        <f>'เลย '!AN115</f>
        <v>3135021.6100000003</v>
      </c>
      <c r="M569" s="81">
        <f>'เลย '!AO115</f>
        <v>3241233.4</v>
      </c>
      <c r="N569" s="75"/>
      <c r="O569" s="75"/>
      <c r="P569" s="75"/>
      <c r="Q569" s="151">
        <f t="shared" si="59"/>
        <v>-106211.78999999957</v>
      </c>
      <c r="R569" s="78">
        <f t="shared" si="60"/>
        <v>686.45097657105327</v>
      </c>
    </row>
    <row r="570" spans="1:18" x14ac:dyDescent="0.3">
      <c r="A570" s="76">
        <v>6</v>
      </c>
      <c r="B570" s="75" t="s">
        <v>349</v>
      </c>
      <c r="C570" s="75" t="s">
        <v>818</v>
      </c>
      <c r="D570" s="75" t="s">
        <v>436</v>
      </c>
      <c r="E570" s="75" t="s">
        <v>819</v>
      </c>
      <c r="F570" s="75" t="s">
        <v>480</v>
      </c>
      <c r="G570" s="75" t="s">
        <v>825</v>
      </c>
      <c r="H570" s="80">
        <v>1328</v>
      </c>
      <c r="I570" s="76">
        <v>1</v>
      </c>
      <c r="J570" s="153">
        <f>'เลย '!F116</f>
        <v>98574.96</v>
      </c>
      <c r="K570" s="159">
        <f>SUM('เลย '!AM116)</f>
        <v>113077.40000000001</v>
      </c>
      <c r="L570" s="81">
        <f>'เลย '!AN116</f>
        <v>8028174.6899999995</v>
      </c>
      <c r="M570" s="81">
        <f>'เลย '!AO116</f>
        <v>8233113.2699999996</v>
      </c>
      <c r="N570" s="75"/>
      <c r="O570" s="75"/>
      <c r="P570" s="75"/>
      <c r="Q570" s="151">
        <f t="shared" si="59"/>
        <v>-204938.58000000007</v>
      </c>
      <c r="R570" s="78">
        <f t="shared" si="60"/>
        <v>6045.312266566265</v>
      </c>
    </row>
    <row r="571" spans="1:18" x14ac:dyDescent="0.3">
      <c r="A571" s="76">
        <v>7</v>
      </c>
      <c r="B571" s="75" t="s">
        <v>349</v>
      </c>
      <c r="C571" s="75" t="s">
        <v>818</v>
      </c>
      <c r="D571" s="75" t="s">
        <v>436</v>
      </c>
      <c r="E571" s="75" t="s">
        <v>819</v>
      </c>
      <c r="F571" s="75" t="s">
        <v>480</v>
      </c>
      <c r="G571" s="75" t="s">
        <v>826</v>
      </c>
      <c r="H571" s="80">
        <v>4776</v>
      </c>
      <c r="I571" s="76">
        <v>4</v>
      </c>
      <c r="J571" s="153">
        <f>'เลย '!F117</f>
        <v>691096.67</v>
      </c>
      <c r="K571" s="159">
        <f>SUM('เลย '!AM117)</f>
        <v>639207.78</v>
      </c>
      <c r="L571" s="81">
        <f>'เลย '!AN117</f>
        <v>3344587.3899999997</v>
      </c>
      <c r="M571" s="81">
        <f>'เลย '!AO117</f>
        <v>3386259.95</v>
      </c>
      <c r="N571" s="75"/>
      <c r="O571" s="75"/>
      <c r="P571" s="75"/>
      <c r="Q571" s="151">
        <f t="shared" si="59"/>
        <v>-41672.560000000522</v>
      </c>
      <c r="R571" s="78">
        <f t="shared" si="60"/>
        <v>700.29049204355101</v>
      </c>
    </row>
    <row r="572" spans="1:18" s="21" customFormat="1" x14ac:dyDescent="0.3">
      <c r="A572" s="139">
        <v>12</v>
      </c>
      <c r="B572" s="140" t="s">
        <v>349</v>
      </c>
      <c r="C572" s="140"/>
      <c r="D572" s="140"/>
      <c r="E572" s="140" t="s">
        <v>376</v>
      </c>
      <c r="F572" s="140"/>
      <c r="G572" s="140" t="s">
        <v>827</v>
      </c>
      <c r="H572" s="142">
        <f>SUM(H565:H571)</f>
        <v>23674</v>
      </c>
      <c r="I572" s="139"/>
      <c r="J572" s="142">
        <f>SUM(J565:J571)</f>
        <v>2542500.66</v>
      </c>
      <c r="K572" s="160">
        <f>SUM(K565:K571)</f>
        <v>2665353.5999999996</v>
      </c>
      <c r="L572" s="142">
        <f t="shared" ref="L572:M572" si="66">SUM(L565:L571)</f>
        <v>24267737.289999999</v>
      </c>
      <c r="M572" s="142">
        <f t="shared" si="66"/>
        <v>22199991.27</v>
      </c>
      <c r="N572" s="140">
        <v>6</v>
      </c>
      <c r="O572" s="140">
        <v>6</v>
      </c>
      <c r="P572" s="140">
        <f>N572-O572</f>
        <v>0</v>
      </c>
      <c r="Q572" s="152">
        <f t="shared" si="59"/>
        <v>2067746.0199999996</v>
      </c>
      <c r="R572" s="150">
        <f>L572/H572</f>
        <v>1025.0797199459323</v>
      </c>
    </row>
    <row r="573" spans="1:18" x14ac:dyDescent="0.3">
      <c r="A573" s="76">
        <v>1</v>
      </c>
      <c r="B573" s="75" t="s">
        <v>349</v>
      </c>
      <c r="C573" s="75" t="s">
        <v>828</v>
      </c>
      <c r="D573" s="75" t="s">
        <v>443</v>
      </c>
      <c r="E573" s="75" t="s">
        <v>829</v>
      </c>
      <c r="F573" s="75" t="s">
        <v>510</v>
      </c>
      <c r="G573" s="75" t="s">
        <v>830</v>
      </c>
      <c r="H573" s="80"/>
      <c r="I573" s="76"/>
      <c r="J573" s="153"/>
      <c r="K573" s="159"/>
      <c r="L573" s="81"/>
      <c r="M573" s="81"/>
      <c r="N573" s="75"/>
      <c r="O573" s="75"/>
      <c r="P573" s="75"/>
    </row>
    <row r="574" spans="1:18" x14ac:dyDescent="0.3">
      <c r="A574" s="76">
        <v>2</v>
      </c>
      <c r="B574" s="75" t="s">
        <v>349</v>
      </c>
      <c r="C574" s="75" t="s">
        <v>828</v>
      </c>
      <c r="D574" s="75" t="s">
        <v>443</v>
      </c>
      <c r="E574" s="75" t="s">
        <v>829</v>
      </c>
      <c r="F574" s="75" t="s">
        <v>480</v>
      </c>
      <c r="G574" s="75" t="s">
        <v>831</v>
      </c>
      <c r="H574" s="80">
        <v>3623</v>
      </c>
      <c r="I574" s="76">
        <v>3</v>
      </c>
      <c r="J574" s="153">
        <f>'เลย '!F118</f>
        <v>465059.77</v>
      </c>
      <c r="K574" s="159">
        <f>SUM('เลย '!AM118)</f>
        <v>463394.42999999993</v>
      </c>
      <c r="L574" s="81">
        <f>'เลย '!AN118</f>
        <v>2193222.04</v>
      </c>
      <c r="M574" s="81">
        <f>'เลย '!AO118</f>
        <v>2120907.4699999997</v>
      </c>
      <c r="N574" s="75"/>
      <c r="O574" s="75"/>
      <c r="P574" s="75"/>
      <c r="Q574" s="151">
        <f t="shared" si="59"/>
        <v>72314.570000000298</v>
      </c>
      <c r="R574" s="78">
        <f t="shared" si="60"/>
        <v>605.36076179961356</v>
      </c>
    </row>
    <row r="575" spans="1:18" x14ac:dyDescent="0.3">
      <c r="A575" s="76">
        <v>3</v>
      </c>
      <c r="B575" s="75" t="s">
        <v>349</v>
      </c>
      <c r="C575" s="75" t="s">
        <v>828</v>
      </c>
      <c r="D575" s="75" t="s">
        <v>443</v>
      </c>
      <c r="E575" s="75" t="s">
        <v>829</v>
      </c>
      <c r="F575" s="75" t="s">
        <v>480</v>
      </c>
      <c r="G575" s="75" t="s">
        <v>832</v>
      </c>
      <c r="H575" s="80">
        <v>3433</v>
      </c>
      <c r="I575" s="76">
        <v>3</v>
      </c>
      <c r="J575" s="153">
        <f>'เลย '!F119</f>
        <v>460434.8</v>
      </c>
      <c r="K575" s="159">
        <f>SUM('เลย '!AM119)</f>
        <v>491649.57</v>
      </c>
      <c r="L575" s="81">
        <f>'เลย '!AN119</f>
        <v>1905713.2399999998</v>
      </c>
      <c r="M575" s="81">
        <f>'เลย '!AO119</f>
        <v>1720154.0899999999</v>
      </c>
      <c r="N575" s="75"/>
      <c r="O575" s="75"/>
      <c r="P575" s="75"/>
      <c r="Q575" s="151">
        <f t="shared" si="59"/>
        <v>185559.14999999991</v>
      </c>
      <c r="R575" s="78">
        <f t="shared" si="60"/>
        <v>555.11600349548496</v>
      </c>
    </row>
    <row r="576" spans="1:18" x14ac:dyDescent="0.3">
      <c r="A576" s="76">
        <v>4</v>
      </c>
      <c r="B576" s="75" t="s">
        <v>349</v>
      </c>
      <c r="C576" s="75" t="s">
        <v>828</v>
      </c>
      <c r="D576" s="75" t="s">
        <v>443</v>
      </c>
      <c r="E576" s="75" t="s">
        <v>829</v>
      </c>
      <c r="F576" s="75" t="s">
        <v>480</v>
      </c>
      <c r="G576" s="75" t="s">
        <v>833</v>
      </c>
      <c r="H576" s="80">
        <v>3692</v>
      </c>
      <c r="I576" s="76">
        <v>3</v>
      </c>
      <c r="J576" s="153">
        <f>'เลย '!F120</f>
        <v>573738.97</v>
      </c>
      <c r="K576" s="159">
        <f>SUM('เลย '!AM120)</f>
        <v>546491.19999999995</v>
      </c>
      <c r="L576" s="81">
        <f>'เลย '!AN120</f>
        <v>1867878.25</v>
      </c>
      <c r="M576" s="81">
        <f>'เลย '!AO120</f>
        <v>1930116.74</v>
      </c>
      <c r="N576" s="75"/>
      <c r="O576" s="75"/>
      <c r="P576" s="75"/>
      <c r="Q576" s="151">
        <f t="shared" si="59"/>
        <v>-62238.489999999991</v>
      </c>
      <c r="R576" s="78">
        <f t="shared" si="60"/>
        <v>505.92585319609969</v>
      </c>
    </row>
    <row r="577" spans="1:18" x14ac:dyDescent="0.3">
      <c r="A577" s="76">
        <v>5</v>
      </c>
      <c r="B577" s="75" t="s">
        <v>349</v>
      </c>
      <c r="C577" s="75" t="s">
        <v>828</v>
      </c>
      <c r="D577" s="75" t="s">
        <v>443</v>
      </c>
      <c r="E577" s="75" t="s">
        <v>829</v>
      </c>
      <c r="F577" s="75" t="s">
        <v>480</v>
      </c>
      <c r="G577" s="75" t="s">
        <v>834</v>
      </c>
      <c r="H577" s="80">
        <v>4263</v>
      </c>
      <c r="I577" s="76">
        <v>3</v>
      </c>
      <c r="J577" s="153">
        <f>'เลย '!F121</f>
        <v>135146.28</v>
      </c>
      <c r="K577" s="159">
        <f>SUM('เลย '!AM121)</f>
        <v>209654.39</v>
      </c>
      <c r="L577" s="81">
        <f>'เลย '!AN121</f>
        <v>1973700.6400000001</v>
      </c>
      <c r="M577" s="81">
        <f>'เลย '!AO121</f>
        <v>2170259.0099999998</v>
      </c>
      <c r="N577" s="75"/>
      <c r="O577" s="75"/>
      <c r="P577" s="75"/>
      <c r="Q577" s="151">
        <f t="shared" si="59"/>
        <v>-196558.36999999965</v>
      </c>
      <c r="R577" s="78">
        <f t="shared" si="60"/>
        <v>462.98396434435847</v>
      </c>
    </row>
    <row r="578" spans="1:18" x14ac:dyDescent="0.3">
      <c r="A578" s="76">
        <v>6</v>
      </c>
      <c r="B578" s="75" t="s">
        <v>349</v>
      </c>
      <c r="C578" s="75" t="s">
        <v>828</v>
      </c>
      <c r="D578" s="75" t="s">
        <v>443</v>
      </c>
      <c r="E578" s="75" t="s">
        <v>829</v>
      </c>
      <c r="F578" s="75" t="s">
        <v>480</v>
      </c>
      <c r="G578" s="75" t="s">
        <v>835</v>
      </c>
      <c r="H578" s="80">
        <v>1404</v>
      </c>
      <c r="I578" s="76">
        <v>1</v>
      </c>
      <c r="J578" s="153">
        <f>'เลย '!F122</f>
        <v>326954.32</v>
      </c>
      <c r="K578" s="159">
        <f>SUM('เลย '!AM122)</f>
        <v>354272.97</v>
      </c>
      <c r="L578" s="81">
        <f>'เลย '!AN122</f>
        <v>1576673.1400000001</v>
      </c>
      <c r="M578" s="81">
        <f>'เลย '!AO122</f>
        <v>1285968.45</v>
      </c>
      <c r="N578" s="75"/>
      <c r="O578" s="75"/>
      <c r="P578" s="75"/>
      <c r="Q578" s="151">
        <f t="shared" si="59"/>
        <v>290704.69000000018</v>
      </c>
      <c r="R578" s="78">
        <f t="shared" si="60"/>
        <v>1122.9865669515671</v>
      </c>
    </row>
    <row r="579" spans="1:18" x14ac:dyDescent="0.3">
      <c r="A579" s="76">
        <v>7</v>
      </c>
      <c r="B579" s="75" t="s">
        <v>349</v>
      </c>
      <c r="C579" s="75" t="s">
        <v>828</v>
      </c>
      <c r="D579" s="75" t="s">
        <v>443</v>
      </c>
      <c r="E579" s="75" t="s">
        <v>829</v>
      </c>
      <c r="F579" s="75" t="s">
        <v>480</v>
      </c>
      <c r="G579" s="75" t="s">
        <v>836</v>
      </c>
      <c r="H579" s="80">
        <v>2290</v>
      </c>
      <c r="I579" s="76">
        <v>2</v>
      </c>
      <c r="J579" s="153">
        <f>'เลย '!F123</f>
        <v>352799.66</v>
      </c>
      <c r="K579" s="159">
        <f>SUM('เลย '!AM123)</f>
        <v>228191.86000000002</v>
      </c>
      <c r="L579" s="81">
        <f>'เลย '!AN123</f>
        <v>1764213.5299999998</v>
      </c>
      <c r="M579" s="81">
        <f>'เลย '!AO123</f>
        <v>1962617.94</v>
      </c>
      <c r="N579" s="75"/>
      <c r="O579" s="75"/>
      <c r="P579" s="75"/>
      <c r="Q579" s="151">
        <f t="shared" si="59"/>
        <v>-198404.41000000015</v>
      </c>
      <c r="R579" s="78">
        <f t="shared" si="60"/>
        <v>770.39892139737981</v>
      </c>
    </row>
    <row r="580" spans="1:18" x14ac:dyDescent="0.3">
      <c r="A580" s="76">
        <v>8</v>
      </c>
      <c r="B580" s="75" t="s">
        <v>349</v>
      </c>
      <c r="C580" s="75" t="s">
        <v>828</v>
      </c>
      <c r="D580" s="75" t="s">
        <v>443</v>
      </c>
      <c r="E580" s="75" t="s">
        <v>829</v>
      </c>
      <c r="F580" s="75" t="s">
        <v>480</v>
      </c>
      <c r="G580" s="75" t="s">
        <v>837</v>
      </c>
      <c r="H580" s="80">
        <v>3061</v>
      </c>
      <c r="I580" s="76">
        <v>3</v>
      </c>
      <c r="J580" s="153">
        <f>'เลย '!F124</f>
        <v>319573.88</v>
      </c>
      <c r="K580" s="159">
        <f>SUM('เลย '!AM124)</f>
        <v>348497.39</v>
      </c>
      <c r="L580" s="81">
        <f>'เลย '!AN124</f>
        <v>1995201.5900000003</v>
      </c>
      <c r="M580" s="81">
        <f>'เลย '!AO124</f>
        <v>2034377.2200000002</v>
      </c>
      <c r="N580" s="75"/>
      <c r="O580" s="75"/>
      <c r="P580" s="75"/>
      <c r="Q580" s="151">
        <f t="shared" si="59"/>
        <v>-39175.629999999888</v>
      </c>
      <c r="R580" s="78">
        <f t="shared" si="60"/>
        <v>651.81365240117623</v>
      </c>
    </row>
    <row r="581" spans="1:18" x14ac:dyDescent="0.3">
      <c r="A581" s="76">
        <v>9</v>
      </c>
      <c r="B581" s="75" t="s">
        <v>349</v>
      </c>
      <c r="C581" s="75" t="s">
        <v>828</v>
      </c>
      <c r="D581" s="75" t="s">
        <v>443</v>
      </c>
      <c r="E581" s="75" t="s">
        <v>829</v>
      </c>
      <c r="F581" s="75" t="s">
        <v>480</v>
      </c>
      <c r="G581" s="75" t="s">
        <v>838</v>
      </c>
      <c r="H581" s="80">
        <v>2521</v>
      </c>
      <c r="I581" s="76">
        <v>2</v>
      </c>
      <c r="J581" s="153">
        <f>'เลย '!F125</f>
        <v>117613.04</v>
      </c>
      <c r="K581" s="159">
        <f>SUM('เลย '!AM125)</f>
        <v>139186.09999999998</v>
      </c>
      <c r="L581" s="81">
        <f>'เลย '!AN125</f>
        <v>1919819.45</v>
      </c>
      <c r="M581" s="81">
        <f>'เลย '!AO125</f>
        <v>2104737.66</v>
      </c>
      <c r="N581" s="75"/>
      <c r="O581" s="75"/>
      <c r="P581" s="75"/>
      <c r="Q581" s="151">
        <f t="shared" si="59"/>
        <v>-184918.2100000002</v>
      </c>
      <c r="R581" s="78">
        <f t="shared" si="60"/>
        <v>761.53092026973422</v>
      </c>
    </row>
    <row r="582" spans="1:18" s="21" customFormat="1" x14ac:dyDescent="0.3">
      <c r="A582" s="139">
        <v>13</v>
      </c>
      <c r="B582" s="140" t="s">
        <v>349</v>
      </c>
      <c r="C582" s="140"/>
      <c r="D582" s="140"/>
      <c r="E582" s="140" t="s">
        <v>376</v>
      </c>
      <c r="F582" s="140"/>
      <c r="G582" s="140" t="s">
        <v>839</v>
      </c>
      <c r="H582" s="142">
        <f>SUM(H573:H581)</f>
        <v>24287</v>
      </c>
      <c r="I582" s="139"/>
      <c r="J582" s="142">
        <f>SUM(J573:J581)</f>
        <v>2751320.72</v>
      </c>
      <c r="K582" s="160">
        <f>SUM(K573:K581)</f>
        <v>2781337.91</v>
      </c>
      <c r="L582" s="142">
        <f t="shared" ref="L582:M582" si="67">SUM(L573:L581)</f>
        <v>15196421.879999999</v>
      </c>
      <c r="M582" s="142">
        <f t="shared" si="67"/>
        <v>15329138.58</v>
      </c>
      <c r="N582" s="140">
        <v>8</v>
      </c>
      <c r="O582" s="140">
        <v>8</v>
      </c>
      <c r="P582" s="140">
        <f>N582-O582</f>
        <v>0</v>
      </c>
      <c r="Q582" s="152">
        <f t="shared" si="59"/>
        <v>-132716.70000000112</v>
      </c>
      <c r="R582" s="150">
        <f>L582/H582</f>
        <v>625.70189319388965</v>
      </c>
    </row>
    <row r="583" spans="1:18" x14ac:dyDescent="0.3">
      <c r="A583" s="76">
        <v>1</v>
      </c>
      <c r="B583" s="75" t="s">
        <v>349</v>
      </c>
      <c r="C583" s="75" t="s">
        <v>840</v>
      </c>
      <c r="D583" s="75" t="s">
        <v>446</v>
      </c>
      <c r="E583" s="75" t="s">
        <v>841</v>
      </c>
      <c r="F583" s="75" t="s">
        <v>510</v>
      </c>
      <c r="G583" s="75" t="s">
        <v>842</v>
      </c>
      <c r="H583" s="80"/>
      <c r="I583" s="76"/>
      <c r="J583" s="153"/>
      <c r="K583" s="159"/>
      <c r="L583" s="81"/>
      <c r="M583" s="81"/>
      <c r="N583" s="75"/>
      <c r="O583" s="75"/>
      <c r="P583" s="75"/>
    </row>
    <row r="584" spans="1:18" x14ac:dyDescent="0.3">
      <c r="A584" s="76">
        <v>2</v>
      </c>
      <c r="B584" s="75" t="s">
        <v>349</v>
      </c>
      <c r="C584" s="75" t="s">
        <v>840</v>
      </c>
      <c r="D584" s="75" t="s">
        <v>446</v>
      </c>
      <c r="E584" s="75" t="s">
        <v>841</v>
      </c>
      <c r="F584" s="75" t="s">
        <v>480</v>
      </c>
      <c r="G584" s="75" t="s">
        <v>843</v>
      </c>
      <c r="H584" s="80">
        <v>5126</v>
      </c>
      <c r="I584" s="76">
        <v>4</v>
      </c>
      <c r="J584" s="153">
        <f>'เลย '!F126</f>
        <v>916358.87</v>
      </c>
      <c r="K584" s="159">
        <f>SUM('เลย '!AM126)</f>
        <v>858816.6</v>
      </c>
      <c r="L584" s="81">
        <f>'เลย '!AN126</f>
        <v>3078382.84</v>
      </c>
      <c r="M584" s="81">
        <f>'เลย '!AO126</f>
        <v>2951387.02</v>
      </c>
      <c r="N584" s="75"/>
      <c r="O584" s="75"/>
      <c r="P584" s="75"/>
      <c r="Q584" s="151">
        <f t="shared" ref="Q584:Q646" si="68">L584-M584</f>
        <v>126995.81999999983</v>
      </c>
      <c r="R584" s="78">
        <f t="shared" ref="R584:R646" si="69">L584/H584</f>
        <v>600.54288724151377</v>
      </c>
    </row>
    <row r="585" spans="1:18" x14ac:dyDescent="0.3">
      <c r="A585" s="76">
        <v>3</v>
      </c>
      <c r="B585" s="75" t="s">
        <v>349</v>
      </c>
      <c r="C585" s="75" t="s">
        <v>840</v>
      </c>
      <c r="D585" s="75" t="s">
        <v>446</v>
      </c>
      <c r="E585" s="75" t="s">
        <v>841</v>
      </c>
      <c r="F585" s="75" t="s">
        <v>480</v>
      </c>
      <c r="G585" s="75" t="s">
        <v>844</v>
      </c>
      <c r="H585" s="80">
        <v>2740</v>
      </c>
      <c r="I585" s="76">
        <v>2</v>
      </c>
      <c r="J585" s="153">
        <f>'เลย '!F127</f>
        <v>453082.14</v>
      </c>
      <c r="K585" s="159">
        <f>SUM('เลย '!AM127)</f>
        <v>310696.68000000005</v>
      </c>
      <c r="L585" s="81">
        <f>'เลย '!AN127</f>
        <v>1838438.0099999998</v>
      </c>
      <c r="M585" s="81">
        <f>'เลย '!AO127</f>
        <v>1993510.28</v>
      </c>
      <c r="N585" s="75"/>
      <c r="O585" s="75"/>
      <c r="P585" s="75"/>
      <c r="Q585" s="151">
        <f t="shared" si="68"/>
        <v>-155072.27000000025</v>
      </c>
      <c r="R585" s="78">
        <f t="shared" si="69"/>
        <v>670.96277737226274</v>
      </c>
    </row>
    <row r="586" spans="1:18" x14ac:dyDescent="0.3">
      <c r="A586" s="76">
        <v>4</v>
      </c>
      <c r="B586" s="75" t="s">
        <v>349</v>
      </c>
      <c r="C586" s="75" t="s">
        <v>840</v>
      </c>
      <c r="D586" s="75" t="s">
        <v>446</v>
      </c>
      <c r="E586" s="75" t="s">
        <v>841</v>
      </c>
      <c r="F586" s="75" t="s">
        <v>480</v>
      </c>
      <c r="G586" s="75" t="s">
        <v>845</v>
      </c>
      <c r="H586" s="80">
        <v>5577</v>
      </c>
      <c r="I586" s="76">
        <v>4</v>
      </c>
      <c r="J586" s="153">
        <f>'เลย '!F128</f>
        <v>446308.6</v>
      </c>
      <c r="K586" s="159">
        <f>SUM('เลย '!AM128)</f>
        <v>267482.84999999998</v>
      </c>
      <c r="L586" s="81">
        <f>'เลย '!AN128</f>
        <v>2828527.71</v>
      </c>
      <c r="M586" s="81">
        <f>'เลย '!AO128</f>
        <v>3403480.57</v>
      </c>
      <c r="N586" s="75"/>
      <c r="O586" s="75"/>
      <c r="P586" s="75"/>
      <c r="Q586" s="151">
        <f t="shared" si="68"/>
        <v>-574952.85999999987</v>
      </c>
      <c r="R586" s="78">
        <f t="shared" si="69"/>
        <v>507.17728348574502</v>
      </c>
    </row>
    <row r="587" spans="1:18" x14ac:dyDescent="0.3">
      <c r="A587" s="76">
        <v>5</v>
      </c>
      <c r="B587" s="75" t="s">
        <v>349</v>
      </c>
      <c r="C587" s="75" t="s">
        <v>840</v>
      </c>
      <c r="D587" s="75" t="s">
        <v>446</v>
      </c>
      <c r="E587" s="75" t="s">
        <v>841</v>
      </c>
      <c r="F587" s="75" t="s">
        <v>480</v>
      </c>
      <c r="G587" s="75" t="s">
        <v>846</v>
      </c>
      <c r="H587" s="80">
        <v>2799</v>
      </c>
      <c r="I587" s="76">
        <v>2</v>
      </c>
      <c r="J587" s="153">
        <f>'เลย '!F129</f>
        <v>591473.68999999994</v>
      </c>
      <c r="K587" s="159">
        <f>SUM('เลย '!AM129)</f>
        <v>496161.20999999996</v>
      </c>
      <c r="L587" s="81">
        <f>'เลย '!AN129</f>
        <v>1878412.7999999998</v>
      </c>
      <c r="M587" s="81">
        <f>'เลย '!AO129</f>
        <v>1718337.3099999998</v>
      </c>
      <c r="N587" s="75"/>
      <c r="O587" s="75"/>
      <c r="P587" s="75"/>
      <c r="Q587" s="151">
        <f t="shared" si="68"/>
        <v>160075.49</v>
      </c>
      <c r="R587" s="78">
        <f t="shared" si="69"/>
        <v>671.10139335476947</v>
      </c>
    </row>
    <row r="588" spans="1:18" x14ac:dyDescent="0.3">
      <c r="A588" s="76">
        <v>6</v>
      </c>
      <c r="B588" s="75" t="s">
        <v>349</v>
      </c>
      <c r="C588" s="75" t="s">
        <v>840</v>
      </c>
      <c r="D588" s="75" t="s">
        <v>446</v>
      </c>
      <c r="E588" s="75" t="s">
        <v>841</v>
      </c>
      <c r="F588" s="75" t="s">
        <v>480</v>
      </c>
      <c r="G588" s="75" t="s">
        <v>847</v>
      </c>
      <c r="H588" s="80">
        <v>2595</v>
      </c>
      <c r="I588" s="76">
        <v>2</v>
      </c>
      <c r="J588" s="153">
        <f>'เลย '!F130</f>
        <v>406522.34</v>
      </c>
      <c r="K588" s="159">
        <f>SUM('เลย '!AM130)</f>
        <v>389876.82000000007</v>
      </c>
      <c r="L588" s="81">
        <f>'เลย '!AN130</f>
        <v>1631628.87</v>
      </c>
      <c r="M588" s="81">
        <f>'เลย '!AO130</f>
        <v>1486791.46</v>
      </c>
      <c r="N588" s="75"/>
      <c r="O588" s="75"/>
      <c r="P588" s="75"/>
      <c r="Q588" s="151">
        <f t="shared" si="68"/>
        <v>144837.41000000015</v>
      </c>
      <c r="R588" s="78">
        <f t="shared" si="69"/>
        <v>628.75871676300585</v>
      </c>
    </row>
    <row r="589" spans="1:18" s="21" customFormat="1" x14ac:dyDescent="0.3">
      <c r="A589" s="139">
        <v>14</v>
      </c>
      <c r="B589" s="140" t="s">
        <v>349</v>
      </c>
      <c r="C589" s="140"/>
      <c r="D589" s="140"/>
      <c r="E589" s="140" t="s">
        <v>376</v>
      </c>
      <c r="F589" s="140"/>
      <c r="G589" s="140" t="s">
        <v>848</v>
      </c>
      <c r="H589" s="142">
        <f>SUM(H583:H588)</f>
        <v>18837</v>
      </c>
      <c r="I589" s="139"/>
      <c r="J589" s="142">
        <f>SUM(J583:J588)</f>
        <v>2813745.6399999997</v>
      </c>
      <c r="K589" s="160">
        <f>SUM(K583:K588)</f>
        <v>2323034.16</v>
      </c>
      <c r="L589" s="142">
        <f t="shared" ref="L589:M589" si="70">SUM(L583:L588)</f>
        <v>11255390.23</v>
      </c>
      <c r="M589" s="142">
        <f t="shared" si="70"/>
        <v>11553506.640000001</v>
      </c>
      <c r="N589" s="140">
        <v>5</v>
      </c>
      <c r="O589" s="140">
        <v>5</v>
      </c>
      <c r="P589" s="140">
        <f>N589-O589</f>
        <v>0</v>
      </c>
      <c r="Q589" s="152">
        <f t="shared" si="68"/>
        <v>-298116.41000000015</v>
      </c>
      <c r="R589" s="150">
        <f t="shared" si="69"/>
        <v>597.51500929022666</v>
      </c>
    </row>
    <row r="590" spans="1:18" s="21" customFormat="1" ht="19.5" thickBot="1" x14ac:dyDescent="0.35">
      <c r="A590" s="28"/>
      <c r="B590" s="82" t="s">
        <v>349</v>
      </c>
      <c r="C590" s="82" t="s">
        <v>349</v>
      </c>
      <c r="D590" s="82" t="s">
        <v>349</v>
      </c>
      <c r="E590" s="82" t="s">
        <v>349</v>
      </c>
      <c r="F590" s="82"/>
      <c r="G590" s="82" t="s">
        <v>849</v>
      </c>
      <c r="H590" s="230">
        <f>H455+H462+H478+H490+H505+H512+H520+H531+H550+H557+H564+H572+H582+H589</f>
        <v>409442</v>
      </c>
      <c r="I590" s="28"/>
      <c r="J590" s="154">
        <f>J455+J462+J478+J490+J505+J512+J520+J531+J550+J557+J564+J572+J582+J589</f>
        <v>58642285.99000001</v>
      </c>
      <c r="K590" s="161">
        <f>K455+K462+K478+K490+K505+K512+K520+K531+K550+K557+K564+K572+K582+K589</f>
        <v>67840451.25999999</v>
      </c>
      <c r="L590" s="154">
        <f t="shared" ref="L590:M590" si="71">L455+L462+L478+L490+L505+L512+L520+L531+L550+L557+L564+L572+L582+L589</f>
        <v>282382479.63</v>
      </c>
      <c r="M590" s="154">
        <f t="shared" si="71"/>
        <v>272640038.70000005</v>
      </c>
      <c r="N590" s="82">
        <f>N455+N462+N478+N490+N505+N512+N520+N531+N550+N557+N564+N572+N582+N589</f>
        <v>127</v>
      </c>
      <c r="O590" s="82">
        <f>O455+O462+O478+O490+O505+O512+O520+O531+O550+O557+O564+O572+O582+O589</f>
        <v>127</v>
      </c>
      <c r="P590" s="82">
        <f>N590-O590</f>
        <v>0</v>
      </c>
      <c r="Q590" s="152">
        <f t="shared" si="68"/>
        <v>9742440.9299999475</v>
      </c>
      <c r="R590" s="150">
        <f t="shared" si="69"/>
        <v>689.67638793772983</v>
      </c>
    </row>
    <row r="591" spans="1:18" ht="20.25" thickTop="1" thickBot="1" x14ac:dyDescent="0.35">
      <c r="A591" s="186"/>
      <c r="B591" s="187"/>
      <c r="C591" s="187"/>
      <c r="D591" s="187"/>
      <c r="E591" s="311" t="s">
        <v>850</v>
      </c>
      <c r="F591" s="312"/>
      <c r="G591" s="313"/>
      <c r="H591" s="188"/>
      <c r="I591" s="186"/>
      <c r="J591" s="180">
        <f>J590/O590</f>
        <v>461750.28338582686</v>
      </c>
      <c r="K591" s="181">
        <f>K590/O590</f>
        <v>534176.78157480306</v>
      </c>
      <c r="L591" s="180">
        <f>L590/O590</f>
        <v>2223484.091574803</v>
      </c>
      <c r="M591" s="180">
        <f>M590/O590</f>
        <v>2146771.9582677167</v>
      </c>
      <c r="N591" s="189"/>
      <c r="O591" s="189"/>
      <c r="P591" s="189"/>
      <c r="Q591" s="151">
        <f t="shared" si="68"/>
        <v>76712.133307086304</v>
      </c>
    </row>
    <row r="592" spans="1:18" ht="19.5" thickTop="1" x14ac:dyDescent="0.3">
      <c r="A592" s="83">
        <v>1</v>
      </c>
      <c r="B592" s="84" t="s">
        <v>351</v>
      </c>
      <c r="C592" s="84" t="s">
        <v>851</v>
      </c>
      <c r="D592" s="84" t="s">
        <v>852</v>
      </c>
      <c r="E592" s="84" t="s">
        <v>853</v>
      </c>
      <c r="F592" s="84" t="s">
        <v>477</v>
      </c>
      <c r="G592" s="84" t="s">
        <v>854</v>
      </c>
      <c r="H592" s="85"/>
      <c r="I592" s="83"/>
      <c r="J592" s="155"/>
      <c r="K592" s="162"/>
      <c r="L592" s="86"/>
      <c r="M592" s="86"/>
      <c r="N592" s="84"/>
      <c r="O592" s="84"/>
      <c r="P592" s="84"/>
    </row>
    <row r="593" spans="1:18" x14ac:dyDescent="0.3">
      <c r="A593" s="76">
        <v>2</v>
      </c>
      <c r="B593" s="75" t="s">
        <v>351</v>
      </c>
      <c r="C593" s="75" t="s">
        <v>851</v>
      </c>
      <c r="D593" s="75" t="s">
        <v>852</v>
      </c>
      <c r="E593" s="75" t="s">
        <v>853</v>
      </c>
      <c r="F593" s="75" t="s">
        <v>480</v>
      </c>
      <c r="G593" s="75" t="s">
        <v>855</v>
      </c>
      <c r="H593" s="80">
        <v>4067</v>
      </c>
      <c r="I593" s="76">
        <v>3</v>
      </c>
      <c r="J593" s="153">
        <f>หนองคาย!F12</f>
        <v>528397.61</v>
      </c>
      <c r="K593" s="159">
        <f>หนองคาย!AH12</f>
        <v>542330.29</v>
      </c>
      <c r="L593" s="81">
        <f>หนองคาย!AI12</f>
        <v>3338204.25</v>
      </c>
      <c r="M593" s="81">
        <f>หนองคาย!AJ12</f>
        <v>3641044.3200000003</v>
      </c>
      <c r="N593" s="75"/>
      <c r="O593" s="75"/>
      <c r="P593" s="75"/>
      <c r="Q593" s="151">
        <f t="shared" si="68"/>
        <v>-302840.0700000003</v>
      </c>
      <c r="R593" s="78">
        <f t="shared" si="69"/>
        <v>820.80261863781652</v>
      </c>
    </row>
    <row r="594" spans="1:18" x14ac:dyDescent="0.3">
      <c r="A594" s="76">
        <v>3</v>
      </c>
      <c r="B594" s="75" t="s">
        <v>351</v>
      </c>
      <c r="C594" s="75" t="s">
        <v>851</v>
      </c>
      <c r="D594" s="75" t="s">
        <v>852</v>
      </c>
      <c r="E594" s="75" t="s">
        <v>853</v>
      </c>
      <c r="F594" s="75" t="s">
        <v>480</v>
      </c>
      <c r="G594" s="75" t="s">
        <v>856</v>
      </c>
      <c r="H594" s="80">
        <v>4180</v>
      </c>
      <c r="I594" s="76">
        <v>3</v>
      </c>
      <c r="J594" s="153">
        <f>หนองคาย!F13</f>
        <v>631784.37</v>
      </c>
      <c r="K594" s="159">
        <f>หนองคาย!AH13</f>
        <v>786177.69</v>
      </c>
      <c r="L594" s="81">
        <f>หนองคาย!AI13</f>
        <v>3050025.42</v>
      </c>
      <c r="M594" s="81">
        <f>หนองคาย!AJ13</f>
        <v>2863797.52</v>
      </c>
      <c r="N594" s="75"/>
      <c r="O594" s="75"/>
      <c r="P594" s="75"/>
      <c r="Q594" s="151">
        <f t="shared" si="68"/>
        <v>186227.89999999991</v>
      </c>
      <c r="R594" s="78">
        <f t="shared" si="69"/>
        <v>729.67115311004784</v>
      </c>
    </row>
    <row r="595" spans="1:18" x14ac:dyDescent="0.3">
      <c r="A595" s="76">
        <v>4</v>
      </c>
      <c r="B595" s="75" t="s">
        <v>351</v>
      </c>
      <c r="C595" s="75" t="s">
        <v>851</v>
      </c>
      <c r="D595" s="75" t="s">
        <v>852</v>
      </c>
      <c r="E595" s="75" t="s">
        <v>853</v>
      </c>
      <c r="F595" s="75" t="s">
        <v>480</v>
      </c>
      <c r="G595" s="75" t="s">
        <v>857</v>
      </c>
      <c r="H595" s="80">
        <v>2901</v>
      </c>
      <c r="I595" s="76">
        <v>2</v>
      </c>
      <c r="J595" s="153">
        <f>หนองคาย!F14</f>
        <v>443947.82</v>
      </c>
      <c r="K595" s="159">
        <f>หนองคาย!AH14</f>
        <v>752906.51</v>
      </c>
      <c r="L595" s="81">
        <f>หนองคาย!AI14</f>
        <v>2529836.56</v>
      </c>
      <c r="M595" s="81">
        <f>หนองคาย!AJ14</f>
        <v>2416706.92</v>
      </c>
      <c r="N595" s="75"/>
      <c r="O595" s="75"/>
      <c r="P595" s="75"/>
      <c r="Q595" s="151">
        <f t="shared" si="68"/>
        <v>113129.64000000013</v>
      </c>
      <c r="R595" s="78">
        <f t="shared" si="69"/>
        <v>872.05672526714932</v>
      </c>
    </row>
    <row r="596" spans="1:18" x14ac:dyDescent="0.3">
      <c r="A596" s="76">
        <v>5</v>
      </c>
      <c r="B596" s="75" t="s">
        <v>351</v>
      </c>
      <c r="C596" s="75" t="s">
        <v>851</v>
      </c>
      <c r="D596" s="75" t="s">
        <v>852</v>
      </c>
      <c r="E596" s="75" t="s">
        <v>853</v>
      </c>
      <c r="F596" s="75" t="s">
        <v>480</v>
      </c>
      <c r="G596" s="75" t="s">
        <v>858</v>
      </c>
      <c r="H596" s="80">
        <v>4211</v>
      </c>
      <c r="I596" s="76">
        <v>3</v>
      </c>
      <c r="J596" s="153">
        <f>หนองคาย!F15</f>
        <v>669632.92000000004</v>
      </c>
      <c r="K596" s="159">
        <f>หนองคาย!AH15</f>
        <v>662051.65</v>
      </c>
      <c r="L596" s="81">
        <f>หนองคาย!AI15</f>
        <v>3088346.37</v>
      </c>
      <c r="M596" s="81">
        <f>หนองคาย!AJ15</f>
        <v>3382849.86</v>
      </c>
      <c r="N596" s="75"/>
      <c r="O596" s="75"/>
      <c r="P596" s="75"/>
      <c r="Q596" s="151">
        <f t="shared" si="68"/>
        <v>-294503.48999999976</v>
      </c>
      <c r="R596" s="78">
        <f t="shared" si="69"/>
        <v>733.39975540251726</v>
      </c>
    </row>
    <row r="597" spans="1:18" x14ac:dyDescent="0.3">
      <c r="A597" s="76">
        <v>6</v>
      </c>
      <c r="B597" s="75" t="s">
        <v>351</v>
      </c>
      <c r="C597" s="75" t="s">
        <v>851</v>
      </c>
      <c r="D597" s="75" t="s">
        <v>852</v>
      </c>
      <c r="E597" s="75" t="s">
        <v>853</v>
      </c>
      <c r="F597" s="75" t="s">
        <v>480</v>
      </c>
      <c r="G597" s="75" t="s">
        <v>859</v>
      </c>
      <c r="H597" s="80">
        <v>7101</v>
      </c>
      <c r="I597" s="76">
        <v>5</v>
      </c>
      <c r="J597" s="153">
        <f>หนองคาย!F16</f>
        <v>470993.89</v>
      </c>
      <c r="K597" s="159">
        <f>หนองคาย!AH16</f>
        <v>582261.11</v>
      </c>
      <c r="L597" s="81">
        <f>หนองคาย!AI16</f>
        <v>3957087.25</v>
      </c>
      <c r="M597" s="81">
        <f>หนองคาย!AJ16</f>
        <v>4518523.04</v>
      </c>
      <c r="N597" s="75"/>
      <c r="O597" s="75"/>
      <c r="P597" s="75"/>
      <c r="Q597" s="151">
        <f t="shared" si="68"/>
        <v>-561435.79</v>
      </c>
      <c r="R597" s="78">
        <f t="shared" si="69"/>
        <v>557.2577453879735</v>
      </c>
    </row>
    <row r="598" spans="1:18" x14ac:dyDescent="0.3">
      <c r="A598" s="76">
        <v>7</v>
      </c>
      <c r="B598" s="75" t="s">
        <v>351</v>
      </c>
      <c r="C598" s="75" t="s">
        <v>851</v>
      </c>
      <c r="D598" s="75" t="s">
        <v>852</v>
      </c>
      <c r="E598" s="75" t="s">
        <v>853</v>
      </c>
      <c r="F598" s="75" t="s">
        <v>480</v>
      </c>
      <c r="G598" s="75" t="s">
        <v>860</v>
      </c>
      <c r="H598" s="80">
        <v>6117</v>
      </c>
      <c r="I598" s="76">
        <v>5</v>
      </c>
      <c r="J598" s="153">
        <f>หนองคาย!F17</f>
        <v>818406.86</v>
      </c>
      <c r="K598" s="159">
        <f>หนองคาย!AH17</f>
        <v>840205.73</v>
      </c>
      <c r="L598" s="81">
        <f>หนองคาย!AI17</f>
        <v>3129985.16</v>
      </c>
      <c r="M598" s="81">
        <f>หนองคาย!AJ17</f>
        <v>3539983.7</v>
      </c>
      <c r="N598" s="75"/>
      <c r="O598" s="75"/>
      <c r="P598" s="75"/>
      <c r="Q598" s="151">
        <f t="shared" si="68"/>
        <v>-409998.54000000004</v>
      </c>
      <c r="R598" s="78">
        <f t="shared" si="69"/>
        <v>511.6863102828184</v>
      </c>
    </row>
    <row r="599" spans="1:18" x14ac:dyDescent="0.3">
      <c r="A599" s="76">
        <v>8</v>
      </c>
      <c r="B599" s="75" t="s">
        <v>351</v>
      </c>
      <c r="C599" s="75" t="s">
        <v>851</v>
      </c>
      <c r="D599" s="75" t="s">
        <v>852</v>
      </c>
      <c r="E599" s="75" t="s">
        <v>853</v>
      </c>
      <c r="F599" s="75" t="s">
        <v>480</v>
      </c>
      <c r="G599" s="75" t="s">
        <v>861</v>
      </c>
      <c r="H599" s="80">
        <v>2179</v>
      </c>
      <c r="I599" s="76">
        <v>2</v>
      </c>
      <c r="J599" s="153">
        <f>หนองคาย!F18</f>
        <v>404588.6</v>
      </c>
      <c r="K599" s="159">
        <f>หนองคาย!AH18</f>
        <v>417360.98</v>
      </c>
      <c r="L599" s="81">
        <f>หนองคาย!AI18</f>
        <v>2678233</v>
      </c>
      <c r="M599" s="81">
        <f>หนองคาย!AJ18</f>
        <v>2913761.07</v>
      </c>
      <c r="N599" s="75"/>
      <c r="O599" s="75"/>
      <c r="P599" s="75"/>
      <c r="Q599" s="151">
        <f t="shared" si="68"/>
        <v>-235528.06999999983</v>
      </c>
      <c r="R599" s="78">
        <f t="shared" si="69"/>
        <v>1229.1110601193209</v>
      </c>
    </row>
    <row r="600" spans="1:18" x14ac:dyDescent="0.3">
      <c r="A600" s="76">
        <v>9</v>
      </c>
      <c r="B600" s="75" t="s">
        <v>351</v>
      </c>
      <c r="C600" s="75" t="s">
        <v>851</v>
      </c>
      <c r="D600" s="75" t="s">
        <v>852</v>
      </c>
      <c r="E600" s="75" t="s">
        <v>853</v>
      </c>
      <c r="F600" s="75" t="s">
        <v>480</v>
      </c>
      <c r="G600" s="75" t="s">
        <v>862</v>
      </c>
      <c r="H600" s="80">
        <v>825</v>
      </c>
      <c r="I600" s="76">
        <v>1</v>
      </c>
      <c r="J600" s="153">
        <f>หนองคาย!F19</f>
        <v>205303.67</v>
      </c>
      <c r="K600" s="159">
        <f>หนองคาย!AH19</f>
        <v>248392.25</v>
      </c>
      <c r="L600" s="81">
        <f>หนองคาย!AI19</f>
        <v>2118625.8600000003</v>
      </c>
      <c r="M600" s="81">
        <f>หนองคาย!AJ19</f>
        <v>1703681.66</v>
      </c>
      <c r="N600" s="75"/>
      <c r="O600" s="75"/>
      <c r="P600" s="75"/>
      <c r="Q600" s="151">
        <f t="shared" si="68"/>
        <v>414944.20000000042</v>
      </c>
      <c r="R600" s="78">
        <f t="shared" si="69"/>
        <v>2568.0313454545458</v>
      </c>
    </row>
    <row r="601" spans="1:18" x14ac:dyDescent="0.3">
      <c r="A601" s="76">
        <v>10</v>
      </c>
      <c r="B601" s="75" t="s">
        <v>351</v>
      </c>
      <c r="C601" s="75" t="s">
        <v>851</v>
      </c>
      <c r="D601" s="75" t="s">
        <v>852</v>
      </c>
      <c r="E601" s="75" t="s">
        <v>853</v>
      </c>
      <c r="F601" s="75" t="s">
        <v>480</v>
      </c>
      <c r="G601" s="75" t="s">
        <v>863</v>
      </c>
      <c r="H601" s="80">
        <v>5318</v>
      </c>
      <c r="I601" s="76">
        <v>4</v>
      </c>
      <c r="J601" s="153">
        <f>หนองคาย!F20</f>
        <v>196897.64</v>
      </c>
      <c r="K601" s="159">
        <f>หนองคาย!AH20</f>
        <v>277673.73000000004</v>
      </c>
      <c r="L601" s="81">
        <f>หนองคาย!AI20</f>
        <v>2385753.8499999996</v>
      </c>
      <c r="M601" s="81">
        <f>หนองคาย!AJ20</f>
        <v>2960091.86</v>
      </c>
      <c r="N601" s="75"/>
      <c r="O601" s="75"/>
      <c r="P601" s="75"/>
      <c r="Q601" s="151">
        <f t="shared" si="68"/>
        <v>-574338.01000000024</v>
      </c>
      <c r="R601" s="78">
        <f t="shared" si="69"/>
        <v>448.61862542309132</v>
      </c>
    </row>
    <row r="602" spans="1:18" x14ac:dyDescent="0.3">
      <c r="A602" s="76">
        <v>11</v>
      </c>
      <c r="B602" s="75" t="s">
        <v>351</v>
      </c>
      <c r="C602" s="75" t="s">
        <v>851</v>
      </c>
      <c r="D602" s="75" t="s">
        <v>852</v>
      </c>
      <c r="E602" s="75" t="s">
        <v>853</v>
      </c>
      <c r="F602" s="75" t="s">
        <v>480</v>
      </c>
      <c r="G602" s="75" t="s">
        <v>864</v>
      </c>
      <c r="H602" s="80">
        <v>5577</v>
      </c>
      <c r="I602" s="76">
        <v>4</v>
      </c>
      <c r="J602" s="153">
        <f>หนองคาย!F21</f>
        <v>439640.82</v>
      </c>
      <c r="K602" s="159">
        <f>หนองคาย!AH21</f>
        <v>561607.52</v>
      </c>
      <c r="L602" s="81">
        <f>หนองคาย!AI21</f>
        <v>3120103.3200000003</v>
      </c>
      <c r="M602" s="81">
        <f>หนองคาย!AJ21</f>
        <v>3622456.4699999997</v>
      </c>
      <c r="N602" s="75"/>
      <c r="O602" s="75"/>
      <c r="P602" s="75"/>
      <c r="Q602" s="151">
        <f t="shared" si="68"/>
        <v>-502353.14999999944</v>
      </c>
      <c r="R602" s="78">
        <f t="shared" si="69"/>
        <v>559.45908552985486</v>
      </c>
    </row>
    <row r="603" spans="1:18" x14ac:dyDescent="0.3">
      <c r="A603" s="76">
        <v>12</v>
      </c>
      <c r="B603" s="75" t="s">
        <v>351</v>
      </c>
      <c r="C603" s="75" t="s">
        <v>851</v>
      </c>
      <c r="D603" s="75" t="s">
        <v>852</v>
      </c>
      <c r="E603" s="75" t="s">
        <v>853</v>
      </c>
      <c r="F603" s="75" t="s">
        <v>480</v>
      </c>
      <c r="G603" s="75" t="s">
        <v>865</v>
      </c>
      <c r="H603" s="80">
        <v>4807</v>
      </c>
      <c r="I603" s="76">
        <v>4</v>
      </c>
      <c r="J603" s="153">
        <f>หนองคาย!F22</f>
        <v>917021.2</v>
      </c>
      <c r="K603" s="159">
        <f>หนองคาย!AH22</f>
        <v>838877.29999999993</v>
      </c>
      <c r="L603" s="81">
        <f>หนองคาย!AI22</f>
        <v>3526183.76</v>
      </c>
      <c r="M603" s="81">
        <f>หนองคาย!AJ22</f>
        <v>3963758.5900000003</v>
      </c>
      <c r="N603" s="75"/>
      <c r="O603" s="75"/>
      <c r="P603" s="75"/>
      <c r="Q603" s="151">
        <f t="shared" si="68"/>
        <v>-437574.83000000054</v>
      </c>
      <c r="R603" s="78">
        <f t="shared" si="69"/>
        <v>733.55185354691071</v>
      </c>
    </row>
    <row r="604" spans="1:18" x14ac:dyDescent="0.3">
      <c r="A604" s="76">
        <v>13</v>
      </c>
      <c r="B604" s="75" t="s">
        <v>351</v>
      </c>
      <c r="C604" s="75" t="s">
        <v>851</v>
      </c>
      <c r="D604" s="75" t="s">
        <v>852</v>
      </c>
      <c r="E604" s="75" t="s">
        <v>853</v>
      </c>
      <c r="F604" s="75" t="s">
        <v>480</v>
      </c>
      <c r="G604" s="75" t="s">
        <v>866</v>
      </c>
      <c r="H604" s="80">
        <v>4653</v>
      </c>
      <c r="I604" s="76">
        <v>4</v>
      </c>
      <c r="J604" s="153">
        <f>หนองคาย!F23</f>
        <v>197925.46</v>
      </c>
      <c r="K604" s="159">
        <f>หนองคาย!AH23</f>
        <v>314594.59999999998</v>
      </c>
      <c r="L604" s="81">
        <f>หนองคาย!AI23</f>
        <v>2933277.56</v>
      </c>
      <c r="M604" s="81">
        <f>หนองคาย!AJ23</f>
        <v>3286618.41</v>
      </c>
      <c r="N604" s="75"/>
      <c r="O604" s="75"/>
      <c r="P604" s="75"/>
      <c r="Q604" s="151">
        <f t="shared" si="68"/>
        <v>-353340.85000000009</v>
      </c>
      <c r="R604" s="78">
        <f t="shared" si="69"/>
        <v>630.4056651622609</v>
      </c>
    </row>
    <row r="605" spans="1:18" x14ac:dyDescent="0.3">
      <c r="A605" s="76">
        <v>14</v>
      </c>
      <c r="B605" s="75" t="s">
        <v>351</v>
      </c>
      <c r="C605" s="75" t="s">
        <v>851</v>
      </c>
      <c r="D605" s="75" t="s">
        <v>852</v>
      </c>
      <c r="E605" s="75" t="s">
        <v>853</v>
      </c>
      <c r="F605" s="75" t="s">
        <v>480</v>
      </c>
      <c r="G605" s="75" t="s">
        <v>867</v>
      </c>
      <c r="H605" s="80">
        <v>7694</v>
      </c>
      <c r="I605" s="76">
        <v>5</v>
      </c>
      <c r="J605" s="153">
        <f>หนองคาย!F24</f>
        <v>3170274.19</v>
      </c>
      <c r="K605" s="159">
        <f>หนองคาย!AH24</f>
        <v>3163799.96</v>
      </c>
      <c r="L605" s="81">
        <f>หนองคาย!AI24</f>
        <v>5341612.8099999996</v>
      </c>
      <c r="M605" s="81">
        <f>หนองคาย!AJ24</f>
        <v>5444192.1399999997</v>
      </c>
      <c r="N605" s="75"/>
      <c r="O605" s="75"/>
      <c r="P605" s="75"/>
      <c r="Q605" s="151">
        <f t="shared" si="68"/>
        <v>-102579.33000000007</v>
      </c>
      <c r="R605" s="78">
        <f t="shared" si="69"/>
        <v>694.25692877566928</v>
      </c>
    </row>
    <row r="606" spans="1:18" x14ac:dyDescent="0.3">
      <c r="A606" s="76">
        <v>15</v>
      </c>
      <c r="B606" s="75" t="s">
        <v>351</v>
      </c>
      <c r="C606" s="75" t="s">
        <v>851</v>
      </c>
      <c r="D606" s="75" t="s">
        <v>852</v>
      </c>
      <c r="E606" s="75" t="s">
        <v>853</v>
      </c>
      <c r="F606" s="75" t="s">
        <v>480</v>
      </c>
      <c r="G606" s="75" t="s">
        <v>868</v>
      </c>
      <c r="H606" s="80">
        <v>6880</v>
      </c>
      <c r="I606" s="76">
        <v>5</v>
      </c>
      <c r="J606" s="153">
        <f>หนองคาย!F25</f>
        <v>602452.41</v>
      </c>
      <c r="K606" s="159">
        <f>หนองคาย!AH25</f>
        <v>665376.28</v>
      </c>
      <c r="L606" s="81">
        <f>หนองคาย!AI25</f>
        <v>3489242.0700000003</v>
      </c>
      <c r="M606" s="81">
        <f>หนองคาย!AJ25</f>
        <v>3755339.96</v>
      </c>
      <c r="N606" s="75"/>
      <c r="O606" s="75"/>
      <c r="P606" s="75"/>
      <c r="Q606" s="151">
        <f t="shared" si="68"/>
        <v>-266097.88999999966</v>
      </c>
      <c r="R606" s="78">
        <f t="shared" si="69"/>
        <v>507.15727761627909</v>
      </c>
    </row>
    <row r="607" spans="1:18" x14ac:dyDescent="0.3">
      <c r="A607" s="76">
        <v>16</v>
      </c>
      <c r="B607" s="75" t="s">
        <v>351</v>
      </c>
      <c r="C607" s="75" t="s">
        <v>851</v>
      </c>
      <c r="D607" s="75" t="s">
        <v>852</v>
      </c>
      <c r="E607" s="75" t="s">
        <v>853</v>
      </c>
      <c r="F607" s="75" t="s">
        <v>480</v>
      </c>
      <c r="G607" s="75" t="s">
        <v>869</v>
      </c>
      <c r="H607" s="80">
        <v>4509</v>
      </c>
      <c r="I607" s="76">
        <v>4</v>
      </c>
      <c r="J607" s="153">
        <f>หนองคาย!F26</f>
        <v>456175.28</v>
      </c>
      <c r="K607" s="159">
        <f>หนองคาย!AH26</f>
        <v>489694.84</v>
      </c>
      <c r="L607" s="81">
        <f>หนองคาย!AI26</f>
        <v>2369987.48</v>
      </c>
      <c r="M607" s="81">
        <f>หนองคาย!AJ26</f>
        <v>2904286.89</v>
      </c>
      <c r="N607" s="75"/>
      <c r="O607" s="75"/>
      <c r="P607" s="75"/>
      <c r="Q607" s="151">
        <f t="shared" si="68"/>
        <v>-534299.41000000015</v>
      </c>
      <c r="R607" s="78">
        <f t="shared" si="69"/>
        <v>525.61265912619206</v>
      </c>
    </row>
    <row r="608" spans="1:18" x14ac:dyDescent="0.3">
      <c r="A608" s="76">
        <v>17</v>
      </c>
      <c r="B608" s="75" t="s">
        <v>351</v>
      </c>
      <c r="C608" s="75" t="s">
        <v>851</v>
      </c>
      <c r="D608" s="75" t="s">
        <v>852</v>
      </c>
      <c r="E608" s="75" t="s">
        <v>853</v>
      </c>
      <c r="F608" s="75" t="s">
        <v>480</v>
      </c>
      <c r="G608" s="75" t="s">
        <v>870</v>
      </c>
      <c r="H608" s="80">
        <v>2953</v>
      </c>
      <c r="I608" s="76">
        <v>2</v>
      </c>
      <c r="J608" s="153">
        <f>หนองคาย!F27</f>
        <v>787037.55</v>
      </c>
      <c r="K608" s="159">
        <f>หนองคาย!AH27</f>
        <v>778494.55</v>
      </c>
      <c r="L608" s="81">
        <f>หนองคาย!AI27</f>
        <v>2810996.9000000004</v>
      </c>
      <c r="M608" s="81">
        <f>หนองคาย!AJ27</f>
        <v>2905158.52</v>
      </c>
      <c r="N608" s="75"/>
      <c r="O608" s="75"/>
      <c r="P608" s="75"/>
      <c r="Q608" s="151">
        <f t="shared" si="68"/>
        <v>-94161.619999999646</v>
      </c>
      <c r="R608" s="78">
        <f t="shared" si="69"/>
        <v>951.91225871994595</v>
      </c>
    </row>
    <row r="609" spans="1:18" x14ac:dyDescent="0.3">
      <c r="A609" s="76">
        <v>18</v>
      </c>
      <c r="B609" s="75" t="s">
        <v>351</v>
      </c>
      <c r="C609" s="75" t="s">
        <v>851</v>
      </c>
      <c r="D609" s="75" t="s">
        <v>852</v>
      </c>
      <c r="E609" s="75" t="s">
        <v>853</v>
      </c>
      <c r="F609" s="75" t="s">
        <v>480</v>
      </c>
      <c r="G609" s="75" t="s">
        <v>871</v>
      </c>
      <c r="H609" s="80">
        <v>2600</v>
      </c>
      <c r="I609" s="76">
        <v>2</v>
      </c>
      <c r="J609" s="153">
        <f>หนองคาย!F28</f>
        <v>286128.15999999997</v>
      </c>
      <c r="K609" s="159">
        <f>หนองคาย!AH28</f>
        <v>314790.81999999995</v>
      </c>
      <c r="L609" s="81">
        <f>หนองคาย!AI28</f>
        <v>2238640.13</v>
      </c>
      <c r="M609" s="81">
        <f>หนองคาย!AJ28</f>
        <v>2340148.29</v>
      </c>
      <c r="N609" s="75"/>
      <c r="O609" s="75"/>
      <c r="P609" s="75"/>
      <c r="Q609" s="151">
        <f t="shared" si="68"/>
        <v>-101508.16000000015</v>
      </c>
      <c r="R609" s="78">
        <f t="shared" si="69"/>
        <v>861.01543461538461</v>
      </c>
    </row>
    <row r="610" spans="1:18" s="21" customFormat="1" x14ac:dyDescent="0.3">
      <c r="A610" s="139">
        <v>1</v>
      </c>
      <c r="B610" s="140" t="s">
        <v>351</v>
      </c>
      <c r="C610" s="140"/>
      <c r="D610" s="140"/>
      <c r="E610" s="140" t="s">
        <v>376</v>
      </c>
      <c r="F610" s="140"/>
      <c r="G610" s="140" t="s">
        <v>872</v>
      </c>
      <c r="H610" s="142">
        <f>SUM(H592:H609)</f>
        <v>76572</v>
      </c>
      <c r="I610" s="139"/>
      <c r="J610" s="142">
        <f>SUM(J592:J609)</f>
        <v>11226608.450000001</v>
      </c>
      <c r="K610" s="160">
        <f>SUM(K593:K609)</f>
        <v>12236595.810000001</v>
      </c>
      <c r="L610" s="142">
        <f t="shared" ref="L610:M610" si="72">SUM(L593:L609)</f>
        <v>52106141.75</v>
      </c>
      <c r="M610" s="142">
        <f t="shared" si="72"/>
        <v>56162399.220000006</v>
      </c>
      <c r="N610" s="140">
        <v>17</v>
      </c>
      <c r="O610" s="140">
        <v>17</v>
      </c>
      <c r="P610" s="140">
        <f>N610-O610</f>
        <v>0</v>
      </c>
      <c r="Q610" s="152">
        <f t="shared" si="68"/>
        <v>-4056257.4700000063</v>
      </c>
      <c r="R610" s="150">
        <f>L610/H610</f>
        <v>680.48557893224677</v>
      </c>
    </row>
    <row r="611" spans="1:18" x14ac:dyDescent="0.3">
      <c r="A611" s="76">
        <v>1</v>
      </c>
      <c r="B611" s="75" t="s">
        <v>351</v>
      </c>
      <c r="C611" s="75" t="s">
        <v>873</v>
      </c>
      <c r="D611" s="75" t="s">
        <v>403</v>
      </c>
      <c r="E611" s="75" t="s">
        <v>874</v>
      </c>
      <c r="F611" s="75" t="s">
        <v>629</v>
      </c>
      <c r="G611" s="75" t="s">
        <v>875</v>
      </c>
      <c r="H611" s="80"/>
      <c r="I611" s="76"/>
      <c r="J611" s="153"/>
      <c r="K611" s="159"/>
      <c r="L611" s="81"/>
      <c r="M611" s="81"/>
      <c r="N611" s="75"/>
      <c r="O611" s="75"/>
      <c r="P611" s="75"/>
    </row>
    <row r="612" spans="1:18" x14ac:dyDescent="0.3">
      <c r="A612" s="76">
        <v>2</v>
      </c>
      <c r="B612" s="75" t="s">
        <v>351</v>
      </c>
      <c r="C612" s="75" t="s">
        <v>873</v>
      </c>
      <c r="D612" s="75" t="s">
        <v>403</v>
      </c>
      <c r="E612" s="75" t="s">
        <v>874</v>
      </c>
      <c r="F612" s="75" t="s">
        <v>480</v>
      </c>
      <c r="G612" s="75" t="s">
        <v>876</v>
      </c>
      <c r="H612" s="80">
        <v>3933</v>
      </c>
      <c r="I612" s="76">
        <v>3</v>
      </c>
      <c r="J612" s="153">
        <f>หนองคาย!F29</f>
        <v>409949.05</v>
      </c>
      <c r="K612" s="159">
        <f>หนองคาย!AH29</f>
        <v>647781.61</v>
      </c>
      <c r="L612" s="81">
        <f>หนองคาย!AI29</f>
        <v>3576332.5300000003</v>
      </c>
      <c r="M612" s="81">
        <f>หนองคาย!AJ29</f>
        <v>3387989.75</v>
      </c>
      <c r="N612" s="75"/>
      <c r="O612" s="75"/>
      <c r="P612" s="75"/>
      <c r="Q612" s="151">
        <f t="shared" si="68"/>
        <v>188342.78000000026</v>
      </c>
      <c r="R612" s="78">
        <f t="shared" si="69"/>
        <v>909.31414441901859</v>
      </c>
    </row>
    <row r="613" spans="1:18" x14ac:dyDescent="0.3">
      <c r="A613" s="76">
        <v>3</v>
      </c>
      <c r="B613" s="75" t="s">
        <v>351</v>
      </c>
      <c r="C613" s="75" t="s">
        <v>873</v>
      </c>
      <c r="D613" s="75" t="s">
        <v>403</v>
      </c>
      <c r="E613" s="75" t="s">
        <v>874</v>
      </c>
      <c r="F613" s="75" t="s">
        <v>480</v>
      </c>
      <c r="G613" s="75" t="s">
        <v>877</v>
      </c>
      <c r="H613" s="80">
        <v>3233</v>
      </c>
      <c r="I613" s="76">
        <v>3</v>
      </c>
      <c r="J613" s="153">
        <f>หนองคาย!F30</f>
        <v>455849.4</v>
      </c>
      <c r="K613" s="159">
        <f>หนองคาย!AH30</f>
        <v>682161.46000000008</v>
      </c>
      <c r="L613" s="81">
        <f>หนองคาย!AI30</f>
        <v>3008736.71</v>
      </c>
      <c r="M613" s="81">
        <f>หนองคาย!AJ30</f>
        <v>3801162.6900000004</v>
      </c>
      <c r="N613" s="75"/>
      <c r="O613" s="75"/>
      <c r="P613" s="75"/>
      <c r="Q613" s="151">
        <f t="shared" si="68"/>
        <v>-792425.98000000045</v>
      </c>
      <c r="R613" s="78">
        <f t="shared" si="69"/>
        <v>930.63306835756259</v>
      </c>
    </row>
    <row r="614" spans="1:18" x14ac:dyDescent="0.3">
      <c r="A614" s="76">
        <v>4</v>
      </c>
      <c r="B614" s="75" t="s">
        <v>351</v>
      </c>
      <c r="C614" s="75" t="s">
        <v>873</v>
      </c>
      <c r="D614" s="75" t="s">
        <v>403</v>
      </c>
      <c r="E614" s="75" t="s">
        <v>874</v>
      </c>
      <c r="F614" s="75" t="s">
        <v>480</v>
      </c>
      <c r="G614" s="75" t="s">
        <v>878</v>
      </c>
      <c r="H614" s="80">
        <v>7144</v>
      </c>
      <c r="I614" s="76">
        <v>5</v>
      </c>
      <c r="J614" s="153">
        <f>หนองคาย!F31</f>
        <v>1085560.3799999999</v>
      </c>
      <c r="K614" s="159">
        <f>หนองคาย!AH31</f>
        <v>1399868.73</v>
      </c>
      <c r="L614" s="81">
        <f>หนองคาย!AI31</f>
        <v>4135140.2500000005</v>
      </c>
      <c r="M614" s="81">
        <f>หนองคาย!AJ31</f>
        <v>3782297.3899999997</v>
      </c>
      <c r="N614" s="75"/>
      <c r="O614" s="75"/>
      <c r="P614" s="75"/>
      <c r="Q614" s="151">
        <f t="shared" si="68"/>
        <v>352842.8600000008</v>
      </c>
      <c r="R614" s="78">
        <f t="shared" si="69"/>
        <v>578.82702267637183</v>
      </c>
    </row>
    <row r="615" spans="1:18" x14ac:dyDescent="0.3">
      <c r="A615" s="76">
        <v>5</v>
      </c>
      <c r="B615" s="75" t="s">
        <v>351</v>
      </c>
      <c r="C615" s="75" t="s">
        <v>873</v>
      </c>
      <c r="D615" s="75" t="s">
        <v>403</v>
      </c>
      <c r="E615" s="75" t="s">
        <v>874</v>
      </c>
      <c r="F615" s="75" t="s">
        <v>480</v>
      </c>
      <c r="G615" s="75" t="s">
        <v>879</v>
      </c>
      <c r="H615" s="80">
        <v>4737</v>
      </c>
      <c r="I615" s="76">
        <v>4</v>
      </c>
      <c r="J615" s="153">
        <f>หนองคาย!F32</f>
        <v>768055.92</v>
      </c>
      <c r="K615" s="159">
        <f>หนองคาย!AH32</f>
        <v>850218.65999999992</v>
      </c>
      <c r="L615" s="81">
        <f>หนองคาย!AI32</f>
        <v>3440976.64</v>
      </c>
      <c r="M615" s="81">
        <f>หนองคาย!AJ32</f>
        <v>2948658.38</v>
      </c>
      <c r="N615" s="75"/>
      <c r="O615" s="75"/>
      <c r="P615" s="75"/>
      <c r="Q615" s="151">
        <f t="shared" si="68"/>
        <v>492318.26000000024</v>
      </c>
      <c r="R615" s="78">
        <f t="shared" si="69"/>
        <v>726.40418830483429</v>
      </c>
    </row>
    <row r="616" spans="1:18" x14ac:dyDescent="0.3">
      <c r="A616" s="76">
        <v>6</v>
      </c>
      <c r="B616" s="75" t="s">
        <v>351</v>
      </c>
      <c r="C616" s="75" t="s">
        <v>873</v>
      </c>
      <c r="D616" s="75" t="s">
        <v>403</v>
      </c>
      <c r="E616" s="75" t="s">
        <v>874</v>
      </c>
      <c r="F616" s="75" t="s">
        <v>480</v>
      </c>
      <c r="G616" s="75" t="s">
        <v>880</v>
      </c>
      <c r="H616" s="80">
        <v>5986</v>
      </c>
      <c r="I616" s="76">
        <v>4</v>
      </c>
      <c r="J616" s="153">
        <f>หนองคาย!F33</f>
        <v>288590.90000000002</v>
      </c>
      <c r="K616" s="159">
        <f>หนองคาย!AH33</f>
        <v>301814.71000000002</v>
      </c>
      <c r="L616" s="81">
        <f>หนองคาย!AI33</f>
        <v>4274708.76</v>
      </c>
      <c r="M616" s="81">
        <f>หนองคาย!AJ33</f>
        <v>4485689.97</v>
      </c>
      <c r="N616" s="75"/>
      <c r="O616" s="75"/>
      <c r="P616" s="75"/>
      <c r="Q616" s="151">
        <f t="shared" si="68"/>
        <v>-210981.20999999996</v>
      </c>
      <c r="R616" s="78">
        <f t="shared" si="69"/>
        <v>714.11773471433344</v>
      </c>
    </row>
    <row r="617" spans="1:18" x14ac:dyDescent="0.3">
      <c r="A617" s="76">
        <v>7</v>
      </c>
      <c r="B617" s="75" t="s">
        <v>351</v>
      </c>
      <c r="C617" s="75" t="s">
        <v>873</v>
      </c>
      <c r="D617" s="75" t="s">
        <v>403</v>
      </c>
      <c r="E617" s="75" t="s">
        <v>874</v>
      </c>
      <c r="F617" s="75" t="s">
        <v>480</v>
      </c>
      <c r="G617" s="75" t="s">
        <v>881</v>
      </c>
      <c r="H617" s="80">
        <v>4578</v>
      </c>
      <c r="I617" s="76">
        <v>4</v>
      </c>
      <c r="J617" s="153">
        <f>หนองคาย!F34</f>
        <v>958254.68</v>
      </c>
      <c r="K617" s="159">
        <f>หนองคาย!AH34</f>
        <v>1004438.5400000002</v>
      </c>
      <c r="L617" s="81">
        <f>หนองคาย!AI34</f>
        <v>4500859.4700000007</v>
      </c>
      <c r="M617" s="81">
        <f>หนองคาย!AJ34</f>
        <v>4199374.45</v>
      </c>
      <c r="N617" s="75"/>
      <c r="O617" s="75"/>
      <c r="P617" s="75"/>
      <c r="Q617" s="151">
        <f t="shared" si="68"/>
        <v>301485.02000000048</v>
      </c>
      <c r="R617" s="78">
        <f t="shared" si="69"/>
        <v>983.14973132372234</v>
      </c>
    </row>
    <row r="618" spans="1:18" x14ac:dyDescent="0.3">
      <c r="A618" s="76">
        <v>8</v>
      </c>
      <c r="B618" s="75" t="s">
        <v>351</v>
      </c>
      <c r="C618" s="75" t="s">
        <v>873</v>
      </c>
      <c r="D618" s="75" t="s">
        <v>403</v>
      </c>
      <c r="E618" s="75" t="s">
        <v>874</v>
      </c>
      <c r="F618" s="75" t="s">
        <v>480</v>
      </c>
      <c r="G618" s="75" t="s">
        <v>882</v>
      </c>
      <c r="H618" s="80">
        <v>5820</v>
      </c>
      <c r="I618" s="76">
        <v>4</v>
      </c>
      <c r="J618" s="153">
        <f>หนองคาย!F35</f>
        <v>503370.23</v>
      </c>
      <c r="K618" s="159">
        <f>หนองคาย!AH35</f>
        <v>454164.40000000008</v>
      </c>
      <c r="L618" s="81">
        <f>หนองคาย!AI35</f>
        <v>3136497.96</v>
      </c>
      <c r="M618" s="81">
        <f>หนองคาย!AJ35</f>
        <v>3363315.06</v>
      </c>
      <c r="N618" s="75"/>
      <c r="O618" s="75"/>
      <c r="P618" s="75"/>
      <c r="Q618" s="151">
        <f t="shared" si="68"/>
        <v>-226817.10000000009</v>
      </c>
      <c r="R618" s="78">
        <f t="shared" si="69"/>
        <v>538.91717525773197</v>
      </c>
    </row>
    <row r="619" spans="1:18" x14ac:dyDescent="0.3">
      <c r="A619" s="76">
        <v>9</v>
      </c>
      <c r="B619" s="75" t="s">
        <v>351</v>
      </c>
      <c r="C619" s="75" t="s">
        <v>873</v>
      </c>
      <c r="D619" s="75" t="s">
        <v>403</v>
      </c>
      <c r="E619" s="75" t="s">
        <v>874</v>
      </c>
      <c r="F619" s="75" t="s">
        <v>480</v>
      </c>
      <c r="G619" s="75" t="s">
        <v>883</v>
      </c>
      <c r="H619" s="80">
        <v>3351</v>
      </c>
      <c r="I619" s="76">
        <v>3</v>
      </c>
      <c r="J619" s="153">
        <f>หนองคาย!F36</f>
        <v>349477.59</v>
      </c>
      <c r="K619" s="159">
        <f>หนองคาย!AH36</f>
        <v>375430.18000000005</v>
      </c>
      <c r="L619" s="81">
        <f>หนองคาย!AI36</f>
        <v>3908533.1999999997</v>
      </c>
      <c r="M619" s="81">
        <f>หนองคาย!AJ36</f>
        <v>4264624.55</v>
      </c>
      <c r="N619" s="75"/>
      <c r="O619" s="75"/>
      <c r="P619" s="75"/>
      <c r="Q619" s="151">
        <f t="shared" si="68"/>
        <v>-356091.35000000009</v>
      </c>
      <c r="R619" s="78">
        <f t="shared" si="69"/>
        <v>1166.3781557743955</v>
      </c>
    </row>
    <row r="620" spans="1:18" x14ac:dyDescent="0.3">
      <c r="A620" s="76">
        <v>10</v>
      </c>
      <c r="B620" s="75" t="s">
        <v>351</v>
      </c>
      <c r="C620" s="75" t="s">
        <v>873</v>
      </c>
      <c r="D620" s="75" t="s">
        <v>403</v>
      </c>
      <c r="E620" s="75" t="s">
        <v>874</v>
      </c>
      <c r="F620" s="75" t="s">
        <v>480</v>
      </c>
      <c r="G620" s="75" t="s">
        <v>884</v>
      </c>
      <c r="H620" s="80">
        <v>5037</v>
      </c>
      <c r="I620" s="76">
        <v>4</v>
      </c>
      <c r="J620" s="153">
        <f>หนองคาย!F37</f>
        <v>214732.79</v>
      </c>
      <c r="K620" s="159">
        <f>หนองคาย!AH37</f>
        <v>328408.18</v>
      </c>
      <c r="L620" s="81">
        <f>หนองคาย!AI37</f>
        <v>4500997.43</v>
      </c>
      <c r="M620" s="81">
        <f>หนองคาย!AJ37</f>
        <v>4540040.72</v>
      </c>
      <c r="N620" s="75"/>
      <c r="O620" s="75"/>
      <c r="P620" s="75"/>
      <c r="Q620" s="151">
        <f t="shared" si="68"/>
        <v>-39043.290000000037</v>
      </c>
      <c r="R620" s="78">
        <f t="shared" si="69"/>
        <v>893.58694262457811</v>
      </c>
    </row>
    <row r="621" spans="1:18" x14ac:dyDescent="0.3">
      <c r="A621" s="76">
        <v>11</v>
      </c>
      <c r="B621" s="75" t="s">
        <v>351</v>
      </c>
      <c r="C621" s="75" t="s">
        <v>873</v>
      </c>
      <c r="D621" s="75" t="s">
        <v>403</v>
      </c>
      <c r="E621" s="75" t="s">
        <v>874</v>
      </c>
      <c r="F621" s="75" t="s">
        <v>480</v>
      </c>
      <c r="G621" s="75" t="s">
        <v>885</v>
      </c>
      <c r="H621" s="80">
        <v>4638</v>
      </c>
      <c r="I621" s="76">
        <v>4</v>
      </c>
      <c r="J621" s="153">
        <f>หนองคาย!F38</f>
        <v>846949.84</v>
      </c>
      <c r="K621" s="159">
        <f>หนองคาย!AH38</f>
        <v>987460.16999999993</v>
      </c>
      <c r="L621" s="81">
        <f>หนองคาย!AI38</f>
        <v>4191825.34</v>
      </c>
      <c r="M621" s="81">
        <f>หนองคาย!AJ38</f>
        <v>4012415.65</v>
      </c>
      <c r="N621" s="75"/>
      <c r="O621" s="75"/>
      <c r="P621" s="75"/>
      <c r="Q621" s="151">
        <f t="shared" si="68"/>
        <v>179409.68999999994</v>
      </c>
      <c r="R621" s="78">
        <f t="shared" si="69"/>
        <v>903.8002026735661</v>
      </c>
    </row>
    <row r="622" spans="1:18" s="21" customFormat="1" x14ac:dyDescent="0.3">
      <c r="A622" s="139">
        <v>2</v>
      </c>
      <c r="B622" s="140" t="s">
        <v>351</v>
      </c>
      <c r="C622" s="140"/>
      <c r="D622" s="140"/>
      <c r="E622" s="140" t="s">
        <v>376</v>
      </c>
      <c r="F622" s="140"/>
      <c r="G622" s="140" t="s">
        <v>886</v>
      </c>
      <c r="H622" s="142">
        <f>SUM(H611:H621)</f>
        <v>48457</v>
      </c>
      <c r="I622" s="139"/>
      <c r="J622" s="142">
        <f>SUM(J611:J621)</f>
        <v>5880790.7800000003</v>
      </c>
      <c r="K622" s="160">
        <f>SUM(K611:K621)</f>
        <v>7031746.6399999997</v>
      </c>
      <c r="L622" s="142">
        <f t="shared" ref="L622:M622" si="73">SUM(L611:L621)</f>
        <v>38674608.290000007</v>
      </c>
      <c r="M622" s="142">
        <f t="shared" si="73"/>
        <v>38785568.609999999</v>
      </c>
      <c r="N622" s="140">
        <v>10</v>
      </c>
      <c r="O622" s="140">
        <v>10</v>
      </c>
      <c r="P622" s="140">
        <f>N622-O622</f>
        <v>0</v>
      </c>
      <c r="Q622" s="152">
        <f t="shared" si="68"/>
        <v>-110960.31999999285</v>
      </c>
      <c r="R622" s="150">
        <f>L622/H622</f>
        <v>798.1222174298864</v>
      </c>
    </row>
    <row r="623" spans="1:18" x14ac:dyDescent="0.3">
      <c r="A623" s="76">
        <v>1</v>
      </c>
      <c r="B623" s="75" t="s">
        <v>351</v>
      </c>
      <c r="C623" s="75" t="s">
        <v>887</v>
      </c>
      <c r="D623" s="75" t="s">
        <v>382</v>
      </c>
      <c r="E623" s="75" t="s">
        <v>888</v>
      </c>
      <c r="F623" s="75" t="s">
        <v>510</v>
      </c>
      <c r="G623" s="75" t="s">
        <v>889</v>
      </c>
      <c r="H623" s="80"/>
      <c r="I623" s="76"/>
      <c r="J623" s="153"/>
      <c r="K623" s="159"/>
      <c r="L623" s="81"/>
      <c r="M623" s="81"/>
      <c r="N623" s="75"/>
      <c r="O623" s="75"/>
      <c r="P623" s="75"/>
    </row>
    <row r="624" spans="1:18" x14ac:dyDescent="0.3">
      <c r="A624" s="76">
        <v>2</v>
      </c>
      <c r="B624" s="75" t="s">
        <v>351</v>
      </c>
      <c r="C624" s="75" t="s">
        <v>887</v>
      </c>
      <c r="D624" s="75" t="s">
        <v>382</v>
      </c>
      <c r="E624" s="75" t="s">
        <v>888</v>
      </c>
      <c r="F624" s="75" t="s">
        <v>480</v>
      </c>
      <c r="G624" s="75" t="s">
        <v>890</v>
      </c>
      <c r="H624" s="80">
        <v>2084</v>
      </c>
      <c r="I624" s="76">
        <v>2</v>
      </c>
      <c r="J624" s="153">
        <f>หนองคาย!F39</f>
        <v>911542.55</v>
      </c>
      <c r="K624" s="159">
        <f>หนองคาย!AH39</f>
        <v>458810.63000000012</v>
      </c>
      <c r="L624" s="81">
        <f>หนองคาย!AI39</f>
        <v>2608762.13</v>
      </c>
      <c r="M624" s="81">
        <f>หนองคาย!AJ39</f>
        <v>2872191.18</v>
      </c>
      <c r="N624" s="75"/>
      <c r="O624" s="75"/>
      <c r="P624" s="75"/>
      <c r="Q624" s="151">
        <f t="shared" si="68"/>
        <v>-263429.05000000028</v>
      </c>
      <c r="R624" s="78">
        <f t="shared" si="69"/>
        <v>1251.805244721689</v>
      </c>
    </row>
    <row r="625" spans="1:18" x14ac:dyDescent="0.3">
      <c r="A625" s="76">
        <v>3</v>
      </c>
      <c r="B625" s="75" t="s">
        <v>351</v>
      </c>
      <c r="C625" s="75" t="s">
        <v>887</v>
      </c>
      <c r="D625" s="75" t="s">
        <v>382</v>
      </c>
      <c r="E625" s="75" t="s">
        <v>888</v>
      </c>
      <c r="F625" s="75" t="s">
        <v>480</v>
      </c>
      <c r="G625" s="75" t="s">
        <v>891</v>
      </c>
      <c r="H625" s="80">
        <v>1696</v>
      </c>
      <c r="I625" s="76">
        <v>2</v>
      </c>
      <c r="J625" s="153">
        <f>หนองคาย!F40</f>
        <v>130014.31</v>
      </c>
      <c r="K625" s="159">
        <f>หนองคาย!AH40</f>
        <v>3021.4400000000023</v>
      </c>
      <c r="L625" s="81">
        <f>หนองคาย!AI40</f>
        <v>3335466.9299999997</v>
      </c>
      <c r="M625" s="81">
        <f>หนองคาย!AJ40</f>
        <v>3583411.39</v>
      </c>
      <c r="N625" s="75"/>
      <c r="O625" s="75"/>
      <c r="P625" s="75"/>
      <c r="Q625" s="151">
        <f t="shared" si="68"/>
        <v>-247944.46000000043</v>
      </c>
      <c r="R625" s="78">
        <f t="shared" si="69"/>
        <v>1966.6668219339622</v>
      </c>
    </row>
    <row r="626" spans="1:18" x14ac:dyDescent="0.3">
      <c r="A626" s="76">
        <v>4</v>
      </c>
      <c r="B626" s="75" t="s">
        <v>351</v>
      </c>
      <c r="C626" s="75" t="s">
        <v>887</v>
      </c>
      <c r="D626" s="75" t="s">
        <v>382</v>
      </c>
      <c r="E626" s="75" t="s">
        <v>888</v>
      </c>
      <c r="F626" s="75" t="s">
        <v>480</v>
      </c>
      <c r="G626" s="75" t="s">
        <v>892</v>
      </c>
      <c r="H626" s="80">
        <v>2924</v>
      </c>
      <c r="I626" s="76">
        <v>2</v>
      </c>
      <c r="J626" s="153">
        <f>หนองคาย!F41</f>
        <v>1146570.5</v>
      </c>
      <c r="K626" s="159">
        <f>หนองคาย!AH41</f>
        <v>1310789.98</v>
      </c>
      <c r="L626" s="81">
        <f>หนองคาย!AI41</f>
        <v>3320088.12</v>
      </c>
      <c r="M626" s="81">
        <f>หนองคาย!AJ41</f>
        <v>3146233.51</v>
      </c>
      <c r="N626" s="75"/>
      <c r="O626" s="75"/>
      <c r="P626" s="75"/>
      <c r="Q626" s="151">
        <f t="shared" si="68"/>
        <v>173854.61000000034</v>
      </c>
      <c r="R626" s="78">
        <f t="shared" si="69"/>
        <v>1135.4610533515731</v>
      </c>
    </row>
    <row r="627" spans="1:18" x14ac:dyDescent="0.3">
      <c r="A627" s="76">
        <v>5</v>
      </c>
      <c r="B627" s="75" t="s">
        <v>351</v>
      </c>
      <c r="C627" s="75" t="s">
        <v>887</v>
      </c>
      <c r="D627" s="75" t="s">
        <v>382</v>
      </c>
      <c r="E627" s="75" t="s">
        <v>888</v>
      </c>
      <c r="F627" s="75" t="s">
        <v>480</v>
      </c>
      <c r="G627" s="75" t="s">
        <v>893</v>
      </c>
      <c r="H627" s="80">
        <v>3938</v>
      </c>
      <c r="I627" s="76">
        <v>3</v>
      </c>
      <c r="J627" s="153">
        <f>หนองคาย!F42</f>
        <v>1043505.18</v>
      </c>
      <c r="K627" s="159">
        <f>หนองคาย!AH42</f>
        <v>1068563.3900000001</v>
      </c>
      <c r="L627" s="81">
        <f>หนองคาย!AI42</f>
        <v>4983216.3100000005</v>
      </c>
      <c r="M627" s="81">
        <f>หนองคาย!AJ42</f>
        <v>4665294.8499999996</v>
      </c>
      <c r="N627" s="75"/>
      <c r="O627" s="75"/>
      <c r="P627" s="75"/>
      <c r="Q627" s="151">
        <f t="shared" si="68"/>
        <v>317921.46000000089</v>
      </c>
      <c r="R627" s="78">
        <f t="shared" si="69"/>
        <v>1265.418057389538</v>
      </c>
    </row>
    <row r="628" spans="1:18" x14ac:dyDescent="0.3">
      <c r="A628" s="76">
        <v>6</v>
      </c>
      <c r="B628" s="75" t="s">
        <v>351</v>
      </c>
      <c r="C628" s="75" t="s">
        <v>887</v>
      </c>
      <c r="D628" s="75" t="s">
        <v>382</v>
      </c>
      <c r="E628" s="75" t="s">
        <v>888</v>
      </c>
      <c r="F628" s="75" t="s">
        <v>480</v>
      </c>
      <c r="G628" s="75" t="s">
        <v>894</v>
      </c>
      <c r="H628" s="80">
        <v>3814</v>
      </c>
      <c r="I628" s="76">
        <v>3</v>
      </c>
      <c r="J628" s="153">
        <f>หนองคาย!F43</f>
        <v>461346.37</v>
      </c>
      <c r="K628" s="159">
        <f>หนองคาย!AH43</f>
        <v>480618.73</v>
      </c>
      <c r="L628" s="81">
        <f>หนองคาย!AI43</f>
        <v>4446414.75</v>
      </c>
      <c r="M628" s="81">
        <f>หนองคาย!AJ43</f>
        <v>4348138.1000000006</v>
      </c>
      <c r="N628" s="75"/>
      <c r="O628" s="75"/>
      <c r="P628" s="75"/>
      <c r="Q628" s="151">
        <f t="shared" si="68"/>
        <v>98276.649999999441</v>
      </c>
      <c r="R628" s="78">
        <f t="shared" si="69"/>
        <v>1165.8140403775565</v>
      </c>
    </row>
    <row r="629" spans="1:18" x14ac:dyDescent="0.3">
      <c r="A629" s="76">
        <v>7</v>
      </c>
      <c r="B629" s="75" t="s">
        <v>351</v>
      </c>
      <c r="C629" s="75" t="s">
        <v>887</v>
      </c>
      <c r="D629" s="75" t="s">
        <v>382</v>
      </c>
      <c r="E629" s="75" t="s">
        <v>888</v>
      </c>
      <c r="F629" s="75" t="s">
        <v>480</v>
      </c>
      <c r="G629" s="75" t="s">
        <v>895</v>
      </c>
      <c r="H629" s="80">
        <v>963</v>
      </c>
      <c r="I629" s="76">
        <v>1</v>
      </c>
      <c r="J629" s="153">
        <f>หนองคาย!F44</f>
        <v>34095.89</v>
      </c>
      <c r="K629" s="159">
        <f>หนองคาย!AH44</f>
        <v>53751.89</v>
      </c>
      <c r="L629" s="81">
        <f>หนองคาย!AI44</f>
        <v>2615798.84</v>
      </c>
      <c r="M629" s="81">
        <f>หนองคาย!AJ44</f>
        <v>3072252.03</v>
      </c>
      <c r="N629" s="75"/>
      <c r="O629" s="75"/>
      <c r="P629" s="75"/>
      <c r="Q629" s="151">
        <f t="shared" si="68"/>
        <v>-456453.18999999994</v>
      </c>
      <c r="R629" s="78">
        <f t="shared" si="69"/>
        <v>2716.3020145379023</v>
      </c>
    </row>
    <row r="630" spans="1:18" x14ac:dyDescent="0.3">
      <c r="A630" s="76">
        <v>8</v>
      </c>
      <c r="B630" s="75" t="s">
        <v>351</v>
      </c>
      <c r="C630" s="75" t="s">
        <v>887</v>
      </c>
      <c r="D630" s="75" t="s">
        <v>382</v>
      </c>
      <c r="E630" s="75" t="s">
        <v>888</v>
      </c>
      <c r="F630" s="75" t="s">
        <v>480</v>
      </c>
      <c r="G630" s="75" t="s">
        <v>896</v>
      </c>
      <c r="H630" s="80">
        <v>4061</v>
      </c>
      <c r="I630" s="76">
        <v>3</v>
      </c>
      <c r="J630" s="153">
        <f>หนองคาย!F45</f>
        <v>244142.33</v>
      </c>
      <c r="K630" s="159">
        <f>หนองคาย!AH45</f>
        <v>248645.05999999997</v>
      </c>
      <c r="L630" s="81">
        <f>หนองคาย!AI45</f>
        <v>2351610.19</v>
      </c>
      <c r="M630" s="81">
        <f>หนองคาย!AJ45</f>
        <v>2588907.3200000003</v>
      </c>
      <c r="N630" s="75"/>
      <c r="O630" s="75"/>
      <c r="P630" s="75"/>
      <c r="Q630" s="151">
        <f t="shared" si="68"/>
        <v>-237297.13000000035</v>
      </c>
      <c r="R630" s="78">
        <f t="shared" si="69"/>
        <v>579.07170401378971</v>
      </c>
    </row>
    <row r="631" spans="1:18" x14ac:dyDescent="0.3">
      <c r="A631" s="76">
        <v>9</v>
      </c>
      <c r="B631" s="75" t="s">
        <v>351</v>
      </c>
      <c r="C631" s="75" t="s">
        <v>887</v>
      </c>
      <c r="D631" s="75" t="s">
        <v>382</v>
      </c>
      <c r="E631" s="75" t="s">
        <v>888</v>
      </c>
      <c r="F631" s="75" t="s">
        <v>480</v>
      </c>
      <c r="G631" s="75" t="s">
        <v>897</v>
      </c>
      <c r="H631" s="80">
        <v>5071</v>
      </c>
      <c r="I631" s="76">
        <v>4</v>
      </c>
      <c r="J631" s="153">
        <f>หนองคาย!F46</f>
        <v>290905.43</v>
      </c>
      <c r="K631" s="159">
        <f>หนองคาย!AH46</f>
        <v>381887.85999999993</v>
      </c>
      <c r="L631" s="81">
        <f>หนองคาย!AI46</f>
        <v>2045444.87</v>
      </c>
      <c r="M631" s="81">
        <f>หนองคาย!AJ46</f>
        <v>2340294.39</v>
      </c>
      <c r="N631" s="75"/>
      <c r="O631" s="75"/>
      <c r="P631" s="75"/>
      <c r="Q631" s="151">
        <f t="shared" si="68"/>
        <v>-294849.52</v>
      </c>
      <c r="R631" s="78">
        <f t="shared" si="69"/>
        <v>403.36124433050685</v>
      </c>
    </row>
    <row r="632" spans="1:18" x14ac:dyDescent="0.3">
      <c r="A632" s="76">
        <v>10</v>
      </c>
      <c r="B632" s="75" t="s">
        <v>351</v>
      </c>
      <c r="C632" s="75" t="s">
        <v>887</v>
      </c>
      <c r="D632" s="75" t="s">
        <v>382</v>
      </c>
      <c r="E632" s="75" t="s">
        <v>888</v>
      </c>
      <c r="F632" s="75" t="s">
        <v>480</v>
      </c>
      <c r="G632" s="75" t="s">
        <v>898</v>
      </c>
      <c r="H632" s="80">
        <v>6089</v>
      </c>
      <c r="I632" s="76">
        <v>5</v>
      </c>
      <c r="J632" s="153">
        <f>หนองคาย!F47</f>
        <v>281559.31</v>
      </c>
      <c r="K632" s="159">
        <f>หนองคาย!AH47</f>
        <v>336865.91</v>
      </c>
      <c r="L632" s="81">
        <f>หนองคาย!AI47</f>
        <v>3814049.36</v>
      </c>
      <c r="M632" s="81">
        <f>หนองคาย!AJ47</f>
        <v>3686732.2800000003</v>
      </c>
      <c r="N632" s="75"/>
      <c r="O632" s="75"/>
      <c r="P632" s="75"/>
      <c r="Q632" s="151">
        <f t="shared" si="68"/>
        <v>127317.07999999961</v>
      </c>
      <c r="R632" s="78">
        <f t="shared" si="69"/>
        <v>626.38353752668741</v>
      </c>
    </row>
    <row r="633" spans="1:18" x14ac:dyDescent="0.3">
      <c r="A633" s="76">
        <v>11</v>
      </c>
      <c r="B633" s="75" t="s">
        <v>351</v>
      </c>
      <c r="C633" s="75" t="s">
        <v>887</v>
      </c>
      <c r="D633" s="75" t="s">
        <v>382</v>
      </c>
      <c r="E633" s="75" t="s">
        <v>888</v>
      </c>
      <c r="F633" s="75" t="s">
        <v>480</v>
      </c>
      <c r="G633" s="75" t="s">
        <v>899</v>
      </c>
      <c r="H633" s="80">
        <v>2577</v>
      </c>
      <c r="I633" s="76">
        <v>2</v>
      </c>
      <c r="J633" s="153">
        <f>หนองคาย!F48</f>
        <v>245522.38</v>
      </c>
      <c r="K633" s="159">
        <f>หนองคาย!AH48</f>
        <v>264475.38</v>
      </c>
      <c r="L633" s="81">
        <f>หนองคาย!AI48</f>
        <v>2118109.09</v>
      </c>
      <c r="M633" s="81">
        <f>หนองคาย!AJ48</f>
        <v>2442603.0499999998</v>
      </c>
      <c r="N633" s="75"/>
      <c r="O633" s="75"/>
      <c r="P633" s="75"/>
      <c r="Q633" s="151">
        <f t="shared" si="68"/>
        <v>-324493.95999999996</v>
      </c>
      <c r="R633" s="78">
        <f t="shared" si="69"/>
        <v>821.92824602250676</v>
      </c>
    </row>
    <row r="634" spans="1:18" x14ac:dyDescent="0.3">
      <c r="A634" s="76">
        <v>12</v>
      </c>
      <c r="B634" s="75" t="s">
        <v>351</v>
      </c>
      <c r="C634" s="75" t="s">
        <v>887</v>
      </c>
      <c r="D634" s="75" t="s">
        <v>382</v>
      </c>
      <c r="E634" s="75" t="s">
        <v>888</v>
      </c>
      <c r="F634" s="75" t="s">
        <v>480</v>
      </c>
      <c r="G634" s="75" t="s">
        <v>900</v>
      </c>
      <c r="H634" s="80">
        <v>5747</v>
      </c>
      <c r="I634" s="76">
        <v>4</v>
      </c>
      <c r="J634" s="153">
        <f>หนองคาย!F49</f>
        <v>347211.05</v>
      </c>
      <c r="K634" s="159">
        <f>หนองคาย!AH49</f>
        <v>273092.58999999997</v>
      </c>
      <c r="L634" s="81">
        <f>หนองคาย!AI49</f>
        <v>4611748.4700000007</v>
      </c>
      <c r="M634" s="81">
        <f>หนองคาย!AJ49</f>
        <v>4777328.3400000008</v>
      </c>
      <c r="N634" s="75"/>
      <c r="O634" s="75"/>
      <c r="P634" s="75"/>
      <c r="Q634" s="151">
        <f t="shared" si="68"/>
        <v>-165579.87000000011</v>
      </c>
      <c r="R634" s="78">
        <f t="shared" si="69"/>
        <v>802.46188794153488</v>
      </c>
    </row>
    <row r="635" spans="1:18" x14ac:dyDescent="0.3">
      <c r="A635" s="76">
        <v>13</v>
      </c>
      <c r="B635" s="75" t="s">
        <v>351</v>
      </c>
      <c r="C635" s="75" t="s">
        <v>887</v>
      </c>
      <c r="D635" s="75" t="s">
        <v>382</v>
      </c>
      <c r="E635" s="75" t="s">
        <v>888</v>
      </c>
      <c r="F635" s="75" t="s">
        <v>480</v>
      </c>
      <c r="G635" s="75" t="s">
        <v>901</v>
      </c>
      <c r="H635" s="80">
        <v>3456</v>
      </c>
      <c r="I635" s="76">
        <v>3</v>
      </c>
      <c r="J635" s="153">
        <f>หนองคาย!F50</f>
        <v>170168.18</v>
      </c>
      <c r="K635" s="159">
        <f>หนองคาย!AH50</f>
        <v>53860.029999999984</v>
      </c>
      <c r="L635" s="81">
        <f>หนองคาย!AI50</f>
        <v>2547886.02</v>
      </c>
      <c r="M635" s="81">
        <f>หนองคาย!AJ50</f>
        <v>3131913.87</v>
      </c>
      <c r="N635" s="75"/>
      <c r="O635" s="75"/>
      <c r="P635" s="75"/>
      <c r="Q635" s="151">
        <f t="shared" si="68"/>
        <v>-584027.85000000009</v>
      </c>
      <c r="R635" s="78">
        <f t="shared" si="69"/>
        <v>737.23553819444442</v>
      </c>
    </row>
    <row r="636" spans="1:18" x14ac:dyDescent="0.3">
      <c r="A636" s="76">
        <v>14</v>
      </c>
      <c r="B636" s="75" t="s">
        <v>351</v>
      </c>
      <c r="C636" s="75" t="s">
        <v>887</v>
      </c>
      <c r="D636" s="75" t="s">
        <v>382</v>
      </c>
      <c r="E636" s="75" t="s">
        <v>888</v>
      </c>
      <c r="F636" s="75" t="s">
        <v>480</v>
      </c>
      <c r="G636" s="75" t="s">
        <v>902</v>
      </c>
      <c r="H636" s="80">
        <v>3817</v>
      </c>
      <c r="I636" s="76">
        <v>3</v>
      </c>
      <c r="J636" s="153">
        <f>หนองคาย!F51</f>
        <v>420265.71</v>
      </c>
      <c r="K636" s="159">
        <f>หนองคาย!AH51</f>
        <v>448742.71</v>
      </c>
      <c r="L636" s="81">
        <f>หนองคาย!AI51</f>
        <v>2561686.71</v>
      </c>
      <c r="M636" s="81">
        <f>หนองคาย!AJ51</f>
        <v>2799081.57</v>
      </c>
      <c r="N636" s="75"/>
      <c r="O636" s="75"/>
      <c r="P636" s="75"/>
      <c r="Q636" s="151">
        <f t="shared" si="68"/>
        <v>-237394.85999999987</v>
      </c>
      <c r="R636" s="78">
        <f t="shared" si="69"/>
        <v>671.12567723342943</v>
      </c>
    </row>
    <row r="637" spans="1:18" x14ac:dyDescent="0.3">
      <c r="A637" s="76">
        <v>15</v>
      </c>
      <c r="B637" s="75" t="s">
        <v>351</v>
      </c>
      <c r="C637" s="75" t="s">
        <v>887</v>
      </c>
      <c r="D637" s="75" t="s">
        <v>382</v>
      </c>
      <c r="E637" s="75" t="s">
        <v>888</v>
      </c>
      <c r="F637" s="75" t="s">
        <v>480</v>
      </c>
      <c r="G637" s="75" t="s">
        <v>903</v>
      </c>
      <c r="H637" s="80">
        <v>4343</v>
      </c>
      <c r="I637" s="76">
        <v>3</v>
      </c>
      <c r="J637" s="153">
        <f>หนองคาย!F52</f>
        <v>383525.29</v>
      </c>
      <c r="K637" s="159">
        <f>หนองคาย!AH52</f>
        <v>388069.29</v>
      </c>
      <c r="L637" s="81">
        <f>หนองคาย!AI52</f>
        <v>2116726.09</v>
      </c>
      <c r="M637" s="81">
        <f>หนองคาย!AJ52</f>
        <v>2494153.0200000005</v>
      </c>
      <c r="N637" s="75"/>
      <c r="O637" s="75"/>
      <c r="P637" s="75"/>
      <c r="Q637" s="151">
        <f t="shared" si="68"/>
        <v>-377426.93000000063</v>
      </c>
      <c r="R637" s="78">
        <f t="shared" si="69"/>
        <v>487.38800138153346</v>
      </c>
    </row>
    <row r="638" spans="1:18" x14ac:dyDescent="0.3">
      <c r="A638" s="76">
        <v>16</v>
      </c>
      <c r="B638" s="75" t="s">
        <v>351</v>
      </c>
      <c r="C638" s="75" t="s">
        <v>887</v>
      </c>
      <c r="D638" s="75" t="s">
        <v>382</v>
      </c>
      <c r="E638" s="75" t="s">
        <v>888</v>
      </c>
      <c r="F638" s="75" t="s">
        <v>480</v>
      </c>
      <c r="G638" s="75" t="s">
        <v>904</v>
      </c>
      <c r="H638" s="80">
        <v>2653</v>
      </c>
      <c r="I638" s="76">
        <v>2</v>
      </c>
      <c r="J638" s="153">
        <f>หนองคาย!F53</f>
        <v>460879</v>
      </c>
      <c r="K638" s="165">
        <f>หนองคาย!AH53</f>
        <v>486251.32</v>
      </c>
      <c r="L638" s="104">
        <f>หนองคาย!AI53</f>
        <v>2229307.17</v>
      </c>
      <c r="M638" s="104">
        <f>หนองคาย!AJ53</f>
        <v>2492851.7600000002</v>
      </c>
      <c r="N638" s="75"/>
      <c r="O638" s="75"/>
      <c r="P638" s="75"/>
      <c r="Q638" s="151">
        <f t="shared" si="68"/>
        <v>-263544.59000000032</v>
      </c>
      <c r="R638" s="78">
        <f t="shared" si="69"/>
        <v>840.29670938560116</v>
      </c>
    </row>
    <row r="639" spans="1:18" s="21" customFormat="1" x14ac:dyDescent="0.3">
      <c r="A639" s="139">
        <v>3</v>
      </c>
      <c r="B639" s="140" t="s">
        <v>351</v>
      </c>
      <c r="C639" s="140"/>
      <c r="D639" s="140"/>
      <c r="E639" s="140" t="s">
        <v>376</v>
      </c>
      <c r="F639" s="140"/>
      <c r="G639" s="140" t="s">
        <v>905</v>
      </c>
      <c r="H639" s="142">
        <f>SUM(H623:H638)</f>
        <v>53233</v>
      </c>
      <c r="I639" s="139"/>
      <c r="J639" s="142">
        <f>SUM(J623:J638)</f>
        <v>6571253.4799999995</v>
      </c>
      <c r="K639" s="160">
        <f>SUM(K623:K638)</f>
        <v>6257446.2100000009</v>
      </c>
      <c r="L639" s="142">
        <f t="shared" ref="L639:M639" si="74">SUM(L623:L638)</f>
        <v>45706315.050000012</v>
      </c>
      <c r="M639" s="142">
        <f t="shared" si="74"/>
        <v>48441386.660000004</v>
      </c>
      <c r="N639" s="140">
        <v>15</v>
      </c>
      <c r="O639" s="140">
        <v>15</v>
      </c>
      <c r="P639" s="140">
        <f>N639-O639</f>
        <v>0</v>
      </c>
      <c r="Q639" s="152">
        <f t="shared" si="68"/>
        <v>-2735071.609999992</v>
      </c>
      <c r="R639" s="150">
        <f>L639/H639</f>
        <v>858.60866473803867</v>
      </c>
    </row>
    <row r="640" spans="1:18" x14ac:dyDescent="0.3">
      <c r="A640" s="76">
        <v>1</v>
      </c>
      <c r="B640" s="75" t="s">
        <v>351</v>
      </c>
      <c r="C640" s="75" t="s">
        <v>906</v>
      </c>
      <c r="D640" s="75" t="s">
        <v>389</v>
      </c>
      <c r="E640" s="75" t="s">
        <v>907</v>
      </c>
      <c r="F640" s="75" t="s">
        <v>510</v>
      </c>
      <c r="G640" s="75" t="s">
        <v>908</v>
      </c>
      <c r="H640" s="80"/>
      <c r="I640" s="76"/>
      <c r="J640" s="153"/>
      <c r="K640" s="159"/>
      <c r="L640" s="81"/>
      <c r="M640" s="81"/>
      <c r="N640" s="75"/>
      <c r="O640" s="75"/>
      <c r="P640" s="75"/>
    </row>
    <row r="641" spans="1:18" s="105" customFormat="1" x14ac:dyDescent="0.3">
      <c r="A641" s="91">
        <v>2</v>
      </c>
      <c r="B641" s="89" t="s">
        <v>351</v>
      </c>
      <c r="C641" s="89" t="s">
        <v>906</v>
      </c>
      <c r="D641" s="89" t="s">
        <v>389</v>
      </c>
      <c r="E641" s="89" t="s">
        <v>907</v>
      </c>
      <c r="F641" s="89" t="s">
        <v>480</v>
      </c>
      <c r="G641" s="89" t="s">
        <v>909</v>
      </c>
      <c r="H641" s="90">
        <v>2506</v>
      </c>
      <c r="I641" s="91">
        <v>2</v>
      </c>
      <c r="J641" s="81">
        <f>หนองคาย!F54</f>
        <v>109763.84</v>
      </c>
      <c r="K641" s="164">
        <f>หนองคาย!AH54</f>
        <v>73466.600000000006</v>
      </c>
      <c r="L641" s="81">
        <f>หนองคาย!AI54</f>
        <v>1582210.82</v>
      </c>
      <c r="M641" s="81">
        <f>หนองคาย!AJ54</f>
        <v>1817161.0999999999</v>
      </c>
      <c r="N641" s="89"/>
      <c r="O641" s="89"/>
      <c r="P641" s="89"/>
      <c r="Q641" s="151">
        <f t="shared" si="68"/>
        <v>-234950.2799999998</v>
      </c>
      <c r="R641" s="78">
        <f t="shared" si="69"/>
        <v>631.36904229848369</v>
      </c>
    </row>
    <row r="642" spans="1:18" x14ac:dyDescent="0.3">
      <c r="A642" s="76">
        <v>3</v>
      </c>
      <c r="B642" s="75" t="s">
        <v>351</v>
      </c>
      <c r="C642" s="75" t="s">
        <v>906</v>
      </c>
      <c r="D642" s="75" t="s">
        <v>389</v>
      </c>
      <c r="E642" s="75" t="s">
        <v>907</v>
      </c>
      <c r="F642" s="75" t="s">
        <v>480</v>
      </c>
      <c r="G642" s="75" t="s">
        <v>910</v>
      </c>
      <c r="H642" s="80">
        <v>2046</v>
      </c>
      <c r="I642" s="76">
        <v>2</v>
      </c>
      <c r="J642" s="81">
        <f>หนองคาย!F55</f>
        <v>109396.25</v>
      </c>
      <c r="K642" s="159">
        <f>หนองคาย!AH55</f>
        <v>111517.29999999999</v>
      </c>
      <c r="L642" s="81">
        <f>หนองคาย!AI55</f>
        <v>1849744.88</v>
      </c>
      <c r="M642" s="81">
        <f>หนองคาย!AJ55</f>
        <v>2013467.04</v>
      </c>
      <c r="N642" s="75"/>
      <c r="O642" s="75"/>
      <c r="P642" s="75"/>
      <c r="Q642" s="151">
        <f t="shared" si="68"/>
        <v>-163722.16000000015</v>
      </c>
      <c r="R642" s="78">
        <f t="shared" si="69"/>
        <v>904.07863147605076</v>
      </c>
    </row>
    <row r="643" spans="1:18" x14ac:dyDescent="0.3">
      <c r="A643" s="76">
        <v>4</v>
      </c>
      <c r="B643" s="75" t="s">
        <v>351</v>
      </c>
      <c r="C643" s="75" t="s">
        <v>906</v>
      </c>
      <c r="D643" s="75" t="s">
        <v>389</v>
      </c>
      <c r="E643" s="75" t="s">
        <v>907</v>
      </c>
      <c r="F643" s="75" t="s">
        <v>480</v>
      </c>
      <c r="G643" s="75" t="s">
        <v>911</v>
      </c>
      <c r="H643" s="80">
        <v>3477</v>
      </c>
      <c r="I643" s="76">
        <v>3</v>
      </c>
      <c r="J643" s="81">
        <f>หนองคาย!F56</f>
        <v>241352.78</v>
      </c>
      <c r="K643" s="159">
        <f>หนองคาย!AH56</f>
        <v>199560.5</v>
      </c>
      <c r="L643" s="81">
        <f>หนองคาย!AI56</f>
        <v>2236054.2599999998</v>
      </c>
      <c r="M643" s="81">
        <f>หนองคาย!AJ56</f>
        <v>2437018.2199999997</v>
      </c>
      <c r="N643" s="75"/>
      <c r="O643" s="75"/>
      <c r="P643" s="75"/>
      <c r="Q643" s="151">
        <f t="shared" si="68"/>
        <v>-200963.95999999996</v>
      </c>
      <c r="R643" s="78">
        <f t="shared" si="69"/>
        <v>643.09872303710085</v>
      </c>
    </row>
    <row r="644" spans="1:18" x14ac:dyDescent="0.3">
      <c r="A644" s="76">
        <v>5</v>
      </c>
      <c r="B644" s="75" t="s">
        <v>351</v>
      </c>
      <c r="C644" s="75" t="s">
        <v>906</v>
      </c>
      <c r="D644" s="75" t="s">
        <v>389</v>
      </c>
      <c r="E644" s="75" t="s">
        <v>907</v>
      </c>
      <c r="F644" s="75" t="s">
        <v>480</v>
      </c>
      <c r="G644" s="75" t="s">
        <v>912</v>
      </c>
      <c r="H644" s="80">
        <v>2555</v>
      </c>
      <c r="I644" s="76">
        <v>2</v>
      </c>
      <c r="J644" s="81">
        <f>หนองคาย!F57</f>
        <v>163614.17000000001</v>
      </c>
      <c r="K644" s="159">
        <f>หนองคาย!AH57</f>
        <v>194592.26</v>
      </c>
      <c r="L644" s="81">
        <f>หนองคาย!AI57</f>
        <v>2069978.56</v>
      </c>
      <c r="M644" s="81">
        <f>หนองคาย!AJ57</f>
        <v>2213033.6599999997</v>
      </c>
      <c r="N644" s="75"/>
      <c r="O644" s="75"/>
      <c r="P644" s="75"/>
      <c r="Q644" s="151">
        <f t="shared" si="68"/>
        <v>-143055.09999999963</v>
      </c>
      <c r="R644" s="78">
        <f t="shared" si="69"/>
        <v>810.16773385518593</v>
      </c>
    </row>
    <row r="645" spans="1:18" x14ac:dyDescent="0.3">
      <c r="A645" s="76">
        <v>6</v>
      </c>
      <c r="B645" s="75" t="s">
        <v>351</v>
      </c>
      <c r="C645" s="75" t="s">
        <v>906</v>
      </c>
      <c r="D645" s="75" t="s">
        <v>389</v>
      </c>
      <c r="E645" s="75" t="s">
        <v>907</v>
      </c>
      <c r="F645" s="75" t="s">
        <v>480</v>
      </c>
      <c r="G645" s="75" t="s">
        <v>913</v>
      </c>
      <c r="H645" s="80">
        <v>969</v>
      </c>
      <c r="I645" s="76">
        <v>1</v>
      </c>
      <c r="J645" s="81">
        <f>หนองคาย!F58</f>
        <v>127636.11</v>
      </c>
      <c r="K645" s="159">
        <f>หนองคาย!AH58</f>
        <v>130529.33000000002</v>
      </c>
      <c r="L645" s="81">
        <f>หนองคาย!AI58</f>
        <v>1248981.6600000001</v>
      </c>
      <c r="M645" s="81">
        <f>หนองคาย!AJ58</f>
        <v>1292685.01</v>
      </c>
      <c r="N645" s="75"/>
      <c r="O645" s="75"/>
      <c r="P645" s="75"/>
      <c r="Q645" s="151">
        <f t="shared" si="68"/>
        <v>-43703.34999999986</v>
      </c>
      <c r="R645" s="78">
        <f t="shared" si="69"/>
        <v>1288.9387616099073</v>
      </c>
    </row>
    <row r="646" spans="1:18" x14ac:dyDescent="0.3">
      <c r="A646" s="76">
        <v>7</v>
      </c>
      <c r="B646" s="75" t="s">
        <v>351</v>
      </c>
      <c r="C646" s="75" t="s">
        <v>906</v>
      </c>
      <c r="D646" s="75" t="s">
        <v>389</v>
      </c>
      <c r="E646" s="75" t="s">
        <v>907</v>
      </c>
      <c r="F646" s="75" t="s">
        <v>480</v>
      </c>
      <c r="G646" s="75" t="s">
        <v>914</v>
      </c>
      <c r="H646" s="80">
        <v>2062</v>
      </c>
      <c r="I646" s="76">
        <v>2</v>
      </c>
      <c r="J646" s="81">
        <f>หนองคาย!F59</f>
        <v>114228.99</v>
      </c>
      <c r="K646" s="159">
        <f>หนองคาย!AH59</f>
        <v>154685.54999999999</v>
      </c>
      <c r="L646" s="81">
        <f>หนองคาย!AI59</f>
        <v>1714475.1199999999</v>
      </c>
      <c r="M646" s="81">
        <f>หนองคาย!AJ59</f>
        <v>2236841.61</v>
      </c>
      <c r="N646" s="75"/>
      <c r="O646" s="75"/>
      <c r="P646" s="75"/>
      <c r="Q646" s="151">
        <f t="shared" si="68"/>
        <v>-522366.49</v>
      </c>
      <c r="R646" s="78">
        <f t="shared" si="69"/>
        <v>831.46223084384087</v>
      </c>
    </row>
    <row r="647" spans="1:18" s="21" customFormat="1" x14ac:dyDescent="0.3">
      <c r="A647" s="139">
        <v>4</v>
      </c>
      <c r="B647" s="140" t="s">
        <v>351</v>
      </c>
      <c r="C647" s="140"/>
      <c r="D647" s="140"/>
      <c r="E647" s="140" t="s">
        <v>376</v>
      </c>
      <c r="F647" s="140"/>
      <c r="G647" s="140" t="s">
        <v>915</v>
      </c>
      <c r="H647" s="142">
        <f>SUM(H640:H646)</f>
        <v>13615</v>
      </c>
      <c r="I647" s="139"/>
      <c r="J647" s="142">
        <f>SUM(J640:J646)</f>
        <v>865992.14</v>
      </c>
      <c r="K647" s="160">
        <f>SUM(K640:K646)</f>
        <v>864351.54</v>
      </c>
      <c r="L647" s="142">
        <f t="shared" ref="L647:M647" si="75">SUM(L640:L646)</f>
        <v>10701445.299999999</v>
      </c>
      <c r="M647" s="142">
        <f t="shared" si="75"/>
        <v>12010206.639999999</v>
      </c>
      <c r="N647" s="140">
        <v>6</v>
      </c>
      <c r="O647" s="140">
        <v>6</v>
      </c>
      <c r="P647" s="140">
        <f>N647-O647</f>
        <v>0</v>
      </c>
      <c r="Q647" s="152">
        <f t="shared" ref="Q647:Q710" si="76">L647-M647</f>
        <v>-1308761.3399999999</v>
      </c>
      <c r="R647" s="150">
        <f>L647/H647</f>
        <v>786.00406169665803</v>
      </c>
    </row>
    <row r="648" spans="1:18" x14ac:dyDescent="0.3">
      <c r="A648" s="76">
        <v>1</v>
      </c>
      <c r="B648" s="75" t="s">
        <v>351</v>
      </c>
      <c r="C648" s="75" t="s">
        <v>916</v>
      </c>
      <c r="D648" s="75" t="s">
        <v>396</v>
      </c>
      <c r="E648" s="75" t="s">
        <v>917</v>
      </c>
      <c r="F648" s="75" t="s">
        <v>510</v>
      </c>
      <c r="G648" s="75" t="s">
        <v>918</v>
      </c>
      <c r="H648" s="80"/>
      <c r="I648" s="76"/>
      <c r="J648" s="153"/>
      <c r="K648" s="159"/>
      <c r="L648" s="81"/>
      <c r="M648" s="81"/>
      <c r="N648" s="75"/>
      <c r="O648" s="75"/>
      <c r="P648" s="75"/>
    </row>
    <row r="649" spans="1:18" x14ac:dyDescent="0.3">
      <c r="A649" s="76">
        <v>2</v>
      </c>
      <c r="B649" s="75" t="s">
        <v>351</v>
      </c>
      <c r="C649" s="75" t="s">
        <v>916</v>
      </c>
      <c r="D649" s="75" t="s">
        <v>396</v>
      </c>
      <c r="E649" s="75" t="s">
        <v>917</v>
      </c>
      <c r="F649" s="75" t="s">
        <v>480</v>
      </c>
      <c r="G649" s="75" t="s">
        <v>919</v>
      </c>
      <c r="H649" s="80">
        <v>3193</v>
      </c>
      <c r="I649" s="76">
        <v>3</v>
      </c>
      <c r="J649" s="153">
        <f>หนองคาย!F60</f>
        <v>54350.2</v>
      </c>
      <c r="K649" s="159">
        <f>หนองคาย!AH60</f>
        <v>66555.349999999991</v>
      </c>
      <c r="L649" s="81">
        <f>หนองคาย!AI60</f>
        <v>1920066.03</v>
      </c>
      <c r="M649" s="81">
        <f>หนองคาย!AJ60</f>
        <v>1576988.69</v>
      </c>
      <c r="N649" s="75"/>
      <c r="O649" s="75"/>
      <c r="P649" s="75"/>
      <c r="Q649" s="151">
        <f t="shared" si="76"/>
        <v>343077.34000000008</v>
      </c>
      <c r="R649" s="78">
        <f t="shared" ref="R649:R710" si="77">L649/H649</f>
        <v>601.33605699968678</v>
      </c>
    </row>
    <row r="650" spans="1:18" x14ac:dyDescent="0.3">
      <c r="A650" s="76">
        <v>3</v>
      </c>
      <c r="B650" s="75" t="s">
        <v>351</v>
      </c>
      <c r="C650" s="75" t="s">
        <v>916</v>
      </c>
      <c r="D650" s="75" t="s">
        <v>396</v>
      </c>
      <c r="E650" s="75" t="s">
        <v>917</v>
      </c>
      <c r="F650" s="75" t="s">
        <v>480</v>
      </c>
      <c r="G650" s="75" t="s">
        <v>920</v>
      </c>
      <c r="H650" s="80">
        <v>4893</v>
      </c>
      <c r="I650" s="76">
        <v>4</v>
      </c>
      <c r="J650" s="153">
        <f>หนองคาย!F61</f>
        <v>74097.119999999995</v>
      </c>
      <c r="K650" s="159">
        <f>หนองคาย!AH61</f>
        <v>79197.409999999989</v>
      </c>
      <c r="L650" s="81">
        <f>หนองคาย!AI61</f>
        <v>1570134.5</v>
      </c>
      <c r="M650" s="81">
        <f>หนองคาย!AJ61</f>
        <v>1550733.43</v>
      </c>
      <c r="N650" s="75"/>
      <c r="O650" s="75"/>
      <c r="P650" s="75"/>
      <c r="Q650" s="151">
        <f t="shared" si="76"/>
        <v>19401.070000000065</v>
      </c>
      <c r="R650" s="78">
        <f t="shared" si="77"/>
        <v>320.894032291028</v>
      </c>
    </row>
    <row r="651" spans="1:18" x14ac:dyDescent="0.3">
      <c r="A651" s="76">
        <v>4</v>
      </c>
      <c r="B651" s="75" t="s">
        <v>351</v>
      </c>
      <c r="C651" s="75" t="s">
        <v>916</v>
      </c>
      <c r="D651" s="75" t="s">
        <v>396</v>
      </c>
      <c r="E651" s="75" t="s">
        <v>917</v>
      </c>
      <c r="F651" s="75" t="s">
        <v>480</v>
      </c>
      <c r="G651" s="75" t="s">
        <v>921</v>
      </c>
      <c r="H651" s="80">
        <v>2619</v>
      </c>
      <c r="I651" s="76">
        <v>2</v>
      </c>
      <c r="J651" s="153">
        <f>หนองคาย!F62</f>
        <v>330026.96000000002</v>
      </c>
      <c r="K651" s="159">
        <f>หนองคาย!AH62</f>
        <v>334783.40000000002</v>
      </c>
      <c r="L651" s="81">
        <f>หนองคาย!AI62</f>
        <v>2298026.87</v>
      </c>
      <c r="M651" s="81">
        <f>หนองคาย!AJ62</f>
        <v>2289774.88</v>
      </c>
      <c r="N651" s="75"/>
      <c r="O651" s="75"/>
      <c r="P651" s="75"/>
      <c r="Q651" s="151">
        <f t="shared" si="76"/>
        <v>8251.9900000002235</v>
      </c>
      <c r="R651" s="78">
        <f t="shared" si="77"/>
        <v>877.44439480717836</v>
      </c>
    </row>
    <row r="652" spans="1:18" x14ac:dyDescent="0.3">
      <c r="A652" s="76">
        <v>5</v>
      </c>
      <c r="B652" s="75" t="s">
        <v>351</v>
      </c>
      <c r="C652" s="75" t="s">
        <v>916</v>
      </c>
      <c r="D652" s="75" t="s">
        <v>396</v>
      </c>
      <c r="E652" s="75" t="s">
        <v>917</v>
      </c>
      <c r="F652" s="75" t="s">
        <v>480</v>
      </c>
      <c r="G652" s="75" t="s">
        <v>922</v>
      </c>
      <c r="H652" s="80">
        <v>3178</v>
      </c>
      <c r="I652" s="76">
        <v>3</v>
      </c>
      <c r="J652" s="153">
        <f>หนองคาย!F63</f>
        <v>390568.23</v>
      </c>
      <c r="K652" s="159">
        <f>หนองคาย!AH63</f>
        <v>398457.36</v>
      </c>
      <c r="L652" s="81">
        <f>หนองคาย!AI63</f>
        <v>2369216.19</v>
      </c>
      <c r="M652" s="81">
        <f>หนองคาย!AJ63</f>
        <v>2498830.2000000002</v>
      </c>
      <c r="N652" s="75"/>
      <c r="O652" s="75"/>
      <c r="P652" s="75"/>
      <c r="Q652" s="151">
        <f t="shared" si="76"/>
        <v>-129614.01000000024</v>
      </c>
      <c r="R652" s="78">
        <f t="shared" si="77"/>
        <v>745.50540906230333</v>
      </c>
    </row>
    <row r="653" spans="1:18" x14ac:dyDescent="0.3">
      <c r="A653" s="76">
        <v>6</v>
      </c>
      <c r="B653" s="75" t="s">
        <v>351</v>
      </c>
      <c r="C653" s="75" t="s">
        <v>916</v>
      </c>
      <c r="D653" s="75" t="s">
        <v>396</v>
      </c>
      <c r="E653" s="75" t="s">
        <v>917</v>
      </c>
      <c r="F653" s="75" t="s">
        <v>480</v>
      </c>
      <c r="G653" s="75" t="s">
        <v>923</v>
      </c>
      <c r="H653" s="80">
        <v>2290</v>
      </c>
      <c r="I653" s="76">
        <v>2</v>
      </c>
      <c r="J653" s="153">
        <f>หนองคาย!F64</f>
        <v>186836.84</v>
      </c>
      <c r="K653" s="159">
        <f>หนองคาย!AH64</f>
        <v>198009.85</v>
      </c>
      <c r="L653" s="81">
        <f>หนองคาย!AI64</f>
        <v>1731064.22</v>
      </c>
      <c r="M653" s="81">
        <f>หนองคาย!AJ64</f>
        <v>1681607.84</v>
      </c>
      <c r="N653" s="75"/>
      <c r="O653" s="75"/>
      <c r="P653" s="75"/>
      <c r="Q653" s="151">
        <f t="shared" si="76"/>
        <v>49456.379999999888</v>
      </c>
      <c r="R653" s="78">
        <f t="shared" si="77"/>
        <v>755.92324017467251</v>
      </c>
    </row>
    <row r="654" spans="1:18" s="21" customFormat="1" x14ac:dyDescent="0.3">
      <c r="A654" s="139">
        <v>5</v>
      </c>
      <c r="B654" s="140" t="s">
        <v>351</v>
      </c>
      <c r="C654" s="140"/>
      <c r="D654" s="140"/>
      <c r="E654" s="140" t="s">
        <v>376</v>
      </c>
      <c r="F654" s="140"/>
      <c r="G654" s="140" t="s">
        <v>924</v>
      </c>
      <c r="H654" s="142">
        <f>SUM(H648:H653)</f>
        <v>16173</v>
      </c>
      <c r="I654" s="139"/>
      <c r="J654" s="142">
        <f>SUM(J648:J653)</f>
        <v>1035879.35</v>
      </c>
      <c r="K654" s="160">
        <f>SUM(K648:K653)</f>
        <v>1077003.3700000001</v>
      </c>
      <c r="L654" s="142">
        <f t="shared" ref="L654:M654" si="78">SUM(L648:L653)</f>
        <v>9888507.8100000005</v>
      </c>
      <c r="M654" s="142">
        <f t="shared" si="78"/>
        <v>9597935.040000001</v>
      </c>
      <c r="N654" s="140">
        <v>5</v>
      </c>
      <c r="O654" s="140">
        <v>5</v>
      </c>
      <c r="P654" s="140">
        <f>N654-O654</f>
        <v>0</v>
      </c>
      <c r="Q654" s="152">
        <f t="shared" si="76"/>
        <v>290572.76999999955</v>
      </c>
      <c r="R654" s="150">
        <f>L654/H654</f>
        <v>611.4207512520868</v>
      </c>
    </row>
    <row r="655" spans="1:18" x14ac:dyDescent="0.3">
      <c r="A655" s="76">
        <v>1</v>
      </c>
      <c r="B655" s="75" t="s">
        <v>351</v>
      </c>
      <c r="C655" s="75" t="s">
        <v>925</v>
      </c>
      <c r="D655" s="75" t="s">
        <v>410</v>
      </c>
      <c r="E655" s="75" t="s">
        <v>926</v>
      </c>
      <c r="F655" s="75" t="s">
        <v>510</v>
      </c>
      <c r="G655" s="75" t="s">
        <v>927</v>
      </c>
      <c r="H655" s="80"/>
      <c r="I655" s="76"/>
      <c r="J655" s="153"/>
      <c r="K655" s="159"/>
      <c r="L655" s="81"/>
      <c r="M655" s="81"/>
      <c r="N655" s="75"/>
      <c r="O655" s="75"/>
      <c r="P655" s="75"/>
    </row>
    <row r="656" spans="1:18" x14ac:dyDescent="0.3">
      <c r="A656" s="76">
        <v>2</v>
      </c>
      <c r="B656" s="75" t="s">
        <v>351</v>
      </c>
      <c r="C656" s="75" t="s">
        <v>925</v>
      </c>
      <c r="D656" s="75" t="s">
        <v>410</v>
      </c>
      <c r="E656" s="75" t="s">
        <v>926</v>
      </c>
      <c r="F656" s="75" t="s">
        <v>480</v>
      </c>
      <c r="G656" s="75" t="s">
        <v>928</v>
      </c>
      <c r="H656" s="80">
        <v>5592</v>
      </c>
      <c r="I656" s="76">
        <v>4</v>
      </c>
      <c r="J656" s="153">
        <f>หนองคาย!F65</f>
        <v>366401.94</v>
      </c>
      <c r="K656" s="159">
        <f>หนองคาย!AH65</f>
        <v>409074.93</v>
      </c>
      <c r="L656" s="81">
        <f>หนองคาย!AI65</f>
        <v>3756061.2199999997</v>
      </c>
      <c r="M656" s="81">
        <f>หนองคาย!AJ65</f>
        <v>3308206.63</v>
      </c>
      <c r="N656" s="75"/>
      <c r="O656" s="75"/>
      <c r="P656" s="75"/>
      <c r="Q656" s="151">
        <f t="shared" si="76"/>
        <v>447854.58999999985</v>
      </c>
      <c r="R656" s="78">
        <f t="shared" si="77"/>
        <v>671.68476752503568</v>
      </c>
    </row>
    <row r="657" spans="1:18" x14ac:dyDescent="0.3">
      <c r="A657" s="76">
        <v>3</v>
      </c>
      <c r="B657" s="75" t="s">
        <v>351</v>
      </c>
      <c r="C657" s="75" t="s">
        <v>925</v>
      </c>
      <c r="D657" s="75" t="s">
        <v>410</v>
      </c>
      <c r="E657" s="75" t="s">
        <v>926</v>
      </c>
      <c r="F657" s="75" t="s">
        <v>480</v>
      </c>
      <c r="G657" s="75" t="s">
        <v>929</v>
      </c>
      <c r="H657" s="80">
        <v>4914</v>
      </c>
      <c r="I657" s="76">
        <v>4</v>
      </c>
      <c r="J657" s="153">
        <f>หนองคาย!F66</f>
        <v>315530.58</v>
      </c>
      <c r="K657" s="159">
        <f>หนองคาย!AH66</f>
        <v>436876.51</v>
      </c>
      <c r="L657" s="81">
        <f>หนองคาย!AI66</f>
        <v>3126690.88</v>
      </c>
      <c r="M657" s="81">
        <f>หนองคาย!AJ66</f>
        <v>2708099.8400000003</v>
      </c>
      <c r="N657" s="75"/>
      <c r="O657" s="75"/>
      <c r="P657" s="75"/>
      <c r="Q657" s="151">
        <f t="shared" si="76"/>
        <v>418591.03999999957</v>
      </c>
      <c r="R657" s="78">
        <f t="shared" si="77"/>
        <v>636.28223036223039</v>
      </c>
    </row>
    <row r="658" spans="1:18" x14ac:dyDescent="0.3">
      <c r="A658" s="76">
        <v>4</v>
      </c>
      <c r="B658" s="75" t="s">
        <v>351</v>
      </c>
      <c r="C658" s="75" t="s">
        <v>925</v>
      </c>
      <c r="D658" s="75" t="s">
        <v>410</v>
      </c>
      <c r="E658" s="75" t="s">
        <v>926</v>
      </c>
      <c r="F658" s="75" t="s">
        <v>480</v>
      </c>
      <c r="G658" s="75" t="s">
        <v>930</v>
      </c>
      <c r="H658" s="80">
        <v>7254</v>
      </c>
      <c r="I658" s="76">
        <v>5</v>
      </c>
      <c r="J658" s="153">
        <f>หนองคาย!F67</f>
        <v>282869.42</v>
      </c>
      <c r="K658" s="159">
        <f>หนองคาย!AH67</f>
        <v>461770.29</v>
      </c>
      <c r="L658" s="81">
        <f>หนองคาย!AI67</f>
        <v>2821405.17</v>
      </c>
      <c r="M658" s="81">
        <f>หนองคาย!AJ67</f>
        <v>2855387.36</v>
      </c>
      <c r="N658" s="75"/>
      <c r="O658" s="75"/>
      <c r="P658" s="75"/>
      <c r="Q658" s="151">
        <f t="shared" si="76"/>
        <v>-33982.189999999944</v>
      </c>
      <c r="R658" s="78">
        <f t="shared" si="77"/>
        <v>388.94474358974355</v>
      </c>
    </row>
    <row r="659" spans="1:18" s="21" customFormat="1" x14ac:dyDescent="0.3">
      <c r="A659" s="139">
        <v>6</v>
      </c>
      <c r="B659" s="140" t="s">
        <v>351</v>
      </c>
      <c r="C659" s="140"/>
      <c r="D659" s="140"/>
      <c r="E659" s="140" t="s">
        <v>376</v>
      </c>
      <c r="F659" s="140"/>
      <c r="G659" s="140" t="s">
        <v>931</v>
      </c>
      <c r="H659" s="141">
        <f>SUM(H656:H658)</f>
        <v>17760</v>
      </c>
      <c r="I659" s="139"/>
      <c r="J659" s="142">
        <f>SUM(J655:J658)</f>
        <v>964801.94</v>
      </c>
      <c r="K659" s="160">
        <f>SUM(K655:K658)</f>
        <v>1307721.73</v>
      </c>
      <c r="L659" s="142">
        <f t="shared" ref="L659:M659" si="79">SUM(L655:L658)</f>
        <v>9704157.2699999996</v>
      </c>
      <c r="M659" s="142">
        <f t="shared" si="79"/>
        <v>8871693.8300000001</v>
      </c>
      <c r="N659" s="140">
        <v>3</v>
      </c>
      <c r="O659" s="140">
        <v>3</v>
      </c>
      <c r="P659" s="140">
        <f>N659-O659</f>
        <v>0</v>
      </c>
      <c r="Q659" s="152">
        <f t="shared" si="76"/>
        <v>832463.43999999948</v>
      </c>
      <c r="R659" s="150">
        <f>L659/H659</f>
        <v>546.40525168918919</v>
      </c>
    </row>
    <row r="660" spans="1:18" x14ac:dyDescent="0.3">
      <c r="A660" s="76">
        <v>1</v>
      </c>
      <c r="B660" s="75" t="s">
        <v>351</v>
      </c>
      <c r="C660" s="75" t="s">
        <v>932</v>
      </c>
      <c r="D660" s="75" t="s">
        <v>424</v>
      </c>
      <c r="E660" s="75" t="s">
        <v>933</v>
      </c>
      <c r="F660" s="75" t="s">
        <v>510</v>
      </c>
      <c r="G660" s="75" t="s">
        <v>934</v>
      </c>
      <c r="H660" s="80"/>
      <c r="I660" s="76"/>
      <c r="J660" s="153"/>
      <c r="K660" s="159"/>
      <c r="L660" s="81"/>
      <c r="M660" s="81"/>
      <c r="N660" s="75"/>
      <c r="O660" s="75"/>
      <c r="P660" s="75"/>
    </row>
    <row r="661" spans="1:18" x14ac:dyDescent="0.3">
      <c r="A661" s="76">
        <v>2</v>
      </c>
      <c r="B661" s="75" t="s">
        <v>351</v>
      </c>
      <c r="C661" s="75" t="s">
        <v>932</v>
      </c>
      <c r="D661" s="75" t="s">
        <v>424</v>
      </c>
      <c r="E661" s="75" t="s">
        <v>933</v>
      </c>
      <c r="F661" s="75" t="s">
        <v>480</v>
      </c>
      <c r="G661" s="75" t="s">
        <v>935</v>
      </c>
      <c r="H661" s="80">
        <v>2417</v>
      </c>
      <c r="I661" s="76">
        <v>2</v>
      </c>
      <c r="J661" s="153">
        <f>หนองคาย!F68</f>
        <v>442995.91</v>
      </c>
      <c r="K661" s="159">
        <f>หนองคาย!AH68</f>
        <v>474574.86999999994</v>
      </c>
      <c r="L661" s="81">
        <f>หนองคาย!AI68</f>
        <v>3291326.49</v>
      </c>
      <c r="M661" s="81">
        <f>หนองคาย!AJ68</f>
        <v>3997040.26</v>
      </c>
      <c r="N661" s="75"/>
      <c r="O661" s="75"/>
      <c r="P661" s="75"/>
      <c r="Q661" s="151">
        <f t="shared" si="76"/>
        <v>-705713.76999999955</v>
      </c>
      <c r="R661" s="78">
        <f t="shared" si="77"/>
        <v>1361.7403764997932</v>
      </c>
    </row>
    <row r="662" spans="1:18" x14ac:dyDescent="0.3">
      <c r="A662" s="76">
        <v>3</v>
      </c>
      <c r="B662" s="75" t="s">
        <v>351</v>
      </c>
      <c r="C662" s="75" t="s">
        <v>932</v>
      </c>
      <c r="D662" s="75" t="s">
        <v>424</v>
      </c>
      <c r="E662" s="75" t="s">
        <v>933</v>
      </c>
      <c r="F662" s="75" t="s">
        <v>480</v>
      </c>
      <c r="G662" s="75" t="s">
        <v>936</v>
      </c>
      <c r="H662" s="80">
        <v>3148</v>
      </c>
      <c r="I662" s="76">
        <v>3</v>
      </c>
      <c r="J662" s="153">
        <f>หนองคาย!F69</f>
        <v>664935.87</v>
      </c>
      <c r="K662" s="159">
        <f>หนองคาย!AH69</f>
        <v>705532.76</v>
      </c>
      <c r="L662" s="81">
        <f>หนองคาย!AI69</f>
        <v>2087397.06</v>
      </c>
      <c r="M662" s="81">
        <f>หนองคาย!AJ69</f>
        <v>2043914.35</v>
      </c>
      <c r="N662" s="75"/>
      <c r="O662" s="75"/>
      <c r="P662" s="75"/>
      <c r="Q662" s="151">
        <f t="shared" si="76"/>
        <v>43482.709999999963</v>
      </c>
      <c r="R662" s="78">
        <f t="shared" si="77"/>
        <v>663.08674078780177</v>
      </c>
    </row>
    <row r="663" spans="1:18" x14ac:dyDescent="0.3">
      <c r="A663" s="76">
        <v>4</v>
      </c>
      <c r="B663" s="75" t="s">
        <v>351</v>
      </c>
      <c r="C663" s="75" t="s">
        <v>932</v>
      </c>
      <c r="D663" s="75" t="s">
        <v>424</v>
      </c>
      <c r="E663" s="75" t="s">
        <v>933</v>
      </c>
      <c r="F663" s="75" t="s">
        <v>480</v>
      </c>
      <c r="G663" s="75" t="s">
        <v>937</v>
      </c>
      <c r="H663" s="80">
        <v>5771</v>
      </c>
      <c r="I663" s="76">
        <v>4</v>
      </c>
      <c r="J663" s="153">
        <f>หนองคาย!F70</f>
        <v>328688.48</v>
      </c>
      <c r="K663" s="159">
        <f>หนองคาย!AH70</f>
        <v>343956.18</v>
      </c>
      <c r="L663" s="81">
        <f>หนองคาย!AI70</f>
        <v>3761517.37</v>
      </c>
      <c r="M663" s="81">
        <f>หนองคาย!AJ70</f>
        <v>3800011.46</v>
      </c>
      <c r="N663" s="75"/>
      <c r="O663" s="75"/>
      <c r="P663" s="75"/>
      <c r="Q663" s="151">
        <f t="shared" si="76"/>
        <v>-38494.089999999851</v>
      </c>
      <c r="R663" s="78">
        <f t="shared" si="77"/>
        <v>651.79645988563504</v>
      </c>
    </row>
    <row r="664" spans="1:18" x14ac:dyDescent="0.3">
      <c r="A664" s="76">
        <v>5</v>
      </c>
      <c r="B664" s="75" t="s">
        <v>351</v>
      </c>
      <c r="C664" s="75" t="s">
        <v>932</v>
      </c>
      <c r="D664" s="75" t="s">
        <v>424</v>
      </c>
      <c r="E664" s="75" t="s">
        <v>933</v>
      </c>
      <c r="F664" s="75" t="s">
        <v>480</v>
      </c>
      <c r="G664" s="75" t="s">
        <v>938</v>
      </c>
      <c r="H664" s="80">
        <v>5349</v>
      </c>
      <c r="I664" s="76">
        <v>4</v>
      </c>
      <c r="J664" s="153">
        <f>หนองคาย!F71</f>
        <v>1546201.09</v>
      </c>
      <c r="K664" s="159">
        <f>หนองคาย!AH71</f>
        <v>1602496.1400000001</v>
      </c>
      <c r="L664" s="81">
        <f>หนองคาย!AI71</f>
        <v>2941439.06</v>
      </c>
      <c r="M664" s="81">
        <f>หนองคาย!AJ71</f>
        <v>2872075.22</v>
      </c>
      <c r="N664" s="75"/>
      <c r="O664" s="75"/>
      <c r="P664" s="75"/>
      <c r="Q664" s="151">
        <f t="shared" si="76"/>
        <v>69363.839999999851</v>
      </c>
      <c r="R664" s="78">
        <f t="shared" si="77"/>
        <v>549.9044793419331</v>
      </c>
    </row>
    <row r="665" spans="1:18" x14ac:dyDescent="0.3">
      <c r="A665" s="76">
        <v>6</v>
      </c>
      <c r="B665" s="75" t="s">
        <v>351</v>
      </c>
      <c r="C665" s="75" t="s">
        <v>932</v>
      </c>
      <c r="D665" s="75" t="s">
        <v>424</v>
      </c>
      <c r="E665" s="75" t="s">
        <v>933</v>
      </c>
      <c r="F665" s="75" t="s">
        <v>480</v>
      </c>
      <c r="G665" s="75" t="s">
        <v>939</v>
      </c>
      <c r="H665" s="80">
        <v>9975</v>
      </c>
      <c r="I665" s="76">
        <v>5</v>
      </c>
      <c r="J665" s="153">
        <f>หนองคาย!F72</f>
        <v>1706376.11</v>
      </c>
      <c r="K665" s="159">
        <f>หนองคาย!AH72</f>
        <v>1743152.9300000002</v>
      </c>
      <c r="L665" s="81">
        <f>หนองคาย!AI72</f>
        <v>5253262.6500000004</v>
      </c>
      <c r="M665" s="81">
        <f>หนองคาย!AJ72</f>
        <v>5360010.3800000008</v>
      </c>
      <c r="N665" s="75"/>
      <c r="O665" s="75"/>
      <c r="P665" s="75"/>
      <c r="Q665" s="151">
        <f t="shared" si="76"/>
        <v>-106747.73000000045</v>
      </c>
      <c r="R665" s="78">
        <f t="shared" si="77"/>
        <v>526.64287218045115</v>
      </c>
    </row>
    <row r="666" spans="1:18" x14ac:dyDescent="0.3">
      <c r="A666" s="76">
        <v>7</v>
      </c>
      <c r="B666" s="75" t="s">
        <v>351</v>
      </c>
      <c r="C666" s="75" t="s">
        <v>932</v>
      </c>
      <c r="D666" s="75" t="s">
        <v>424</v>
      </c>
      <c r="E666" s="75" t="s">
        <v>933</v>
      </c>
      <c r="F666" s="75" t="s">
        <v>480</v>
      </c>
      <c r="G666" s="75" t="s">
        <v>940</v>
      </c>
      <c r="H666" s="80">
        <v>2627</v>
      </c>
      <c r="I666" s="76">
        <v>2</v>
      </c>
      <c r="J666" s="153">
        <f>หนองคาย!F73</f>
        <v>989132.06</v>
      </c>
      <c r="K666" s="159">
        <f>หนองคาย!AH73</f>
        <v>970785.9</v>
      </c>
      <c r="L666" s="81">
        <f>หนองคาย!AI73</f>
        <v>2008110.4</v>
      </c>
      <c r="M666" s="81">
        <f>หนองคาย!AJ73</f>
        <v>1970022.7400000002</v>
      </c>
      <c r="N666" s="75"/>
      <c r="O666" s="75"/>
      <c r="P666" s="75"/>
      <c r="Q666" s="151">
        <f t="shared" si="76"/>
        <v>38087.659999999683</v>
      </c>
      <c r="R666" s="78">
        <f t="shared" si="77"/>
        <v>764.41202893033881</v>
      </c>
    </row>
    <row r="667" spans="1:18" x14ac:dyDescent="0.3">
      <c r="A667" s="76">
        <v>8</v>
      </c>
      <c r="B667" s="75" t="s">
        <v>351</v>
      </c>
      <c r="C667" s="75" t="s">
        <v>932</v>
      </c>
      <c r="D667" s="75" t="s">
        <v>424</v>
      </c>
      <c r="E667" s="75" t="s">
        <v>933</v>
      </c>
      <c r="F667" s="75" t="s">
        <v>480</v>
      </c>
      <c r="G667" s="75" t="s">
        <v>941</v>
      </c>
      <c r="H667" s="80">
        <v>3082</v>
      </c>
      <c r="I667" s="76">
        <v>3</v>
      </c>
      <c r="J667" s="153">
        <f>หนองคาย!F74</f>
        <v>251690.57</v>
      </c>
      <c r="K667" s="159">
        <f>หนองคาย!AH74</f>
        <v>263201.84000000003</v>
      </c>
      <c r="L667" s="81">
        <f>หนองคาย!AI74</f>
        <v>1849636.55</v>
      </c>
      <c r="M667" s="81">
        <f>หนองคาย!AJ74</f>
        <v>1819512.8499999999</v>
      </c>
      <c r="N667" s="75"/>
      <c r="O667" s="75"/>
      <c r="P667" s="75"/>
      <c r="Q667" s="151">
        <f t="shared" si="76"/>
        <v>30123.700000000186</v>
      </c>
      <c r="R667" s="78">
        <f t="shared" si="77"/>
        <v>600.14164503569111</v>
      </c>
    </row>
    <row r="668" spans="1:18" s="21" customFormat="1" x14ac:dyDescent="0.3">
      <c r="A668" s="139">
        <v>7</v>
      </c>
      <c r="B668" s="140" t="s">
        <v>351</v>
      </c>
      <c r="C668" s="140"/>
      <c r="D668" s="140"/>
      <c r="E668" s="140" t="s">
        <v>376</v>
      </c>
      <c r="F668" s="140"/>
      <c r="G668" s="140" t="s">
        <v>942</v>
      </c>
      <c r="H668" s="141">
        <f>SUM(H661:H667)</f>
        <v>32369</v>
      </c>
      <c r="I668" s="139"/>
      <c r="J668" s="142">
        <f>SUM(J660:J667)</f>
        <v>5930020.0899999999</v>
      </c>
      <c r="K668" s="160">
        <f>SUM(K660:K667)</f>
        <v>6103700.620000001</v>
      </c>
      <c r="L668" s="142">
        <f t="shared" ref="L668:M668" si="80">SUM(L660:L667)</f>
        <v>21192689.580000002</v>
      </c>
      <c r="M668" s="142">
        <f t="shared" si="80"/>
        <v>21862587.260000005</v>
      </c>
      <c r="N668" s="140">
        <v>7</v>
      </c>
      <c r="O668" s="140">
        <v>7</v>
      </c>
      <c r="P668" s="140">
        <f>N668-O668</f>
        <v>0</v>
      </c>
      <c r="Q668" s="152">
        <f t="shared" si="76"/>
        <v>-669897.68000000343</v>
      </c>
      <c r="R668" s="150">
        <f>L668/H668</f>
        <v>654.72178874849396</v>
      </c>
    </row>
    <row r="669" spans="1:18" x14ac:dyDescent="0.3">
      <c r="A669" s="76">
        <v>1</v>
      </c>
      <c r="B669" s="75" t="s">
        <v>351</v>
      </c>
      <c r="C669" s="75" t="s">
        <v>943</v>
      </c>
      <c r="D669" s="75" t="s">
        <v>429</v>
      </c>
      <c r="E669" s="75" t="s">
        <v>944</v>
      </c>
      <c r="F669" s="75" t="s">
        <v>510</v>
      </c>
      <c r="G669" s="75" t="s">
        <v>945</v>
      </c>
      <c r="H669" s="80"/>
      <c r="I669" s="76"/>
      <c r="J669" s="153"/>
      <c r="K669" s="159"/>
      <c r="L669" s="81"/>
      <c r="M669" s="81"/>
      <c r="N669" s="75"/>
      <c r="O669" s="75"/>
      <c r="P669" s="75"/>
    </row>
    <row r="670" spans="1:18" x14ac:dyDescent="0.3">
      <c r="A670" s="76">
        <v>2</v>
      </c>
      <c r="B670" s="75" t="s">
        <v>351</v>
      </c>
      <c r="C670" s="75" t="s">
        <v>943</v>
      </c>
      <c r="D670" s="75" t="s">
        <v>429</v>
      </c>
      <c r="E670" s="75" t="s">
        <v>944</v>
      </c>
      <c r="F670" s="75" t="s">
        <v>480</v>
      </c>
      <c r="G670" s="75" t="s">
        <v>946</v>
      </c>
      <c r="H670" s="80">
        <v>5995</v>
      </c>
      <c r="I670" s="76">
        <v>4</v>
      </c>
      <c r="J670" s="153">
        <f>หนองคาย!F75</f>
        <v>386416.68</v>
      </c>
      <c r="K670" s="159">
        <f>หนองคาย!AH75</f>
        <v>611827.16</v>
      </c>
      <c r="L670" s="81">
        <f>หนองคาย!AI75</f>
        <v>4018541.5700000003</v>
      </c>
      <c r="M670" s="81">
        <f>หนองคาย!AJ75</f>
        <v>3811836.31</v>
      </c>
      <c r="N670" s="75"/>
      <c r="O670" s="75"/>
      <c r="P670" s="75"/>
      <c r="Q670" s="151">
        <f t="shared" si="76"/>
        <v>206705.26000000024</v>
      </c>
      <c r="R670" s="78">
        <f t="shared" si="77"/>
        <v>670.31552460383659</v>
      </c>
    </row>
    <row r="671" spans="1:18" x14ac:dyDescent="0.3">
      <c r="A671" s="76">
        <v>3</v>
      </c>
      <c r="B671" s="75" t="s">
        <v>351</v>
      </c>
      <c r="C671" s="75" t="s">
        <v>943</v>
      </c>
      <c r="D671" s="75" t="s">
        <v>429</v>
      </c>
      <c r="E671" s="75" t="s">
        <v>944</v>
      </c>
      <c r="F671" s="75" t="s">
        <v>480</v>
      </c>
      <c r="G671" s="75" t="s">
        <v>947</v>
      </c>
      <c r="H671" s="80">
        <v>6506</v>
      </c>
      <c r="I671" s="76">
        <v>5</v>
      </c>
      <c r="J671" s="153">
        <f>หนองคาย!F76</f>
        <v>1002862.12</v>
      </c>
      <c r="K671" s="159">
        <f>หนองคาย!AH76</f>
        <v>1001414.1699999999</v>
      </c>
      <c r="L671" s="81">
        <f>หนองคาย!AI76</f>
        <v>3915227.37</v>
      </c>
      <c r="M671" s="81">
        <f>หนองคาย!AJ76</f>
        <v>3968992.5</v>
      </c>
      <c r="N671" s="75"/>
      <c r="O671" s="75"/>
      <c r="P671" s="75"/>
      <c r="Q671" s="151">
        <f t="shared" si="76"/>
        <v>-53765.129999999888</v>
      </c>
      <c r="R671" s="78">
        <f t="shared" si="77"/>
        <v>601.78717645250538</v>
      </c>
    </row>
    <row r="672" spans="1:18" x14ac:dyDescent="0.3">
      <c r="A672" s="76">
        <v>4</v>
      </c>
      <c r="B672" s="75" t="s">
        <v>351</v>
      </c>
      <c r="C672" s="75" t="s">
        <v>943</v>
      </c>
      <c r="D672" s="75" t="s">
        <v>429</v>
      </c>
      <c r="E672" s="75" t="s">
        <v>944</v>
      </c>
      <c r="F672" s="75" t="s">
        <v>480</v>
      </c>
      <c r="G672" s="75" t="s">
        <v>1568</v>
      </c>
      <c r="H672" s="80">
        <v>2617</v>
      </c>
      <c r="I672" s="76">
        <v>2</v>
      </c>
      <c r="J672" s="153">
        <f>หนองคาย!F77</f>
        <v>366031.2</v>
      </c>
      <c r="K672" s="159">
        <f>หนองคาย!AH77</f>
        <v>360711.2</v>
      </c>
      <c r="L672" s="81">
        <f>หนองคาย!AI77</f>
        <v>1894129.13</v>
      </c>
      <c r="M672" s="81">
        <f>หนองคาย!AJ77</f>
        <v>2085584.31</v>
      </c>
      <c r="N672" s="75"/>
      <c r="O672" s="75"/>
      <c r="P672" s="75"/>
      <c r="Q672" s="151">
        <f t="shared" si="76"/>
        <v>-191455.18000000017</v>
      </c>
      <c r="R672" s="78">
        <f t="shared" si="77"/>
        <v>723.778803974016</v>
      </c>
    </row>
    <row r="673" spans="1:18" x14ac:dyDescent="0.3">
      <c r="A673" s="76">
        <v>5</v>
      </c>
      <c r="B673" s="75" t="s">
        <v>351</v>
      </c>
      <c r="C673" s="75" t="s">
        <v>943</v>
      </c>
      <c r="D673" s="75" t="s">
        <v>429</v>
      </c>
      <c r="E673" s="75" t="s">
        <v>944</v>
      </c>
      <c r="F673" s="75" t="s">
        <v>480</v>
      </c>
      <c r="G673" s="75" t="s">
        <v>1566</v>
      </c>
      <c r="H673" s="80">
        <v>5078</v>
      </c>
      <c r="I673" s="76">
        <v>4</v>
      </c>
      <c r="J673" s="153">
        <f>หนองคาย!F78</f>
        <v>606725.21</v>
      </c>
      <c r="K673" s="159">
        <f>หนองคาย!AH78</f>
        <v>610861.23999999987</v>
      </c>
      <c r="L673" s="81">
        <f>หนองคาย!AI78</f>
        <v>3120769.25</v>
      </c>
      <c r="M673" s="81">
        <f>หนองคาย!AJ78</f>
        <v>3196389.3200000003</v>
      </c>
      <c r="N673" s="75"/>
      <c r="O673" s="75"/>
      <c r="P673" s="75"/>
      <c r="Q673" s="151">
        <f t="shared" si="76"/>
        <v>-75620.070000000298</v>
      </c>
      <c r="R673" s="78">
        <f t="shared" si="77"/>
        <v>614.56661087042141</v>
      </c>
    </row>
    <row r="674" spans="1:18" x14ac:dyDescent="0.3">
      <c r="A674" s="76">
        <v>6</v>
      </c>
      <c r="B674" s="75" t="s">
        <v>351</v>
      </c>
      <c r="C674" s="75" t="s">
        <v>943</v>
      </c>
      <c r="D674" s="75" t="s">
        <v>429</v>
      </c>
      <c r="E674" s="75" t="s">
        <v>944</v>
      </c>
      <c r="F674" s="75" t="s">
        <v>480</v>
      </c>
      <c r="G674" s="75" t="s">
        <v>1567</v>
      </c>
      <c r="H674" s="80">
        <v>4268</v>
      </c>
      <c r="I674" s="76">
        <v>3</v>
      </c>
      <c r="J674" s="153">
        <f>หนองคาย!F79</f>
        <v>1770045.56</v>
      </c>
      <c r="K674" s="159">
        <f>หนองคาย!AH79</f>
        <v>1873753.75</v>
      </c>
      <c r="L674" s="81">
        <f>หนองคาย!AI79</f>
        <v>4157106.42</v>
      </c>
      <c r="M674" s="81">
        <f>หนองคาย!AJ79</f>
        <v>2866534.77</v>
      </c>
      <c r="N674" s="75"/>
      <c r="O674" s="75"/>
      <c r="P674" s="75"/>
      <c r="Q674" s="151">
        <f t="shared" si="76"/>
        <v>1290571.6499999999</v>
      </c>
      <c r="R674" s="78">
        <f t="shared" si="77"/>
        <v>974.01743673851922</v>
      </c>
    </row>
    <row r="675" spans="1:18" x14ac:dyDescent="0.3">
      <c r="A675" s="76">
        <v>7</v>
      </c>
      <c r="B675" s="75" t="s">
        <v>351</v>
      </c>
      <c r="C675" s="75" t="s">
        <v>943</v>
      </c>
      <c r="D675" s="75" t="s">
        <v>429</v>
      </c>
      <c r="E675" s="75" t="s">
        <v>944</v>
      </c>
      <c r="F675" s="75" t="s">
        <v>480</v>
      </c>
      <c r="G675" s="75" t="s">
        <v>951</v>
      </c>
      <c r="H675" s="80">
        <v>3785</v>
      </c>
      <c r="I675" s="76">
        <v>3</v>
      </c>
      <c r="J675" s="153">
        <f>หนองคาย!F80</f>
        <v>389688.81</v>
      </c>
      <c r="K675" s="159">
        <f>หนองคาย!AH80</f>
        <v>378137.81</v>
      </c>
      <c r="L675" s="81">
        <f>หนองคาย!AI80</f>
        <v>2444507.66</v>
      </c>
      <c r="M675" s="81">
        <f>หนองคาย!AJ80</f>
        <v>2805232.8000000003</v>
      </c>
      <c r="N675" s="75"/>
      <c r="O675" s="75"/>
      <c r="P675" s="75"/>
      <c r="Q675" s="151">
        <f t="shared" si="76"/>
        <v>-360725.14000000013</v>
      </c>
      <c r="R675" s="78">
        <f t="shared" si="77"/>
        <v>645.84086129458387</v>
      </c>
    </row>
    <row r="676" spans="1:18" s="21" customFormat="1" x14ac:dyDescent="0.3">
      <c r="A676" s="139">
        <v>8</v>
      </c>
      <c r="B676" s="140" t="s">
        <v>351</v>
      </c>
      <c r="C676" s="140"/>
      <c r="D676" s="140"/>
      <c r="E676" s="140" t="s">
        <v>376</v>
      </c>
      <c r="F676" s="140"/>
      <c r="G676" s="140" t="s">
        <v>952</v>
      </c>
      <c r="H676" s="141">
        <f>SUM(H670:H675)</f>
        <v>28249</v>
      </c>
      <c r="I676" s="139"/>
      <c r="J676" s="142">
        <f>SUM(J669:J675)</f>
        <v>4521769.58</v>
      </c>
      <c r="K676" s="160">
        <f>SUM(K669:K675)</f>
        <v>4836705.3299999991</v>
      </c>
      <c r="L676" s="142">
        <f t="shared" ref="L676:M676" si="81">SUM(L669:L675)</f>
        <v>19550281.400000002</v>
      </c>
      <c r="M676" s="142">
        <f t="shared" si="81"/>
        <v>18734570.010000002</v>
      </c>
      <c r="N676" s="140">
        <v>6</v>
      </c>
      <c r="O676" s="140">
        <v>6</v>
      </c>
      <c r="P676" s="140">
        <f>N676-O676</f>
        <v>0</v>
      </c>
      <c r="Q676" s="152">
        <f t="shared" si="76"/>
        <v>815711.3900000006</v>
      </c>
      <c r="R676" s="150">
        <f>L676/H676</f>
        <v>692.06985734008288</v>
      </c>
    </row>
    <row r="677" spans="1:18" x14ac:dyDescent="0.3">
      <c r="A677" s="76">
        <v>1</v>
      </c>
      <c r="B677" s="75" t="s">
        <v>351</v>
      </c>
      <c r="C677" s="75" t="s">
        <v>953</v>
      </c>
      <c r="D677" s="75" t="s">
        <v>417</v>
      </c>
      <c r="E677" s="75" t="s">
        <v>954</v>
      </c>
      <c r="F677" s="75" t="s">
        <v>510</v>
      </c>
      <c r="G677" s="75" t="s">
        <v>955</v>
      </c>
      <c r="H677" s="80"/>
      <c r="I677" s="76"/>
      <c r="J677" s="153"/>
      <c r="K677" s="159"/>
      <c r="L677" s="81"/>
      <c r="M677" s="81"/>
      <c r="N677" s="75"/>
      <c r="O677" s="75"/>
      <c r="P677" s="75"/>
    </row>
    <row r="678" spans="1:18" x14ac:dyDescent="0.3">
      <c r="A678" s="76">
        <v>2</v>
      </c>
      <c r="B678" s="75" t="s">
        <v>351</v>
      </c>
      <c r="C678" s="75" t="s">
        <v>953</v>
      </c>
      <c r="D678" s="75" t="s">
        <v>417</v>
      </c>
      <c r="E678" s="75" t="s">
        <v>954</v>
      </c>
      <c r="F678" s="75" t="s">
        <v>480</v>
      </c>
      <c r="G678" s="75" t="s">
        <v>956</v>
      </c>
      <c r="H678" s="80">
        <v>2446</v>
      </c>
      <c r="I678" s="76">
        <v>2</v>
      </c>
      <c r="J678" s="153">
        <f>หนองคาย!F81</f>
        <v>44819.69</v>
      </c>
      <c r="K678" s="159">
        <f>หนองคาย!AH81</f>
        <v>44675.369999999995</v>
      </c>
      <c r="L678" s="81">
        <f>หนองคาย!AI81</f>
        <v>1985781.39</v>
      </c>
      <c r="M678" s="81">
        <f>หนองคาย!AJ81</f>
        <v>1911578.53</v>
      </c>
      <c r="N678" s="75"/>
      <c r="O678" s="75"/>
      <c r="P678" s="75"/>
      <c r="Q678" s="151">
        <f t="shared" si="76"/>
        <v>74202.85999999987</v>
      </c>
      <c r="R678" s="78">
        <f t="shared" si="77"/>
        <v>811.84848323793949</v>
      </c>
    </row>
    <row r="679" spans="1:18" x14ac:dyDescent="0.3">
      <c r="A679" s="76">
        <v>3</v>
      </c>
      <c r="B679" s="75" t="s">
        <v>351</v>
      </c>
      <c r="C679" s="75" t="s">
        <v>953</v>
      </c>
      <c r="D679" s="75" t="s">
        <v>417</v>
      </c>
      <c r="E679" s="75" t="s">
        <v>954</v>
      </c>
      <c r="F679" s="75" t="s">
        <v>480</v>
      </c>
      <c r="G679" s="75" t="s">
        <v>957</v>
      </c>
      <c r="H679" s="80">
        <v>3509</v>
      </c>
      <c r="I679" s="76">
        <v>3</v>
      </c>
      <c r="J679" s="153">
        <f>หนองคาย!F82</f>
        <v>95458</v>
      </c>
      <c r="K679" s="159">
        <f>หนองคาย!AH82</f>
        <v>23054.339999999997</v>
      </c>
      <c r="L679" s="81">
        <f>หนองคาย!AI82</f>
        <v>2909403.23</v>
      </c>
      <c r="M679" s="81">
        <f>หนองคาย!AJ82</f>
        <v>3013212.66</v>
      </c>
      <c r="N679" s="75"/>
      <c r="O679" s="75"/>
      <c r="P679" s="75"/>
      <c r="Q679" s="151">
        <f t="shared" si="76"/>
        <v>-103809.43000000017</v>
      </c>
      <c r="R679" s="78">
        <f t="shared" si="77"/>
        <v>829.12602735822168</v>
      </c>
    </row>
    <row r="680" spans="1:18" x14ac:dyDescent="0.3">
      <c r="A680" s="76">
        <v>4</v>
      </c>
      <c r="B680" s="75" t="s">
        <v>351</v>
      </c>
      <c r="C680" s="75" t="s">
        <v>953</v>
      </c>
      <c r="D680" s="75" t="s">
        <v>417</v>
      </c>
      <c r="E680" s="75" t="s">
        <v>954</v>
      </c>
      <c r="F680" s="75" t="s">
        <v>480</v>
      </c>
      <c r="G680" s="75" t="s">
        <v>958</v>
      </c>
      <c r="H680" s="80">
        <v>1170</v>
      </c>
      <c r="I680" s="76">
        <v>1</v>
      </c>
      <c r="J680" s="153">
        <f>หนองคาย!F83</f>
        <v>115229.83</v>
      </c>
      <c r="K680" s="159">
        <f>หนองคาย!AH83</f>
        <v>201337.60000000001</v>
      </c>
      <c r="L680" s="81">
        <f>หนองคาย!AI83</f>
        <v>1912141.58</v>
      </c>
      <c r="M680" s="81">
        <f>หนองคาย!AJ83</f>
        <v>1819177.97</v>
      </c>
      <c r="N680" s="75"/>
      <c r="O680" s="75"/>
      <c r="P680" s="75"/>
      <c r="Q680" s="151">
        <f t="shared" si="76"/>
        <v>92963.610000000102</v>
      </c>
      <c r="R680" s="78">
        <f t="shared" si="77"/>
        <v>1634.3090427350428</v>
      </c>
    </row>
    <row r="681" spans="1:18" x14ac:dyDescent="0.3">
      <c r="A681" s="76">
        <v>5</v>
      </c>
      <c r="B681" s="75" t="s">
        <v>351</v>
      </c>
      <c r="C681" s="75" t="s">
        <v>953</v>
      </c>
      <c r="D681" s="75" t="s">
        <v>417</v>
      </c>
      <c r="E681" s="75" t="s">
        <v>954</v>
      </c>
      <c r="F681" s="75" t="s">
        <v>480</v>
      </c>
      <c r="G681" s="75" t="s">
        <v>959</v>
      </c>
      <c r="H681" s="80">
        <v>1178</v>
      </c>
      <c r="I681" s="76">
        <v>1</v>
      </c>
      <c r="J681" s="153">
        <f>หนองคาย!F84</f>
        <v>10496.26</v>
      </c>
      <c r="K681" s="159">
        <f>หนองคาย!AH84</f>
        <v>1958.0400000000009</v>
      </c>
      <c r="L681" s="81">
        <f>หนองคาย!AI84</f>
        <v>2706284.05</v>
      </c>
      <c r="M681" s="81">
        <f>หนองคาย!AJ84</f>
        <v>2748374.66</v>
      </c>
      <c r="N681" s="75"/>
      <c r="O681" s="75"/>
      <c r="P681" s="75"/>
      <c r="Q681" s="151">
        <f t="shared" si="76"/>
        <v>-42090.610000000335</v>
      </c>
      <c r="R681" s="78">
        <f t="shared" si="77"/>
        <v>2297.3548811544988</v>
      </c>
    </row>
    <row r="682" spans="1:18" x14ac:dyDescent="0.3">
      <c r="A682" s="76">
        <v>6</v>
      </c>
      <c r="B682" s="75" t="s">
        <v>351</v>
      </c>
      <c r="C682" s="75" t="s">
        <v>953</v>
      </c>
      <c r="D682" s="75" t="s">
        <v>417</v>
      </c>
      <c r="E682" s="75" t="s">
        <v>954</v>
      </c>
      <c r="F682" s="75" t="s">
        <v>480</v>
      </c>
      <c r="G682" s="75" t="s">
        <v>960</v>
      </c>
      <c r="H682" s="80">
        <v>2358</v>
      </c>
      <c r="I682" s="76">
        <v>2</v>
      </c>
      <c r="J682" s="153">
        <f>หนองคาย!F85</f>
        <v>90575.94</v>
      </c>
      <c r="K682" s="159">
        <f>หนองคาย!AH85</f>
        <v>119537.59</v>
      </c>
      <c r="L682" s="81">
        <f>หนองคาย!AI85</f>
        <v>2563511.4000000004</v>
      </c>
      <c r="M682" s="81">
        <f>หนองคาย!AJ85</f>
        <v>2672534.34</v>
      </c>
      <c r="N682" s="75"/>
      <c r="O682" s="75"/>
      <c r="P682" s="75"/>
      <c r="Q682" s="151">
        <f t="shared" si="76"/>
        <v>-109022.93999999948</v>
      </c>
      <c r="R682" s="78">
        <f t="shared" si="77"/>
        <v>1087.1549618320612</v>
      </c>
    </row>
    <row r="683" spans="1:18" s="21" customFormat="1" x14ac:dyDescent="0.3">
      <c r="A683" s="139">
        <v>9</v>
      </c>
      <c r="B683" s="140" t="s">
        <v>351</v>
      </c>
      <c r="C683" s="140"/>
      <c r="D683" s="140"/>
      <c r="E683" s="140" t="s">
        <v>376</v>
      </c>
      <c r="F683" s="140"/>
      <c r="G683" s="140" t="s">
        <v>961</v>
      </c>
      <c r="H683" s="141">
        <f>SUM(H678:H682)</f>
        <v>10661</v>
      </c>
      <c r="I683" s="139"/>
      <c r="J683" s="142">
        <f>SUM(J677:J682)</f>
        <v>356579.72000000003</v>
      </c>
      <c r="K683" s="160">
        <f>SUM(K677:K682)</f>
        <v>390562.93999999994</v>
      </c>
      <c r="L683" s="142">
        <f t="shared" ref="L683:M683" si="82">SUM(L677:L682)</f>
        <v>12077121.65</v>
      </c>
      <c r="M683" s="142">
        <f t="shared" si="82"/>
        <v>12164878.16</v>
      </c>
      <c r="N683" s="140">
        <v>5</v>
      </c>
      <c r="O683" s="140">
        <v>5</v>
      </c>
      <c r="P683" s="140">
        <v>5</v>
      </c>
      <c r="Q683" s="152">
        <f t="shared" si="76"/>
        <v>-87756.509999999776</v>
      </c>
      <c r="R683" s="150">
        <f t="shared" si="77"/>
        <v>1132.8319716724511</v>
      </c>
    </row>
    <row r="684" spans="1:18" s="21" customFormat="1" x14ac:dyDescent="0.3">
      <c r="A684" s="87"/>
      <c r="B684" s="88" t="s">
        <v>351</v>
      </c>
      <c r="C684" s="88" t="s">
        <v>351</v>
      </c>
      <c r="D684" s="88" t="s">
        <v>351</v>
      </c>
      <c r="E684" s="88" t="s">
        <v>351</v>
      </c>
      <c r="F684" s="88"/>
      <c r="G684" s="88" t="s">
        <v>962</v>
      </c>
      <c r="H684" s="231">
        <f>H610+H622+H639+H647+H654+H659+H668+H676+H683</f>
        <v>297089</v>
      </c>
      <c r="I684" s="87"/>
      <c r="J684" s="157">
        <f>J610+J622+J639+J647+J654+J659+J668+J676+J683</f>
        <v>37353695.530000001</v>
      </c>
      <c r="K684" s="166">
        <f>K610+K622+K639+K647+K654+K659+K668+K676+K683</f>
        <v>40105834.189999998</v>
      </c>
      <c r="L684" s="157">
        <f t="shared" ref="L684:M684" si="83">L610+L622+L639+L647+L654+L659+L668+L676+L683</f>
        <v>219601268.10000008</v>
      </c>
      <c r="M684" s="157">
        <f t="shared" si="83"/>
        <v>226631225.42999998</v>
      </c>
      <c r="N684" s="88">
        <f>N610+N622+N639+N647+N654+N659+N668+N676+N683</f>
        <v>74</v>
      </c>
      <c r="O684" s="88">
        <f>O610+O622+O639+O647+O654+O659+O668+O676+O683</f>
        <v>74</v>
      </c>
      <c r="P684" s="88">
        <f>N684-O684</f>
        <v>0</v>
      </c>
      <c r="Q684" s="152">
        <f t="shared" si="76"/>
        <v>-7029957.3299998939</v>
      </c>
      <c r="R684" s="150">
        <f t="shared" si="77"/>
        <v>739.17670496046662</v>
      </c>
    </row>
    <row r="685" spans="1:18" ht="19.5" thickBot="1" x14ac:dyDescent="0.35">
      <c r="A685" s="190"/>
      <c r="B685" s="191"/>
      <c r="C685" s="191"/>
      <c r="D685" s="191"/>
      <c r="E685" s="308" t="s">
        <v>963</v>
      </c>
      <c r="F685" s="309"/>
      <c r="G685" s="310"/>
      <c r="H685" s="192"/>
      <c r="I685" s="190"/>
      <c r="J685" s="182">
        <f>J684/O684</f>
        <v>504779.66932432435</v>
      </c>
      <c r="K685" s="183">
        <f>K684/O684</f>
        <v>541970.73229729722</v>
      </c>
      <c r="L685" s="182">
        <f>L684/O684</f>
        <v>2967584.7040540553</v>
      </c>
      <c r="M685" s="182">
        <f>M684/O684</f>
        <v>3062584.127432432</v>
      </c>
      <c r="N685" s="193"/>
      <c r="O685" s="193"/>
      <c r="P685" s="193"/>
      <c r="Q685" s="151">
        <f t="shared" si="76"/>
        <v>-94999.423378376756</v>
      </c>
    </row>
    <row r="686" spans="1:18" ht="19.5" thickTop="1" x14ac:dyDescent="0.3">
      <c r="A686" s="83">
        <v>1</v>
      </c>
      <c r="B686" s="84" t="s">
        <v>350</v>
      </c>
      <c r="C686" s="84" t="s">
        <v>964</v>
      </c>
      <c r="D686" s="84" t="s">
        <v>965</v>
      </c>
      <c r="E686" s="84" t="s">
        <v>966</v>
      </c>
      <c r="F686" s="84" t="s">
        <v>604</v>
      </c>
      <c r="G686" s="84" t="s">
        <v>967</v>
      </c>
      <c r="H686" s="85"/>
      <c r="I686" s="83"/>
      <c r="J686" s="155"/>
      <c r="K686" s="162"/>
      <c r="L686" s="86"/>
      <c r="M686" s="86"/>
      <c r="N686" s="84"/>
      <c r="O686" s="84"/>
      <c r="P686" s="84"/>
    </row>
    <row r="687" spans="1:18" x14ac:dyDescent="0.3">
      <c r="A687" s="76">
        <v>2</v>
      </c>
      <c r="B687" s="75" t="s">
        <v>350</v>
      </c>
      <c r="C687" s="75" t="s">
        <v>964</v>
      </c>
      <c r="D687" s="75" t="s">
        <v>965</v>
      </c>
      <c r="E687" s="75" t="s">
        <v>966</v>
      </c>
      <c r="F687" s="75" t="s">
        <v>480</v>
      </c>
      <c r="G687" s="75" t="s">
        <v>968</v>
      </c>
      <c r="H687" s="80">
        <v>4000</v>
      </c>
      <c r="I687" s="76">
        <v>3</v>
      </c>
      <c r="J687" s="153">
        <f>สกลนคร!F22</f>
        <v>504764.3</v>
      </c>
      <c r="K687" s="159">
        <f>สกลนคร!AI22</f>
        <v>1565686.1799999997</v>
      </c>
      <c r="L687" s="81">
        <f>สกลนคร!AJ22</f>
        <v>4015436.3</v>
      </c>
      <c r="M687" s="81">
        <f>สกลนคร!AK22</f>
        <v>3110805.4099999997</v>
      </c>
      <c r="N687" s="75"/>
      <c r="O687" s="75"/>
      <c r="P687" s="75"/>
      <c r="Q687" s="151">
        <f t="shared" si="76"/>
        <v>904630.89000000013</v>
      </c>
      <c r="R687" s="78">
        <f t="shared" si="77"/>
        <v>1003.859075</v>
      </c>
    </row>
    <row r="688" spans="1:18" x14ac:dyDescent="0.3">
      <c r="A688" s="76">
        <v>3</v>
      </c>
      <c r="B688" s="75" t="s">
        <v>350</v>
      </c>
      <c r="C688" s="75" t="s">
        <v>964</v>
      </c>
      <c r="D688" s="75" t="s">
        <v>965</v>
      </c>
      <c r="E688" s="75" t="s">
        <v>966</v>
      </c>
      <c r="F688" s="75" t="s">
        <v>480</v>
      </c>
      <c r="G688" s="75" t="s">
        <v>969</v>
      </c>
      <c r="H688" s="80">
        <v>9196</v>
      </c>
      <c r="I688" s="76">
        <v>5</v>
      </c>
      <c r="J688" s="153">
        <f>สกลนคร!F23</f>
        <v>423063.46</v>
      </c>
      <c r="K688" s="159">
        <f>สกลนคร!AI23</f>
        <v>445930.12</v>
      </c>
      <c r="L688" s="81">
        <f>สกลนคร!AJ23</f>
        <v>2457456.91</v>
      </c>
      <c r="M688" s="81">
        <f>สกลนคร!AK23</f>
        <v>2359712.33</v>
      </c>
      <c r="N688" s="75"/>
      <c r="O688" s="75"/>
      <c r="P688" s="75"/>
      <c r="Q688" s="151">
        <f t="shared" si="76"/>
        <v>97744.580000000075</v>
      </c>
      <c r="R688" s="78">
        <f t="shared" si="77"/>
        <v>267.23106894301873</v>
      </c>
    </row>
    <row r="689" spans="1:18" x14ac:dyDescent="0.3">
      <c r="A689" s="76">
        <v>4</v>
      </c>
      <c r="B689" s="75" t="s">
        <v>350</v>
      </c>
      <c r="C689" s="75" t="s">
        <v>964</v>
      </c>
      <c r="D689" s="75" t="s">
        <v>965</v>
      </c>
      <c r="E689" s="75" t="s">
        <v>966</v>
      </c>
      <c r="F689" s="75" t="s">
        <v>480</v>
      </c>
      <c r="G689" s="75" t="s">
        <v>970</v>
      </c>
      <c r="H689" s="80">
        <v>4170</v>
      </c>
      <c r="I689" s="76">
        <v>3</v>
      </c>
      <c r="J689" s="153">
        <f>สกลนคร!F24</f>
        <v>354553.79</v>
      </c>
      <c r="K689" s="159">
        <f>สกลนคร!AI24</f>
        <v>634849.41999999993</v>
      </c>
      <c r="L689" s="81">
        <f>สกลนคร!AJ24</f>
        <v>3541335.3600000003</v>
      </c>
      <c r="M689" s="81">
        <f>สกลนคร!AK24</f>
        <v>3651849.01</v>
      </c>
      <c r="N689" s="75"/>
      <c r="O689" s="75"/>
      <c r="P689" s="75"/>
      <c r="Q689" s="151">
        <f t="shared" si="76"/>
        <v>-110513.64999999944</v>
      </c>
      <c r="R689" s="78">
        <f t="shared" si="77"/>
        <v>849.24109352517996</v>
      </c>
    </row>
    <row r="690" spans="1:18" x14ac:dyDescent="0.3">
      <c r="A690" s="76">
        <v>5</v>
      </c>
      <c r="B690" s="75" t="s">
        <v>350</v>
      </c>
      <c r="C690" s="75" t="s">
        <v>964</v>
      </c>
      <c r="D690" s="75" t="s">
        <v>965</v>
      </c>
      <c r="E690" s="75" t="s">
        <v>966</v>
      </c>
      <c r="F690" s="75" t="s">
        <v>480</v>
      </c>
      <c r="G690" s="75" t="s">
        <v>971</v>
      </c>
      <c r="H690" s="80">
        <v>2125</v>
      </c>
      <c r="I690" s="76">
        <v>2</v>
      </c>
      <c r="J690" s="153">
        <f>สกลนคร!F25</f>
        <v>480835.85</v>
      </c>
      <c r="K690" s="159">
        <f>สกลนคร!AI25</f>
        <v>558045.74</v>
      </c>
      <c r="L690" s="81">
        <f>สกลนคร!AJ25</f>
        <v>2408636.54</v>
      </c>
      <c r="M690" s="81">
        <f>สกลนคร!AK25</f>
        <v>2219671.1399999997</v>
      </c>
      <c r="N690" s="75"/>
      <c r="O690" s="75"/>
      <c r="P690" s="75"/>
      <c r="Q690" s="151">
        <f t="shared" si="76"/>
        <v>188965.40000000037</v>
      </c>
      <c r="R690" s="78">
        <f t="shared" si="77"/>
        <v>1133.4760188235293</v>
      </c>
    </row>
    <row r="691" spans="1:18" x14ac:dyDescent="0.3">
      <c r="A691" s="76">
        <v>6</v>
      </c>
      <c r="B691" s="75" t="s">
        <v>350</v>
      </c>
      <c r="C691" s="75" t="s">
        <v>964</v>
      </c>
      <c r="D691" s="75" t="s">
        <v>965</v>
      </c>
      <c r="E691" s="75" t="s">
        <v>966</v>
      </c>
      <c r="F691" s="75" t="s">
        <v>480</v>
      </c>
      <c r="G691" s="75" t="s">
        <v>972</v>
      </c>
      <c r="H691" s="80">
        <v>4953</v>
      </c>
      <c r="I691" s="76">
        <v>4</v>
      </c>
      <c r="J691" s="153">
        <f>สกลนคร!F26</f>
        <v>201842.34</v>
      </c>
      <c r="K691" s="159">
        <f>สกลนคร!AI26</f>
        <v>351450.45000000007</v>
      </c>
      <c r="L691" s="81">
        <f>สกลนคร!AJ26</f>
        <v>2002381.64</v>
      </c>
      <c r="M691" s="81">
        <f>สกลนคร!AK26</f>
        <v>1975093.8499999999</v>
      </c>
      <c r="N691" s="75"/>
      <c r="O691" s="75"/>
      <c r="P691" s="75"/>
      <c r="Q691" s="151">
        <f t="shared" si="76"/>
        <v>27287.790000000037</v>
      </c>
      <c r="R691" s="78">
        <f t="shared" si="77"/>
        <v>404.27652735715725</v>
      </c>
    </row>
    <row r="692" spans="1:18" x14ac:dyDescent="0.3">
      <c r="A692" s="76">
        <v>7</v>
      </c>
      <c r="B692" s="75" t="s">
        <v>350</v>
      </c>
      <c r="C692" s="75" t="s">
        <v>964</v>
      </c>
      <c r="D692" s="75" t="s">
        <v>965</v>
      </c>
      <c r="E692" s="75" t="s">
        <v>966</v>
      </c>
      <c r="F692" s="75" t="s">
        <v>480</v>
      </c>
      <c r="G692" s="75" t="s">
        <v>973</v>
      </c>
      <c r="H692" s="80">
        <v>5133</v>
      </c>
      <c r="I692" s="76">
        <v>4</v>
      </c>
      <c r="J692" s="153">
        <f>สกลนคร!F27</f>
        <v>998946.66</v>
      </c>
      <c r="K692" s="159">
        <f>สกลนคร!AI27</f>
        <v>1176124.03</v>
      </c>
      <c r="L692" s="81">
        <f>สกลนคร!AJ27</f>
        <v>3365219.48</v>
      </c>
      <c r="M692" s="81">
        <f>สกลนคร!AK27</f>
        <v>2600506.04</v>
      </c>
      <c r="N692" s="75"/>
      <c r="O692" s="75"/>
      <c r="P692" s="75"/>
      <c r="Q692" s="151">
        <f t="shared" si="76"/>
        <v>764713.44</v>
      </c>
      <c r="R692" s="78">
        <f t="shared" si="77"/>
        <v>655.60480810442232</v>
      </c>
    </row>
    <row r="693" spans="1:18" x14ac:dyDescent="0.3">
      <c r="A693" s="76">
        <v>8</v>
      </c>
      <c r="B693" s="75" t="s">
        <v>350</v>
      </c>
      <c r="C693" s="75" t="s">
        <v>964</v>
      </c>
      <c r="D693" s="75" t="s">
        <v>965</v>
      </c>
      <c r="E693" s="75" t="s">
        <v>966</v>
      </c>
      <c r="F693" s="75" t="s">
        <v>480</v>
      </c>
      <c r="G693" s="75" t="s">
        <v>974</v>
      </c>
      <c r="H693" s="80">
        <v>9944</v>
      </c>
      <c r="I693" s="76">
        <v>5</v>
      </c>
      <c r="J693" s="153">
        <f>สกลนคร!F28</f>
        <v>1065881.5</v>
      </c>
      <c r="K693" s="159">
        <f>สกลนคร!AI28</f>
        <v>1157458.54</v>
      </c>
      <c r="L693" s="81">
        <f>สกลนคร!AJ28</f>
        <v>2230641.4</v>
      </c>
      <c r="M693" s="81">
        <f>สกลนคร!AK28</f>
        <v>1873336.46</v>
      </c>
      <c r="N693" s="75"/>
      <c r="O693" s="75"/>
      <c r="P693" s="75"/>
      <c r="Q693" s="151">
        <f t="shared" si="76"/>
        <v>357304.93999999994</v>
      </c>
      <c r="R693" s="78">
        <f t="shared" si="77"/>
        <v>224.32033386967015</v>
      </c>
    </row>
    <row r="694" spans="1:18" x14ac:dyDescent="0.3">
      <c r="A694" s="76">
        <v>9</v>
      </c>
      <c r="B694" s="75" t="s">
        <v>350</v>
      </c>
      <c r="C694" s="75" t="s">
        <v>964</v>
      </c>
      <c r="D694" s="75" t="s">
        <v>965</v>
      </c>
      <c r="E694" s="75" t="s">
        <v>966</v>
      </c>
      <c r="F694" s="75" t="s">
        <v>480</v>
      </c>
      <c r="G694" s="75" t="s">
        <v>975</v>
      </c>
      <c r="H694" s="80">
        <v>7970</v>
      </c>
      <c r="I694" s="76">
        <v>5</v>
      </c>
      <c r="J694" s="153">
        <f>สกลนคร!F29</f>
        <v>972718.05</v>
      </c>
      <c r="K694" s="159">
        <f>สกลนคร!AI29</f>
        <v>1218298.23</v>
      </c>
      <c r="L694" s="81">
        <f>สกลนคร!AJ29</f>
        <v>3302484.54</v>
      </c>
      <c r="M694" s="81">
        <f>สกลนคร!AK29</f>
        <v>3103991.2800000003</v>
      </c>
      <c r="N694" s="75"/>
      <c r="O694" s="75"/>
      <c r="P694" s="75"/>
      <c r="Q694" s="151">
        <f t="shared" si="76"/>
        <v>198493.25999999978</v>
      </c>
      <c r="R694" s="78">
        <f t="shared" si="77"/>
        <v>414.36443412797991</v>
      </c>
    </row>
    <row r="695" spans="1:18" x14ac:dyDescent="0.3">
      <c r="A695" s="76">
        <v>10</v>
      </c>
      <c r="B695" s="75" t="s">
        <v>350</v>
      </c>
      <c r="C695" s="75" t="s">
        <v>964</v>
      </c>
      <c r="D695" s="75" t="s">
        <v>965</v>
      </c>
      <c r="E695" s="75" t="s">
        <v>966</v>
      </c>
      <c r="F695" s="75" t="s">
        <v>480</v>
      </c>
      <c r="G695" s="75" t="s">
        <v>976</v>
      </c>
      <c r="H695" s="80">
        <v>3631</v>
      </c>
      <c r="I695" s="76">
        <v>3</v>
      </c>
      <c r="J695" s="153">
        <f>สกลนคร!F30</f>
        <v>373816.39</v>
      </c>
      <c r="K695" s="159">
        <f>สกลนคร!AI30</f>
        <v>505310.68000000005</v>
      </c>
      <c r="L695" s="81">
        <f>สกลนคร!AJ30</f>
        <v>3845198.67</v>
      </c>
      <c r="M695" s="81">
        <f>สกลนคร!AK30</f>
        <v>4051512.18</v>
      </c>
      <c r="N695" s="75"/>
      <c r="O695" s="75"/>
      <c r="P695" s="75"/>
      <c r="Q695" s="151">
        <f t="shared" si="76"/>
        <v>-206313.51000000024</v>
      </c>
      <c r="R695" s="78">
        <f t="shared" si="77"/>
        <v>1058.9916469292207</v>
      </c>
    </row>
    <row r="696" spans="1:18" x14ac:dyDescent="0.3">
      <c r="A696" s="76">
        <v>11</v>
      </c>
      <c r="B696" s="75" t="s">
        <v>350</v>
      </c>
      <c r="C696" s="75" t="s">
        <v>964</v>
      </c>
      <c r="D696" s="75" t="s">
        <v>965</v>
      </c>
      <c r="E696" s="75" t="s">
        <v>966</v>
      </c>
      <c r="F696" s="75" t="s">
        <v>480</v>
      </c>
      <c r="G696" s="75" t="s">
        <v>977</v>
      </c>
      <c r="H696" s="80">
        <v>3196</v>
      </c>
      <c r="I696" s="76">
        <v>3</v>
      </c>
      <c r="J696" s="153">
        <f>สกลนคร!F31</f>
        <v>735926.89</v>
      </c>
      <c r="K696" s="159">
        <f>สกลนคร!AI31</f>
        <v>826233.20000000007</v>
      </c>
      <c r="L696" s="81">
        <f>สกลนคร!AJ31</f>
        <v>2320805.7000000002</v>
      </c>
      <c r="M696" s="81">
        <f>สกลนคร!AK31</f>
        <v>2118036.6</v>
      </c>
      <c r="N696" s="75"/>
      <c r="O696" s="75"/>
      <c r="P696" s="75"/>
      <c r="Q696" s="151">
        <f t="shared" si="76"/>
        <v>202769.10000000009</v>
      </c>
      <c r="R696" s="78">
        <f t="shared" si="77"/>
        <v>726.15948060075095</v>
      </c>
    </row>
    <row r="697" spans="1:18" x14ac:dyDescent="0.3">
      <c r="A697" s="76">
        <v>12</v>
      </c>
      <c r="B697" s="75" t="s">
        <v>350</v>
      </c>
      <c r="C697" s="75" t="s">
        <v>964</v>
      </c>
      <c r="D697" s="75" t="s">
        <v>965</v>
      </c>
      <c r="E697" s="75" t="s">
        <v>966</v>
      </c>
      <c r="F697" s="75" t="s">
        <v>480</v>
      </c>
      <c r="G697" s="75" t="s">
        <v>978</v>
      </c>
      <c r="H697" s="80">
        <v>3788</v>
      </c>
      <c r="I697" s="76">
        <v>3</v>
      </c>
      <c r="J697" s="153">
        <f>สกลนคร!F32</f>
        <v>536088.48</v>
      </c>
      <c r="K697" s="159">
        <f>สกลนคร!AI32</f>
        <v>605791.19000000006</v>
      </c>
      <c r="L697" s="81">
        <f>สกลนคร!AJ32</f>
        <v>4804722.7799999993</v>
      </c>
      <c r="M697" s="81">
        <f>สกลนคร!AK32</f>
        <v>4119756.03</v>
      </c>
      <c r="N697" s="75"/>
      <c r="O697" s="75"/>
      <c r="P697" s="75"/>
      <c r="Q697" s="151">
        <f t="shared" si="76"/>
        <v>684966.74999999953</v>
      </c>
      <c r="R697" s="78">
        <f t="shared" si="77"/>
        <v>1268.4062249208023</v>
      </c>
    </row>
    <row r="698" spans="1:18" x14ac:dyDescent="0.3">
      <c r="A698" s="76">
        <v>13</v>
      </c>
      <c r="B698" s="75" t="s">
        <v>350</v>
      </c>
      <c r="C698" s="75" t="s">
        <v>964</v>
      </c>
      <c r="D698" s="75" t="s">
        <v>965</v>
      </c>
      <c r="E698" s="75" t="s">
        <v>966</v>
      </c>
      <c r="F698" s="75" t="s">
        <v>480</v>
      </c>
      <c r="G698" s="75" t="s">
        <v>979</v>
      </c>
      <c r="H698" s="80">
        <v>3714</v>
      </c>
      <c r="I698" s="76">
        <v>3</v>
      </c>
      <c r="J698" s="153">
        <f>สกลนคร!F33</f>
        <v>641285.62</v>
      </c>
      <c r="K698" s="159">
        <f>สกลนคร!AI33</f>
        <v>846108.01</v>
      </c>
      <c r="L698" s="81">
        <f>สกลนคร!AJ33</f>
        <v>2467597.89</v>
      </c>
      <c r="M698" s="81">
        <f>สกลนคร!AK33</f>
        <v>1947096.78</v>
      </c>
      <c r="N698" s="75"/>
      <c r="O698" s="75"/>
      <c r="P698" s="75"/>
      <c r="Q698" s="151">
        <f t="shared" si="76"/>
        <v>520501.1100000001</v>
      </c>
      <c r="R698" s="78">
        <f t="shared" si="77"/>
        <v>664.40438610662363</v>
      </c>
    </row>
    <row r="699" spans="1:18" x14ac:dyDescent="0.3">
      <c r="A699" s="76">
        <v>14</v>
      </c>
      <c r="B699" s="75" t="s">
        <v>350</v>
      </c>
      <c r="C699" s="75" t="s">
        <v>964</v>
      </c>
      <c r="D699" s="75" t="s">
        <v>965</v>
      </c>
      <c r="E699" s="75" t="s">
        <v>966</v>
      </c>
      <c r="F699" s="75" t="s">
        <v>480</v>
      </c>
      <c r="G699" s="75" t="s">
        <v>980</v>
      </c>
      <c r="H699" s="80">
        <v>7059</v>
      </c>
      <c r="I699" s="76">
        <v>5</v>
      </c>
      <c r="J699" s="153">
        <f>สกลนคร!F34</f>
        <v>746635.12</v>
      </c>
      <c r="K699" s="159">
        <f>สกลนคร!AI34</f>
        <v>930560.98</v>
      </c>
      <c r="L699" s="81">
        <f>สกลนคร!AJ34</f>
        <v>2646989.77</v>
      </c>
      <c r="M699" s="81">
        <f>สกลนคร!AK34</f>
        <v>2235202.41</v>
      </c>
      <c r="N699" s="75"/>
      <c r="O699" s="75"/>
      <c r="P699" s="75"/>
      <c r="Q699" s="151">
        <f t="shared" si="76"/>
        <v>411787.35999999987</v>
      </c>
      <c r="R699" s="78">
        <f t="shared" si="77"/>
        <v>374.98084289559426</v>
      </c>
    </row>
    <row r="700" spans="1:18" x14ac:dyDescent="0.3">
      <c r="A700" s="76">
        <v>15</v>
      </c>
      <c r="B700" s="75" t="s">
        <v>350</v>
      </c>
      <c r="C700" s="75" t="s">
        <v>964</v>
      </c>
      <c r="D700" s="75" t="s">
        <v>965</v>
      </c>
      <c r="E700" s="75" t="s">
        <v>966</v>
      </c>
      <c r="F700" s="75" t="s">
        <v>480</v>
      </c>
      <c r="G700" s="75" t="s">
        <v>981</v>
      </c>
      <c r="H700" s="80">
        <v>3387</v>
      </c>
      <c r="I700" s="76">
        <v>3</v>
      </c>
      <c r="J700" s="153">
        <f>สกลนคร!F35</f>
        <v>1328890.75</v>
      </c>
      <c r="K700" s="159">
        <f>สกลนคร!AI35</f>
        <v>1485819.23</v>
      </c>
      <c r="L700" s="81">
        <f>สกลนคร!AJ35</f>
        <v>2845795.19</v>
      </c>
      <c r="M700" s="81">
        <f>สกลนคร!AK35</f>
        <v>3107697.5599999996</v>
      </c>
      <c r="N700" s="75"/>
      <c r="O700" s="75"/>
      <c r="P700" s="75"/>
      <c r="Q700" s="151">
        <f t="shared" si="76"/>
        <v>-261902.36999999965</v>
      </c>
      <c r="R700" s="78">
        <f t="shared" si="77"/>
        <v>840.21115736640093</v>
      </c>
    </row>
    <row r="701" spans="1:18" x14ac:dyDescent="0.3">
      <c r="A701" s="76">
        <v>16</v>
      </c>
      <c r="B701" s="75" t="s">
        <v>350</v>
      </c>
      <c r="C701" s="75" t="s">
        <v>964</v>
      </c>
      <c r="D701" s="75" t="s">
        <v>965</v>
      </c>
      <c r="E701" s="75" t="s">
        <v>966</v>
      </c>
      <c r="F701" s="75" t="s">
        <v>480</v>
      </c>
      <c r="G701" s="75" t="s">
        <v>982</v>
      </c>
      <c r="H701" s="80">
        <v>4255</v>
      </c>
      <c r="I701" s="76">
        <v>3</v>
      </c>
      <c r="J701" s="153">
        <f>สกลนคร!F36</f>
        <v>373362.91</v>
      </c>
      <c r="K701" s="159">
        <f>สกลนคร!AI36</f>
        <v>470014.94999999995</v>
      </c>
      <c r="L701" s="81">
        <f>สกลนคร!AJ36</f>
        <v>3131534.9000000004</v>
      </c>
      <c r="M701" s="81">
        <f>สกลนคร!AK36</f>
        <v>3156929.53</v>
      </c>
      <c r="N701" s="75"/>
      <c r="O701" s="75"/>
      <c r="P701" s="75"/>
      <c r="Q701" s="151">
        <f t="shared" si="76"/>
        <v>-25394.629999999423</v>
      </c>
      <c r="R701" s="78">
        <f t="shared" si="77"/>
        <v>735.96589894242072</v>
      </c>
    </row>
    <row r="702" spans="1:18" x14ac:dyDescent="0.3">
      <c r="A702" s="76">
        <v>17</v>
      </c>
      <c r="B702" s="75" t="s">
        <v>350</v>
      </c>
      <c r="C702" s="75" t="s">
        <v>964</v>
      </c>
      <c r="D702" s="75" t="s">
        <v>965</v>
      </c>
      <c r="E702" s="75" t="s">
        <v>966</v>
      </c>
      <c r="F702" s="75" t="s">
        <v>480</v>
      </c>
      <c r="G702" s="75" t="s">
        <v>983</v>
      </c>
      <c r="H702" s="80">
        <v>1849</v>
      </c>
      <c r="I702" s="76">
        <v>2</v>
      </c>
      <c r="J702" s="153">
        <f>สกลนคร!F37</f>
        <v>291177.65000000002</v>
      </c>
      <c r="K702" s="159">
        <f>สกลนคร!AI37</f>
        <v>393448.21</v>
      </c>
      <c r="L702" s="81">
        <f>สกลนคร!AJ37</f>
        <v>2666530.35</v>
      </c>
      <c r="M702" s="81">
        <f>สกลนคร!AK37</f>
        <v>2685418.59</v>
      </c>
      <c r="N702" s="75"/>
      <c r="O702" s="75"/>
      <c r="P702" s="75"/>
      <c r="Q702" s="151">
        <f t="shared" si="76"/>
        <v>-18888.239999999758</v>
      </c>
      <c r="R702" s="78">
        <f t="shared" si="77"/>
        <v>1442.1472958355869</v>
      </c>
    </row>
    <row r="703" spans="1:18" x14ac:dyDescent="0.3">
      <c r="A703" s="76">
        <v>18</v>
      </c>
      <c r="B703" s="75" t="s">
        <v>350</v>
      </c>
      <c r="C703" s="75" t="s">
        <v>964</v>
      </c>
      <c r="D703" s="75" t="s">
        <v>965</v>
      </c>
      <c r="E703" s="75" t="s">
        <v>966</v>
      </c>
      <c r="F703" s="75" t="s">
        <v>480</v>
      </c>
      <c r="G703" s="75" t="s">
        <v>984</v>
      </c>
      <c r="H703" s="80">
        <v>5343</v>
      </c>
      <c r="I703" s="76">
        <v>4</v>
      </c>
      <c r="J703" s="153">
        <f>สกลนคร!F38</f>
        <v>464591.5</v>
      </c>
      <c r="K703" s="159">
        <f>สกลนคร!AI38</f>
        <v>770447.12</v>
      </c>
      <c r="L703" s="81">
        <f>สกลนคร!AJ38</f>
        <v>1673529.7999999998</v>
      </c>
      <c r="M703" s="81">
        <f>สกลนคร!AK38</f>
        <v>1849957.7999999998</v>
      </c>
      <c r="N703" s="75"/>
      <c r="O703" s="75"/>
      <c r="P703" s="75"/>
      <c r="Q703" s="151">
        <f t="shared" si="76"/>
        <v>-176428</v>
      </c>
      <c r="R703" s="78">
        <f t="shared" si="77"/>
        <v>313.21912783080666</v>
      </c>
    </row>
    <row r="704" spans="1:18" x14ac:dyDescent="0.3">
      <c r="A704" s="76">
        <v>19</v>
      </c>
      <c r="B704" s="75" t="s">
        <v>350</v>
      </c>
      <c r="C704" s="75" t="s">
        <v>964</v>
      </c>
      <c r="D704" s="75" t="s">
        <v>965</v>
      </c>
      <c r="E704" s="75" t="s">
        <v>966</v>
      </c>
      <c r="F704" s="75" t="s">
        <v>480</v>
      </c>
      <c r="G704" s="75" t="s">
        <v>985</v>
      </c>
      <c r="H704" s="80">
        <v>2589</v>
      </c>
      <c r="I704" s="76">
        <v>2</v>
      </c>
      <c r="J704" s="153">
        <f>สกลนคร!F39</f>
        <v>803916.59</v>
      </c>
      <c r="K704" s="159">
        <f>สกลนคร!AI39</f>
        <v>872037.77999999991</v>
      </c>
      <c r="L704" s="81">
        <f>สกลนคร!AJ39</f>
        <v>2878594.3499999996</v>
      </c>
      <c r="M704" s="81">
        <f>สกลนคร!AK39</f>
        <v>2653996.67</v>
      </c>
      <c r="N704" s="75"/>
      <c r="O704" s="75"/>
      <c r="P704" s="75"/>
      <c r="Q704" s="151">
        <f t="shared" si="76"/>
        <v>224597.6799999997</v>
      </c>
      <c r="R704" s="78">
        <f t="shared" si="77"/>
        <v>1111.8556778679026</v>
      </c>
    </row>
    <row r="705" spans="1:18" x14ac:dyDescent="0.3">
      <c r="A705" s="76">
        <v>20</v>
      </c>
      <c r="B705" s="75" t="s">
        <v>350</v>
      </c>
      <c r="C705" s="75" t="s">
        <v>964</v>
      </c>
      <c r="D705" s="75" t="s">
        <v>965</v>
      </c>
      <c r="E705" s="75" t="s">
        <v>966</v>
      </c>
      <c r="F705" s="75" t="s">
        <v>480</v>
      </c>
      <c r="G705" s="75" t="s">
        <v>986</v>
      </c>
      <c r="H705" s="80">
        <v>2366</v>
      </c>
      <c r="I705" s="76">
        <v>2</v>
      </c>
      <c r="J705" s="153">
        <f>สกลนคร!F40</f>
        <v>284915.28999999998</v>
      </c>
      <c r="K705" s="159">
        <f>สกลนคร!AI40</f>
        <v>331981.45999999996</v>
      </c>
      <c r="L705" s="81">
        <f>สกลนคร!AJ40</f>
        <v>1322912.1499999999</v>
      </c>
      <c r="M705" s="81">
        <f>สกลนคร!AK40</f>
        <v>1285889.71</v>
      </c>
      <c r="N705" s="75"/>
      <c r="O705" s="75"/>
      <c r="P705" s="75"/>
      <c r="Q705" s="151">
        <f t="shared" si="76"/>
        <v>37022.439999999944</v>
      </c>
      <c r="R705" s="78">
        <f t="shared" si="77"/>
        <v>559.13446745562123</v>
      </c>
    </row>
    <row r="706" spans="1:18" x14ac:dyDescent="0.3">
      <c r="A706" s="76">
        <v>21</v>
      </c>
      <c r="B706" s="75" t="s">
        <v>350</v>
      </c>
      <c r="C706" s="75" t="s">
        <v>964</v>
      </c>
      <c r="D706" s="75" t="s">
        <v>965</v>
      </c>
      <c r="E706" s="75" t="s">
        <v>966</v>
      </c>
      <c r="F706" s="75" t="s">
        <v>480</v>
      </c>
      <c r="G706" s="75" t="s">
        <v>987</v>
      </c>
      <c r="H706" s="80">
        <v>5997</v>
      </c>
      <c r="I706" s="76">
        <v>4</v>
      </c>
      <c r="J706" s="153">
        <f>สกลนคร!F41</f>
        <v>447041.37</v>
      </c>
      <c r="K706" s="159">
        <f>สกลนคร!AI41</f>
        <v>668687.98</v>
      </c>
      <c r="L706" s="81">
        <f>สกลนคร!AJ41</f>
        <v>1665087.47</v>
      </c>
      <c r="M706" s="81">
        <f>สกลนคร!AK41</f>
        <v>2165366.96</v>
      </c>
      <c r="N706" s="75"/>
      <c r="O706" s="75"/>
      <c r="P706" s="75"/>
      <c r="Q706" s="151">
        <f t="shared" si="76"/>
        <v>-500279.49</v>
      </c>
      <c r="R706" s="78">
        <f t="shared" si="77"/>
        <v>277.65340503585128</v>
      </c>
    </row>
    <row r="707" spans="1:18" x14ac:dyDescent="0.3">
      <c r="A707" s="76">
        <v>22</v>
      </c>
      <c r="B707" s="75" t="s">
        <v>350</v>
      </c>
      <c r="C707" s="75" t="s">
        <v>964</v>
      </c>
      <c r="D707" s="75" t="s">
        <v>965</v>
      </c>
      <c r="E707" s="75" t="s">
        <v>966</v>
      </c>
      <c r="F707" s="75" t="s">
        <v>480</v>
      </c>
      <c r="G707" s="75" t="s">
        <v>988</v>
      </c>
      <c r="H707" s="80">
        <v>3377</v>
      </c>
      <c r="I707" s="76">
        <v>3</v>
      </c>
      <c r="J707" s="153">
        <f>สกลนคร!F42</f>
        <v>695411.23</v>
      </c>
      <c r="K707" s="159">
        <f>สกลนคร!AI42</f>
        <v>797859.63</v>
      </c>
      <c r="L707" s="81">
        <f>สกลนคร!AJ42</f>
        <v>2408715.48</v>
      </c>
      <c r="M707" s="81">
        <f>สกลนคร!AK42</f>
        <v>2350811.87</v>
      </c>
      <c r="N707" s="75"/>
      <c r="O707" s="75"/>
      <c r="P707" s="75"/>
      <c r="Q707" s="151">
        <f t="shared" si="76"/>
        <v>57903.60999999987</v>
      </c>
      <c r="R707" s="78">
        <f t="shared" si="77"/>
        <v>713.27079656499848</v>
      </c>
    </row>
    <row r="708" spans="1:18" x14ac:dyDescent="0.3">
      <c r="A708" s="76">
        <v>23</v>
      </c>
      <c r="B708" s="75" t="s">
        <v>350</v>
      </c>
      <c r="C708" s="75" t="s">
        <v>964</v>
      </c>
      <c r="D708" s="75" t="s">
        <v>965</v>
      </c>
      <c r="E708" s="75" t="s">
        <v>966</v>
      </c>
      <c r="F708" s="75" t="s">
        <v>480</v>
      </c>
      <c r="G708" s="75" t="s">
        <v>989</v>
      </c>
      <c r="H708" s="80">
        <v>5823</v>
      </c>
      <c r="I708" s="76">
        <v>4</v>
      </c>
      <c r="J708" s="153">
        <f>สกลนคร!F43</f>
        <v>47349.34</v>
      </c>
      <c r="K708" s="159">
        <f>สกลนคร!AI43</f>
        <v>378361.19999999995</v>
      </c>
      <c r="L708" s="81">
        <f>สกลนคร!AJ43</f>
        <v>1616101.83</v>
      </c>
      <c r="M708" s="81">
        <f>สกลนคร!AK43</f>
        <v>1802305.2200000002</v>
      </c>
      <c r="N708" s="75"/>
      <c r="O708" s="75"/>
      <c r="P708" s="75"/>
      <c r="Q708" s="151">
        <f t="shared" si="76"/>
        <v>-186203.39000000013</v>
      </c>
      <c r="R708" s="78">
        <f t="shared" si="77"/>
        <v>277.53766615146833</v>
      </c>
    </row>
    <row r="709" spans="1:18" x14ac:dyDescent="0.3">
      <c r="A709" s="76">
        <v>24</v>
      </c>
      <c r="B709" s="75" t="s">
        <v>350</v>
      </c>
      <c r="C709" s="75" t="s">
        <v>964</v>
      </c>
      <c r="D709" s="75" t="s">
        <v>965</v>
      </c>
      <c r="E709" s="75" t="s">
        <v>966</v>
      </c>
      <c r="F709" s="75" t="s">
        <v>480</v>
      </c>
      <c r="G709" s="75" t="s">
        <v>990</v>
      </c>
      <c r="H709" s="80">
        <v>2905</v>
      </c>
      <c r="I709" s="76">
        <v>2</v>
      </c>
      <c r="J709" s="153">
        <f>สกลนคร!F44</f>
        <v>737272.71</v>
      </c>
      <c r="K709" s="159">
        <f>สกลนคร!AI44</f>
        <v>942275.87</v>
      </c>
      <c r="L709" s="81">
        <f>สกลนคร!AJ44</f>
        <v>1991760.22</v>
      </c>
      <c r="M709" s="81">
        <f>สกลนคร!AK44</f>
        <v>1807844.24</v>
      </c>
      <c r="N709" s="75"/>
      <c r="O709" s="75"/>
      <c r="P709" s="75"/>
      <c r="Q709" s="151">
        <f t="shared" si="76"/>
        <v>183915.97999999998</v>
      </c>
      <c r="R709" s="78">
        <f t="shared" si="77"/>
        <v>685.63174526678142</v>
      </c>
    </row>
    <row r="710" spans="1:18" x14ac:dyDescent="0.3">
      <c r="A710" s="76">
        <v>25</v>
      </c>
      <c r="B710" s="75" t="s">
        <v>350</v>
      </c>
      <c r="C710" s="75" t="s">
        <v>964</v>
      </c>
      <c r="D710" s="75" t="s">
        <v>965</v>
      </c>
      <c r="E710" s="75" t="s">
        <v>966</v>
      </c>
      <c r="F710" s="75" t="s">
        <v>480</v>
      </c>
      <c r="G710" s="75" t="s">
        <v>991</v>
      </c>
      <c r="H710" s="80">
        <v>2625</v>
      </c>
      <c r="I710" s="76">
        <v>2</v>
      </c>
      <c r="J710" s="153">
        <f>สกลนคร!F45</f>
        <v>247167.73</v>
      </c>
      <c r="K710" s="159">
        <f>สกลนคร!AI45</f>
        <v>345804.49999999994</v>
      </c>
      <c r="L710" s="81">
        <f>สกลนคร!AJ45</f>
        <v>2775086.4400000004</v>
      </c>
      <c r="M710" s="81">
        <f>สกลนคร!AK45</f>
        <v>2218691.67</v>
      </c>
      <c r="N710" s="75"/>
      <c r="O710" s="75"/>
      <c r="P710" s="75"/>
      <c r="Q710" s="151">
        <f t="shared" si="76"/>
        <v>556394.77000000048</v>
      </c>
      <c r="R710" s="78">
        <f t="shared" si="77"/>
        <v>1057.1757866666669</v>
      </c>
    </row>
    <row r="711" spans="1:18" s="21" customFormat="1" x14ac:dyDescent="0.3">
      <c r="A711" s="139">
        <v>1</v>
      </c>
      <c r="B711" s="140" t="s">
        <v>350</v>
      </c>
      <c r="C711" s="140"/>
      <c r="D711" s="140"/>
      <c r="E711" s="140" t="s">
        <v>376</v>
      </c>
      <c r="F711" s="140"/>
      <c r="G711" s="140" t="s">
        <v>992</v>
      </c>
      <c r="H711" s="142">
        <f>SUM(H686:H710)</f>
        <v>109395</v>
      </c>
      <c r="I711" s="139"/>
      <c r="J711" s="142">
        <f>SUM(J686:J710)</f>
        <v>13757455.52</v>
      </c>
      <c r="K711" s="160">
        <f>SUM(K686:K710)</f>
        <v>18278584.700000003</v>
      </c>
      <c r="L711" s="142">
        <f t="shared" ref="L711:M711" si="84">SUM(L686:L710)</f>
        <v>64384555.159999982</v>
      </c>
      <c r="M711" s="142">
        <f t="shared" si="84"/>
        <v>60451479.340000018</v>
      </c>
      <c r="N711" s="140">
        <v>24</v>
      </c>
      <c r="O711" s="140">
        <v>24</v>
      </c>
      <c r="P711" s="140">
        <f>N711-O711</f>
        <v>0</v>
      </c>
      <c r="Q711" s="152">
        <f t="shared" ref="Q711:Q774" si="85">L711-M711</f>
        <v>3933075.819999963</v>
      </c>
      <c r="R711" s="150">
        <f>L711/H711</f>
        <v>588.55116924905144</v>
      </c>
    </row>
    <row r="712" spans="1:18" x14ac:dyDescent="0.3">
      <c r="A712" s="76">
        <v>1</v>
      </c>
      <c r="B712" s="75" t="s">
        <v>350</v>
      </c>
      <c r="C712" s="75" t="s">
        <v>993</v>
      </c>
      <c r="D712" s="75" t="s">
        <v>381</v>
      </c>
      <c r="E712" s="75" t="s">
        <v>994</v>
      </c>
      <c r="F712" s="75" t="s">
        <v>510</v>
      </c>
      <c r="G712" s="75" t="s">
        <v>995</v>
      </c>
      <c r="H712" s="80"/>
      <c r="I712" s="76"/>
      <c r="J712" s="153"/>
      <c r="K712" s="159"/>
      <c r="L712" s="81"/>
      <c r="M712" s="81"/>
      <c r="N712" s="75"/>
      <c r="O712" s="75"/>
      <c r="P712" s="75"/>
    </row>
    <row r="713" spans="1:18" x14ac:dyDescent="0.3">
      <c r="A713" s="76">
        <v>2</v>
      </c>
      <c r="B713" s="75" t="s">
        <v>350</v>
      </c>
      <c r="C713" s="75" t="s">
        <v>993</v>
      </c>
      <c r="D713" s="75" t="s">
        <v>381</v>
      </c>
      <c r="E713" s="75" t="s">
        <v>994</v>
      </c>
      <c r="F713" s="75" t="s">
        <v>480</v>
      </c>
      <c r="G713" s="75" t="s">
        <v>996</v>
      </c>
      <c r="H713" s="80">
        <v>5998</v>
      </c>
      <c r="I713" s="76">
        <v>4</v>
      </c>
      <c r="J713" s="153">
        <f>สกลนคร!F46</f>
        <v>526588.74</v>
      </c>
      <c r="K713" s="159">
        <f>สกลนคร!AI46</f>
        <v>627828.47</v>
      </c>
      <c r="L713" s="81">
        <f>สกลนคร!AJ46</f>
        <v>2710268.42</v>
      </c>
      <c r="M713" s="81">
        <f>สกลนคร!AK46</f>
        <v>2899973.63</v>
      </c>
      <c r="N713" s="75"/>
      <c r="O713" s="75"/>
      <c r="P713" s="75"/>
      <c r="Q713" s="151">
        <f t="shared" si="85"/>
        <v>-189705.20999999996</v>
      </c>
      <c r="R713" s="78">
        <f t="shared" ref="R713:R774" si="86">L713/H713</f>
        <v>451.86202400800266</v>
      </c>
    </row>
    <row r="714" spans="1:18" x14ac:dyDescent="0.3">
      <c r="A714" s="76">
        <v>3</v>
      </c>
      <c r="B714" s="75" t="s">
        <v>350</v>
      </c>
      <c r="C714" s="75" t="s">
        <v>993</v>
      </c>
      <c r="D714" s="75" t="s">
        <v>381</v>
      </c>
      <c r="E714" s="75" t="s">
        <v>994</v>
      </c>
      <c r="F714" s="75" t="s">
        <v>480</v>
      </c>
      <c r="G714" s="75" t="s">
        <v>997</v>
      </c>
      <c r="H714" s="80">
        <v>5715</v>
      </c>
      <c r="I714" s="76">
        <v>4</v>
      </c>
      <c r="J714" s="153">
        <f>สกลนคร!F47</f>
        <v>788312.77</v>
      </c>
      <c r="K714" s="159">
        <f>สกลนคร!AI47</f>
        <v>673919.27</v>
      </c>
      <c r="L714" s="81">
        <f>สกลนคร!AJ47</f>
        <v>3504120.23</v>
      </c>
      <c r="M714" s="81">
        <f>สกลนคร!AK47</f>
        <v>3557244.3199999994</v>
      </c>
      <c r="N714" s="75"/>
      <c r="O714" s="75"/>
      <c r="P714" s="75"/>
      <c r="Q714" s="151">
        <f t="shared" si="85"/>
        <v>-53124.089999999385</v>
      </c>
      <c r="R714" s="78">
        <f t="shared" si="86"/>
        <v>613.14439720035</v>
      </c>
    </row>
    <row r="715" spans="1:18" x14ac:dyDescent="0.3">
      <c r="A715" s="76">
        <v>4</v>
      </c>
      <c r="B715" s="75" t="s">
        <v>350</v>
      </c>
      <c r="C715" s="75" t="s">
        <v>993</v>
      </c>
      <c r="D715" s="75" t="s">
        <v>381</v>
      </c>
      <c r="E715" s="75" t="s">
        <v>994</v>
      </c>
      <c r="F715" s="75" t="s">
        <v>480</v>
      </c>
      <c r="G715" s="75" t="s">
        <v>998</v>
      </c>
      <c r="H715" s="80">
        <v>4035</v>
      </c>
      <c r="I715" s="76">
        <v>3</v>
      </c>
      <c r="J715" s="153">
        <f>สกลนคร!F48</f>
        <v>585126.41</v>
      </c>
      <c r="K715" s="159">
        <f>สกลนคร!AI48</f>
        <v>628131.1100000001</v>
      </c>
      <c r="L715" s="81">
        <f>สกลนคร!AJ48</f>
        <v>4093136.87</v>
      </c>
      <c r="M715" s="81">
        <f>สกลนคร!AK48</f>
        <v>3636286.4699999997</v>
      </c>
      <c r="N715" s="75"/>
      <c r="O715" s="75"/>
      <c r="P715" s="75"/>
      <c r="Q715" s="151">
        <f t="shared" si="85"/>
        <v>456850.40000000037</v>
      </c>
      <c r="R715" s="78">
        <f t="shared" si="86"/>
        <v>1014.4081462205701</v>
      </c>
    </row>
    <row r="716" spans="1:18" x14ac:dyDescent="0.3">
      <c r="A716" s="76">
        <v>5</v>
      </c>
      <c r="B716" s="75" t="s">
        <v>350</v>
      </c>
      <c r="C716" s="75" t="s">
        <v>993</v>
      </c>
      <c r="D716" s="75" t="s">
        <v>381</v>
      </c>
      <c r="E716" s="75" t="s">
        <v>994</v>
      </c>
      <c r="F716" s="75" t="s">
        <v>480</v>
      </c>
      <c r="G716" s="75" t="s">
        <v>999</v>
      </c>
      <c r="H716" s="80">
        <v>2694</v>
      </c>
      <c r="I716" s="76">
        <v>2</v>
      </c>
      <c r="J716" s="153">
        <f>สกลนคร!F49</f>
        <v>209469.57</v>
      </c>
      <c r="K716" s="159">
        <f>สกลนคร!AI49</f>
        <v>237623.72000000003</v>
      </c>
      <c r="L716" s="81">
        <f>สกลนคร!AJ49</f>
        <v>2472846.33</v>
      </c>
      <c r="M716" s="81">
        <f>สกลนคร!AK49</f>
        <v>2569359.3000000003</v>
      </c>
      <c r="N716" s="75"/>
      <c r="O716" s="75"/>
      <c r="P716" s="75"/>
      <c r="Q716" s="151">
        <f t="shared" si="85"/>
        <v>-96512.970000000205</v>
      </c>
      <c r="R716" s="78">
        <f t="shared" si="86"/>
        <v>917.90880846325172</v>
      </c>
    </row>
    <row r="717" spans="1:18" x14ac:dyDescent="0.3">
      <c r="A717" s="76">
        <v>6</v>
      </c>
      <c r="B717" s="75" t="s">
        <v>350</v>
      </c>
      <c r="C717" s="75" t="s">
        <v>993</v>
      </c>
      <c r="D717" s="75" t="s">
        <v>381</v>
      </c>
      <c r="E717" s="75" t="s">
        <v>994</v>
      </c>
      <c r="F717" s="75" t="s">
        <v>480</v>
      </c>
      <c r="G717" s="75" t="s">
        <v>1000</v>
      </c>
      <c r="H717" s="80">
        <v>4634</v>
      </c>
      <c r="I717" s="76">
        <v>4</v>
      </c>
      <c r="J717" s="153">
        <f>สกลนคร!F50</f>
        <v>724382.9</v>
      </c>
      <c r="K717" s="159">
        <f>สกลนคร!AI50</f>
        <v>467131.26000000007</v>
      </c>
      <c r="L717" s="81">
        <f>สกลนคร!AJ50</f>
        <v>5861160.7400000002</v>
      </c>
      <c r="M717" s="81">
        <f>สกลนคร!AK50</f>
        <v>5962079.2700000005</v>
      </c>
      <c r="N717" s="75"/>
      <c r="O717" s="75"/>
      <c r="P717" s="75"/>
      <c r="Q717" s="151">
        <f t="shared" si="85"/>
        <v>-100918.53000000026</v>
      </c>
      <c r="R717" s="78">
        <f t="shared" si="86"/>
        <v>1264.816732844195</v>
      </c>
    </row>
    <row r="718" spans="1:18" x14ac:dyDescent="0.3">
      <c r="A718" s="76">
        <v>7</v>
      </c>
      <c r="B718" s="75" t="s">
        <v>350</v>
      </c>
      <c r="C718" s="75" t="s">
        <v>993</v>
      </c>
      <c r="D718" s="75" t="s">
        <v>381</v>
      </c>
      <c r="E718" s="75" t="s">
        <v>994</v>
      </c>
      <c r="F718" s="75" t="s">
        <v>480</v>
      </c>
      <c r="G718" s="75" t="s">
        <v>1001</v>
      </c>
      <c r="H718" s="80">
        <v>3717</v>
      </c>
      <c r="I718" s="76">
        <v>3</v>
      </c>
      <c r="J718" s="153">
        <f>สกลนคร!F51</f>
        <v>338836.3</v>
      </c>
      <c r="K718" s="159">
        <f>สกลนคร!AI51</f>
        <v>327225.17</v>
      </c>
      <c r="L718" s="81">
        <f>สกลนคร!AJ51</f>
        <v>2526240.75</v>
      </c>
      <c r="M718" s="81">
        <f>สกลนคร!AK51</f>
        <v>2648176.0699999998</v>
      </c>
      <c r="N718" s="75"/>
      <c r="O718" s="75"/>
      <c r="P718" s="75"/>
      <c r="Q718" s="151">
        <f t="shared" si="85"/>
        <v>-121935.31999999983</v>
      </c>
      <c r="R718" s="78">
        <f t="shared" si="86"/>
        <v>679.64507667473765</v>
      </c>
    </row>
    <row r="719" spans="1:18" s="21" customFormat="1" x14ac:dyDescent="0.3">
      <c r="A719" s="139">
        <v>2</v>
      </c>
      <c r="B719" s="140" t="s">
        <v>350</v>
      </c>
      <c r="C719" s="140"/>
      <c r="D719" s="140"/>
      <c r="E719" s="140" t="s">
        <v>376</v>
      </c>
      <c r="F719" s="140"/>
      <c r="G719" s="140" t="s">
        <v>1002</v>
      </c>
      <c r="H719" s="142">
        <f>SUM(H712:H718)</f>
        <v>26793</v>
      </c>
      <c r="I719" s="139"/>
      <c r="J719" s="142">
        <f>SUM(J712:J718)</f>
        <v>3172716.6899999995</v>
      </c>
      <c r="K719" s="160">
        <f>SUM(K712:K718)</f>
        <v>2961859.0000000005</v>
      </c>
      <c r="L719" s="142">
        <f t="shared" ref="L719:M719" si="87">SUM(L712:L718)</f>
        <v>21167773.34</v>
      </c>
      <c r="M719" s="142">
        <f t="shared" si="87"/>
        <v>21273119.059999999</v>
      </c>
      <c r="N719" s="140">
        <v>6</v>
      </c>
      <c r="O719" s="140">
        <v>6</v>
      </c>
      <c r="P719" s="140">
        <f>N719-O719</f>
        <v>0</v>
      </c>
      <c r="Q719" s="152">
        <f t="shared" si="85"/>
        <v>-105345.71999999881</v>
      </c>
      <c r="R719" s="150">
        <f>L719/H719</f>
        <v>790.04864479528237</v>
      </c>
    </row>
    <row r="720" spans="1:18" s="21" customFormat="1" x14ac:dyDescent="0.3">
      <c r="A720" s="127">
        <v>1</v>
      </c>
      <c r="B720" s="8" t="s">
        <v>350</v>
      </c>
      <c r="C720" s="8" t="s">
        <v>1003</v>
      </c>
      <c r="D720" s="8" t="s">
        <v>388</v>
      </c>
      <c r="E720" s="8" t="s">
        <v>1004</v>
      </c>
      <c r="F720" s="8" t="s">
        <v>510</v>
      </c>
      <c r="G720" s="8" t="s">
        <v>1004</v>
      </c>
      <c r="H720" s="147"/>
      <c r="I720" s="127"/>
      <c r="J720" s="23"/>
      <c r="K720" s="167"/>
      <c r="L720" s="146"/>
      <c r="M720" s="146"/>
      <c r="N720" s="8"/>
      <c r="O720" s="8"/>
      <c r="P720" s="8"/>
      <c r="Q720" s="152"/>
      <c r="R720" s="150"/>
    </row>
    <row r="721" spans="1:18" x14ac:dyDescent="0.3">
      <c r="A721" s="76">
        <v>2</v>
      </c>
      <c r="B721" s="75" t="s">
        <v>350</v>
      </c>
      <c r="C721" s="75" t="s">
        <v>1003</v>
      </c>
      <c r="D721" s="75" t="s">
        <v>388</v>
      </c>
      <c r="E721" s="75" t="s">
        <v>1004</v>
      </c>
      <c r="F721" s="75" t="s">
        <v>480</v>
      </c>
      <c r="G721" s="75" t="s">
        <v>1005</v>
      </c>
      <c r="H721" s="80">
        <v>4146</v>
      </c>
      <c r="I721" s="76">
        <v>3</v>
      </c>
      <c r="J721" s="153">
        <f>สกลนคร!F52</f>
        <v>366369.21</v>
      </c>
      <c r="K721" s="159">
        <f>สกลนคร!AI52</f>
        <v>399968.54000000004</v>
      </c>
      <c r="L721" s="81">
        <f>สกลนคร!AJ52</f>
        <v>2416198.33</v>
      </c>
      <c r="M721" s="81">
        <f>สกลนคร!AK52</f>
        <v>2293053.42</v>
      </c>
      <c r="N721" s="75"/>
      <c r="O721" s="75"/>
      <c r="P721" s="75"/>
      <c r="Q721" s="151">
        <f t="shared" si="85"/>
        <v>123144.91000000015</v>
      </c>
      <c r="R721" s="78">
        <f t="shared" si="86"/>
        <v>582.77817896767976</v>
      </c>
    </row>
    <row r="722" spans="1:18" x14ac:dyDescent="0.3">
      <c r="A722" s="76">
        <v>3</v>
      </c>
      <c r="B722" s="75" t="s">
        <v>350</v>
      </c>
      <c r="C722" s="75" t="s">
        <v>1003</v>
      </c>
      <c r="D722" s="75" t="s">
        <v>388</v>
      </c>
      <c r="E722" s="75" t="s">
        <v>1004</v>
      </c>
      <c r="F722" s="75" t="s">
        <v>480</v>
      </c>
      <c r="G722" s="75" t="s">
        <v>1006</v>
      </c>
      <c r="H722" s="80">
        <v>4321</v>
      </c>
      <c r="I722" s="76">
        <v>3</v>
      </c>
      <c r="J722" s="153">
        <f>สกลนคร!F53</f>
        <v>238776.09</v>
      </c>
      <c r="K722" s="159">
        <f>สกลนคร!AI53</f>
        <v>286678.3</v>
      </c>
      <c r="L722" s="81">
        <f>สกลนคร!AJ53</f>
        <v>2197746.35</v>
      </c>
      <c r="M722" s="81">
        <f>สกลนคร!AK53</f>
        <v>2464887.88</v>
      </c>
      <c r="N722" s="75"/>
      <c r="O722" s="75"/>
      <c r="P722" s="75"/>
      <c r="Q722" s="151">
        <f t="shared" si="85"/>
        <v>-267141.5299999998</v>
      </c>
      <c r="R722" s="78">
        <f t="shared" si="86"/>
        <v>508.61984494330017</v>
      </c>
    </row>
    <row r="723" spans="1:18" x14ac:dyDescent="0.3">
      <c r="A723" s="76">
        <v>4</v>
      </c>
      <c r="B723" s="75" t="s">
        <v>350</v>
      </c>
      <c r="C723" s="75" t="s">
        <v>1003</v>
      </c>
      <c r="D723" s="75" t="s">
        <v>388</v>
      </c>
      <c r="E723" s="75" t="s">
        <v>1004</v>
      </c>
      <c r="F723" s="75" t="s">
        <v>480</v>
      </c>
      <c r="G723" s="75" t="s">
        <v>1007</v>
      </c>
      <c r="H723" s="80">
        <v>4397</v>
      </c>
      <c r="I723" s="76">
        <v>3</v>
      </c>
      <c r="J723" s="153">
        <f>สกลนคร!F54</f>
        <v>619948.24</v>
      </c>
      <c r="K723" s="159">
        <f>สกลนคร!AI54</f>
        <v>636835.71</v>
      </c>
      <c r="L723" s="81">
        <f>สกลนคร!AJ54</f>
        <v>2406965.3600000003</v>
      </c>
      <c r="M723" s="81">
        <f>สกลนคร!AK54</f>
        <v>2435862.6999999997</v>
      </c>
      <c r="N723" s="75"/>
      <c r="O723" s="75"/>
      <c r="P723" s="75"/>
      <c r="Q723" s="151">
        <f t="shared" si="85"/>
        <v>-28897.339999999385</v>
      </c>
      <c r="R723" s="78">
        <f t="shared" si="86"/>
        <v>547.4108164657722</v>
      </c>
    </row>
    <row r="724" spans="1:18" x14ac:dyDescent="0.3">
      <c r="A724" s="76">
        <v>5</v>
      </c>
      <c r="B724" s="75" t="s">
        <v>350</v>
      </c>
      <c r="C724" s="75" t="s">
        <v>1003</v>
      </c>
      <c r="D724" s="75" t="s">
        <v>388</v>
      </c>
      <c r="E724" s="75" t="s">
        <v>1004</v>
      </c>
      <c r="F724" s="75" t="s">
        <v>480</v>
      </c>
      <c r="G724" s="75" t="s">
        <v>1008</v>
      </c>
      <c r="H724" s="80">
        <v>3526</v>
      </c>
      <c r="I724" s="76">
        <v>3</v>
      </c>
      <c r="J724" s="153">
        <f>สกลนคร!F55</f>
        <v>241601.56</v>
      </c>
      <c r="K724" s="159">
        <f>สกลนคร!AI55</f>
        <v>310263.95</v>
      </c>
      <c r="L724" s="81">
        <f>สกลนคร!AJ55</f>
        <v>1970566.51</v>
      </c>
      <c r="M724" s="81">
        <f>สกลนคร!AK55</f>
        <v>2014438.5899999999</v>
      </c>
      <c r="N724" s="75"/>
      <c r="O724" s="75"/>
      <c r="P724" s="75"/>
      <c r="Q724" s="151">
        <f t="shared" si="85"/>
        <v>-43872.079999999842</v>
      </c>
      <c r="R724" s="78">
        <f t="shared" si="86"/>
        <v>558.86741633579129</v>
      </c>
    </row>
    <row r="725" spans="1:18" x14ac:dyDescent="0.3">
      <c r="A725" s="76">
        <v>6</v>
      </c>
      <c r="B725" s="75" t="s">
        <v>350</v>
      </c>
      <c r="C725" s="75" t="s">
        <v>1003</v>
      </c>
      <c r="D725" s="75" t="s">
        <v>388</v>
      </c>
      <c r="E725" s="75" t="s">
        <v>1004</v>
      </c>
      <c r="F725" s="75" t="s">
        <v>480</v>
      </c>
      <c r="G725" s="75" t="s">
        <v>1009</v>
      </c>
      <c r="H725" s="80">
        <v>3611</v>
      </c>
      <c r="I725" s="76">
        <v>3</v>
      </c>
      <c r="J725" s="153">
        <f>สกลนคร!F56</f>
        <v>442460.18</v>
      </c>
      <c r="K725" s="159">
        <f>สกลนคร!AI56</f>
        <v>411663.23</v>
      </c>
      <c r="L725" s="81">
        <f>สกลนคร!AJ56</f>
        <v>1663406.42</v>
      </c>
      <c r="M725" s="81">
        <f>สกลนคร!AK56</f>
        <v>1740924.5499999998</v>
      </c>
      <c r="N725" s="75"/>
      <c r="O725" s="75"/>
      <c r="P725" s="75"/>
      <c r="Q725" s="151">
        <f t="shared" si="85"/>
        <v>-77518.129999999888</v>
      </c>
      <c r="R725" s="78">
        <f t="shared" si="86"/>
        <v>460.64979783993351</v>
      </c>
    </row>
    <row r="726" spans="1:18" s="21" customFormat="1" x14ac:dyDescent="0.3">
      <c r="A726" s="139">
        <v>3</v>
      </c>
      <c r="B726" s="140" t="s">
        <v>350</v>
      </c>
      <c r="C726" s="140"/>
      <c r="D726" s="140"/>
      <c r="E726" s="140" t="s">
        <v>376</v>
      </c>
      <c r="F726" s="140"/>
      <c r="G726" s="140" t="s">
        <v>1010</v>
      </c>
      <c r="H726" s="141">
        <f>SUM(H721:H725)</f>
        <v>20001</v>
      </c>
      <c r="I726" s="139"/>
      <c r="J726" s="142">
        <f>SUM(J720:J725)</f>
        <v>1909155.28</v>
      </c>
      <c r="K726" s="160">
        <f>SUM(K720:K725)</f>
        <v>2045409.73</v>
      </c>
      <c r="L726" s="142">
        <f t="shared" ref="L726:M726" si="88">SUM(L720:L725)</f>
        <v>10654882.970000001</v>
      </c>
      <c r="M726" s="142">
        <f t="shared" si="88"/>
        <v>10949167.140000001</v>
      </c>
      <c r="N726" s="140">
        <v>5</v>
      </c>
      <c r="O726" s="140">
        <v>5</v>
      </c>
      <c r="P726" s="140">
        <f>N726-O726</f>
        <v>0</v>
      </c>
      <c r="Q726" s="152">
        <f t="shared" si="85"/>
        <v>-294284.16999999993</v>
      </c>
      <c r="R726" s="150">
        <f>L726/H726</f>
        <v>532.71751262436885</v>
      </c>
    </row>
    <row r="727" spans="1:18" x14ac:dyDescent="0.3">
      <c r="A727" s="76">
        <v>1</v>
      </c>
      <c r="B727" s="75" t="s">
        <v>350</v>
      </c>
      <c r="C727" s="75" t="s">
        <v>1011</v>
      </c>
      <c r="D727" s="75" t="s">
        <v>1012</v>
      </c>
      <c r="E727" s="75" t="s">
        <v>1013</v>
      </c>
      <c r="F727" s="75" t="s">
        <v>510</v>
      </c>
      <c r="G727" s="75" t="s">
        <v>1014</v>
      </c>
      <c r="H727" s="80"/>
      <c r="I727" s="76"/>
      <c r="J727" s="153"/>
      <c r="K727" s="159"/>
      <c r="L727" s="81"/>
      <c r="M727" s="81"/>
      <c r="N727" s="75"/>
      <c r="O727" s="75"/>
      <c r="P727" s="75"/>
    </row>
    <row r="728" spans="1:18" x14ac:dyDescent="0.3">
      <c r="A728" s="76">
        <v>2</v>
      </c>
      <c r="B728" s="75" t="s">
        <v>350</v>
      </c>
      <c r="C728" s="75" t="s">
        <v>1011</v>
      </c>
      <c r="D728" s="75" t="s">
        <v>1012</v>
      </c>
      <c r="E728" s="75" t="s">
        <v>1013</v>
      </c>
      <c r="F728" s="75" t="s">
        <v>480</v>
      </c>
      <c r="G728" s="75" t="s">
        <v>1015</v>
      </c>
      <c r="H728" s="80">
        <v>5502</v>
      </c>
      <c r="I728" s="76">
        <v>4</v>
      </c>
      <c r="J728" s="81">
        <f>สกลนคร!F57</f>
        <v>566996.61</v>
      </c>
      <c r="K728" s="159">
        <f>สกลนคร!AI57</f>
        <v>566401.03999999992</v>
      </c>
      <c r="L728" s="81">
        <f>สกลนคร!AJ57</f>
        <v>3372510.3200000003</v>
      </c>
      <c r="M728" s="81">
        <f>สกลนคร!AK57</f>
        <v>3268362.6300000004</v>
      </c>
      <c r="N728" s="75"/>
      <c r="O728" s="75"/>
      <c r="P728" s="75"/>
      <c r="Q728" s="151">
        <f t="shared" si="85"/>
        <v>104147.68999999994</v>
      </c>
      <c r="R728" s="78">
        <f t="shared" si="86"/>
        <v>612.96079970919675</v>
      </c>
    </row>
    <row r="729" spans="1:18" x14ac:dyDescent="0.3">
      <c r="A729" s="76">
        <v>3</v>
      </c>
      <c r="B729" s="75" t="s">
        <v>350</v>
      </c>
      <c r="C729" s="75" t="s">
        <v>1011</v>
      </c>
      <c r="D729" s="75" t="s">
        <v>1012</v>
      </c>
      <c r="E729" s="75" t="s">
        <v>1013</v>
      </c>
      <c r="F729" s="75" t="s">
        <v>480</v>
      </c>
      <c r="G729" s="75" t="s">
        <v>1016</v>
      </c>
      <c r="H729" s="80">
        <v>5423</v>
      </c>
      <c r="I729" s="76">
        <v>4</v>
      </c>
      <c r="J729" s="81">
        <f>สกลนคร!F58</f>
        <v>340707.37</v>
      </c>
      <c r="K729" s="159">
        <f>สกลนคร!AI58</f>
        <v>372882.63999999996</v>
      </c>
      <c r="L729" s="81">
        <f>สกลนคร!AJ58</f>
        <v>2889779.7</v>
      </c>
      <c r="M729" s="81">
        <f>สกลนคร!AK58</f>
        <v>2877139.3400000003</v>
      </c>
      <c r="N729" s="75"/>
      <c r="O729" s="75"/>
      <c r="P729" s="75"/>
      <c r="Q729" s="151">
        <f t="shared" si="85"/>
        <v>12640.35999999987</v>
      </c>
      <c r="R729" s="78">
        <f t="shared" si="86"/>
        <v>532.8747372303153</v>
      </c>
    </row>
    <row r="730" spans="1:18" x14ac:dyDescent="0.3">
      <c r="A730" s="76">
        <v>4</v>
      </c>
      <c r="B730" s="75" t="s">
        <v>350</v>
      </c>
      <c r="C730" s="75" t="s">
        <v>1011</v>
      </c>
      <c r="D730" s="75" t="s">
        <v>1012</v>
      </c>
      <c r="E730" s="75" t="s">
        <v>1013</v>
      </c>
      <c r="F730" s="75" t="s">
        <v>480</v>
      </c>
      <c r="G730" s="75" t="s">
        <v>1017</v>
      </c>
      <c r="H730" s="80">
        <v>7718</v>
      </c>
      <c r="I730" s="76">
        <v>5</v>
      </c>
      <c r="J730" s="81">
        <f>สกลนคร!F59</f>
        <v>718873.87</v>
      </c>
      <c r="K730" s="159">
        <f>สกลนคร!AI59</f>
        <v>866429.67999999993</v>
      </c>
      <c r="L730" s="81">
        <f>สกลนคร!AJ59</f>
        <v>3395865.15</v>
      </c>
      <c r="M730" s="81">
        <f>สกลนคร!AK59</f>
        <v>2827335.15</v>
      </c>
      <c r="N730" s="75"/>
      <c r="O730" s="75"/>
      <c r="P730" s="75"/>
      <c r="Q730" s="151">
        <f t="shared" si="85"/>
        <v>568530</v>
      </c>
      <c r="R730" s="78">
        <f t="shared" si="86"/>
        <v>439.99289323658979</v>
      </c>
    </row>
    <row r="731" spans="1:18" x14ac:dyDescent="0.3">
      <c r="A731" s="76">
        <v>5</v>
      </c>
      <c r="B731" s="75" t="s">
        <v>350</v>
      </c>
      <c r="C731" s="75" t="s">
        <v>1011</v>
      </c>
      <c r="D731" s="75" t="s">
        <v>1012</v>
      </c>
      <c r="E731" s="75" t="s">
        <v>1013</v>
      </c>
      <c r="F731" s="75" t="s">
        <v>480</v>
      </c>
      <c r="G731" s="75" t="s">
        <v>1018</v>
      </c>
      <c r="H731" s="80">
        <v>3079</v>
      </c>
      <c r="I731" s="76">
        <v>3</v>
      </c>
      <c r="J731" s="81">
        <f>สกลนคร!F60</f>
        <v>33570.29</v>
      </c>
      <c r="K731" s="159">
        <f>สกลนคร!AI60</f>
        <v>87639.210000000021</v>
      </c>
      <c r="L731" s="81">
        <f>สกลนคร!AJ60</f>
        <v>3162272.4000000004</v>
      </c>
      <c r="M731" s="81">
        <f>สกลนคร!AK60</f>
        <v>3148095.94</v>
      </c>
      <c r="N731" s="75"/>
      <c r="O731" s="75"/>
      <c r="P731" s="75"/>
      <c r="Q731" s="151">
        <f t="shared" si="85"/>
        <v>14176.460000000428</v>
      </c>
      <c r="R731" s="78">
        <f t="shared" si="86"/>
        <v>1027.0452744397533</v>
      </c>
    </row>
    <row r="732" spans="1:18" x14ac:dyDescent="0.3">
      <c r="A732" s="76">
        <v>6</v>
      </c>
      <c r="B732" s="75" t="s">
        <v>350</v>
      </c>
      <c r="C732" s="75" t="s">
        <v>1011</v>
      </c>
      <c r="D732" s="75" t="s">
        <v>1012</v>
      </c>
      <c r="E732" s="75" t="s">
        <v>1013</v>
      </c>
      <c r="F732" s="75" t="s">
        <v>480</v>
      </c>
      <c r="G732" s="75" t="s">
        <v>1019</v>
      </c>
      <c r="H732" s="80">
        <v>2599</v>
      </c>
      <c r="I732" s="76">
        <v>2</v>
      </c>
      <c r="J732" s="81">
        <f>สกลนคร!F61</f>
        <v>277907.33</v>
      </c>
      <c r="K732" s="159">
        <f>สกลนคร!AI61</f>
        <v>299101.53000000003</v>
      </c>
      <c r="L732" s="81">
        <f>สกลนคร!AJ61</f>
        <v>2408282.1900000004</v>
      </c>
      <c r="M732" s="81">
        <f>สกลนคร!AK61</f>
        <v>2151063.0799999996</v>
      </c>
      <c r="N732" s="75"/>
      <c r="O732" s="75"/>
      <c r="P732" s="75"/>
      <c r="Q732" s="151">
        <f t="shared" si="85"/>
        <v>257219.1100000008</v>
      </c>
      <c r="R732" s="78">
        <f t="shared" si="86"/>
        <v>926.61877260484823</v>
      </c>
    </row>
    <row r="733" spans="1:18" x14ac:dyDescent="0.3">
      <c r="A733" s="76">
        <v>7</v>
      </c>
      <c r="B733" s="75" t="s">
        <v>350</v>
      </c>
      <c r="C733" s="75" t="s">
        <v>1011</v>
      </c>
      <c r="D733" s="75" t="s">
        <v>1012</v>
      </c>
      <c r="E733" s="75" t="s">
        <v>1013</v>
      </c>
      <c r="F733" s="75" t="s">
        <v>480</v>
      </c>
      <c r="G733" s="75" t="s">
        <v>1020</v>
      </c>
      <c r="H733" s="80">
        <v>1922</v>
      </c>
      <c r="I733" s="76">
        <v>2</v>
      </c>
      <c r="J733" s="81">
        <f>สกลนคร!F62</f>
        <v>239170.87</v>
      </c>
      <c r="K733" s="159">
        <f>สกลนคร!AI62</f>
        <v>198917.31999999998</v>
      </c>
      <c r="L733" s="81">
        <f>สกลนคร!AJ62</f>
        <v>2423619.56</v>
      </c>
      <c r="M733" s="81">
        <f>สกลนคร!AK62</f>
        <v>2393767.4699999997</v>
      </c>
      <c r="N733" s="75"/>
      <c r="O733" s="75"/>
      <c r="P733" s="75"/>
      <c r="Q733" s="151">
        <f t="shared" si="85"/>
        <v>29852.090000000317</v>
      </c>
      <c r="R733" s="78">
        <f t="shared" si="86"/>
        <v>1260.9883246618106</v>
      </c>
    </row>
    <row r="734" spans="1:18" x14ac:dyDescent="0.3">
      <c r="A734" s="76">
        <v>8</v>
      </c>
      <c r="B734" s="75" t="s">
        <v>350</v>
      </c>
      <c r="C734" s="75" t="s">
        <v>1011</v>
      </c>
      <c r="D734" s="75" t="s">
        <v>1012</v>
      </c>
      <c r="E734" s="75" t="s">
        <v>1013</v>
      </c>
      <c r="F734" s="75" t="s">
        <v>480</v>
      </c>
      <c r="G734" s="75" t="s">
        <v>1021</v>
      </c>
      <c r="H734" s="80">
        <v>1327</v>
      </c>
      <c r="I734" s="76">
        <v>1</v>
      </c>
      <c r="J734" s="81">
        <f>สกลนคร!F63</f>
        <v>744772.77</v>
      </c>
      <c r="K734" s="159">
        <f>สกลนคร!AI63</f>
        <v>778075.96000000008</v>
      </c>
      <c r="L734" s="81">
        <f>สกลนคร!AJ63</f>
        <v>2295910.96</v>
      </c>
      <c r="M734" s="81">
        <f>สกลนคร!AK63</f>
        <v>1958942.99</v>
      </c>
      <c r="N734" s="75"/>
      <c r="O734" s="75"/>
      <c r="P734" s="75"/>
      <c r="Q734" s="151">
        <f t="shared" si="85"/>
        <v>336967.97</v>
      </c>
      <c r="R734" s="78">
        <f t="shared" si="86"/>
        <v>1730.15143933685</v>
      </c>
    </row>
    <row r="735" spans="1:18" x14ac:dyDescent="0.3">
      <c r="A735" s="76">
        <v>9</v>
      </c>
      <c r="B735" s="75" t="s">
        <v>350</v>
      </c>
      <c r="C735" s="75" t="s">
        <v>1011</v>
      </c>
      <c r="D735" s="75" t="s">
        <v>1012</v>
      </c>
      <c r="E735" s="75" t="s">
        <v>1013</v>
      </c>
      <c r="F735" s="75" t="s">
        <v>480</v>
      </c>
      <c r="G735" s="75" t="s">
        <v>1022</v>
      </c>
      <c r="H735" s="80">
        <v>2620</v>
      </c>
      <c r="I735" s="76">
        <v>2</v>
      </c>
      <c r="J735" s="81">
        <f>สกลนคร!F64</f>
        <v>445695.42</v>
      </c>
      <c r="K735" s="159">
        <f>สกลนคร!AI64</f>
        <v>563610.04</v>
      </c>
      <c r="L735" s="81">
        <f>สกลนคร!AJ64</f>
        <v>2685522.9699999997</v>
      </c>
      <c r="M735" s="81">
        <f>สกลนคร!AK64</f>
        <v>2390252.8099999996</v>
      </c>
      <c r="N735" s="75"/>
      <c r="O735" s="75"/>
      <c r="P735" s="75"/>
      <c r="Q735" s="151">
        <f t="shared" si="85"/>
        <v>295270.16000000015</v>
      </c>
      <c r="R735" s="78">
        <f t="shared" si="86"/>
        <v>1025.0087671755725</v>
      </c>
    </row>
    <row r="736" spans="1:18" x14ac:dyDescent="0.3">
      <c r="A736" s="76">
        <v>10</v>
      </c>
      <c r="B736" s="75" t="s">
        <v>350</v>
      </c>
      <c r="C736" s="75" t="s">
        <v>1011</v>
      </c>
      <c r="D736" s="75" t="s">
        <v>1012</v>
      </c>
      <c r="E736" s="75" t="s">
        <v>1013</v>
      </c>
      <c r="F736" s="75" t="s">
        <v>480</v>
      </c>
      <c r="G736" s="75" t="s">
        <v>1023</v>
      </c>
      <c r="H736" s="80">
        <v>3034</v>
      </c>
      <c r="I736" s="76">
        <v>3</v>
      </c>
      <c r="J736" s="81">
        <f>สกลนคร!F65</f>
        <v>221152.74</v>
      </c>
      <c r="K736" s="159">
        <f>สกลนคร!AI65</f>
        <v>233195.99000000002</v>
      </c>
      <c r="L736" s="81">
        <f>สกลนคร!AJ65</f>
        <v>1563847.2999999998</v>
      </c>
      <c r="M736" s="81">
        <f>สกลนคร!AK65</f>
        <v>1609004.72</v>
      </c>
      <c r="N736" s="75"/>
      <c r="O736" s="75"/>
      <c r="P736" s="75"/>
      <c r="Q736" s="151">
        <f t="shared" si="85"/>
        <v>-45157.420000000158</v>
      </c>
      <c r="R736" s="78">
        <f t="shared" si="86"/>
        <v>515.44077125906392</v>
      </c>
    </row>
    <row r="737" spans="1:18" x14ac:dyDescent="0.3">
      <c r="A737" s="76">
        <v>11</v>
      </c>
      <c r="B737" s="75" t="s">
        <v>350</v>
      </c>
      <c r="C737" s="75" t="s">
        <v>1011</v>
      </c>
      <c r="D737" s="75" t="s">
        <v>1012</v>
      </c>
      <c r="E737" s="75" t="s">
        <v>1013</v>
      </c>
      <c r="F737" s="75" t="s">
        <v>480</v>
      </c>
      <c r="G737" s="75" t="s">
        <v>1024</v>
      </c>
      <c r="H737" s="80">
        <v>5087</v>
      </c>
      <c r="I737" s="76">
        <v>4</v>
      </c>
      <c r="J737" s="81">
        <f>สกลนคร!F66</f>
        <v>336782.9</v>
      </c>
      <c r="K737" s="159">
        <f>สกลนคร!AI66</f>
        <v>395326.68</v>
      </c>
      <c r="L737" s="81">
        <f>สกลนคร!AJ66</f>
        <v>2775148.74</v>
      </c>
      <c r="M737" s="81">
        <f>สกลนคร!AK66</f>
        <v>2717990.21</v>
      </c>
      <c r="N737" s="75"/>
      <c r="O737" s="75"/>
      <c r="P737" s="75"/>
      <c r="Q737" s="151">
        <f t="shared" si="85"/>
        <v>57158.530000000261</v>
      </c>
      <c r="R737" s="78">
        <f t="shared" si="86"/>
        <v>545.53739728720268</v>
      </c>
    </row>
    <row r="738" spans="1:18" x14ac:dyDescent="0.3">
      <c r="A738" s="76">
        <v>12</v>
      </c>
      <c r="B738" s="75" t="s">
        <v>350</v>
      </c>
      <c r="C738" s="75" t="s">
        <v>1011</v>
      </c>
      <c r="D738" s="75" t="s">
        <v>1012</v>
      </c>
      <c r="E738" s="75" t="s">
        <v>1013</v>
      </c>
      <c r="F738" s="75" t="s">
        <v>480</v>
      </c>
      <c r="G738" s="75" t="s">
        <v>1025</v>
      </c>
      <c r="H738" s="80">
        <v>4487</v>
      </c>
      <c r="I738" s="76">
        <v>3</v>
      </c>
      <c r="J738" s="81">
        <f>สกลนคร!F67</f>
        <v>623585.30000000005</v>
      </c>
      <c r="K738" s="159">
        <f>สกลนคร!AI67</f>
        <v>899598.6100000001</v>
      </c>
      <c r="L738" s="81">
        <f>สกลนคร!AJ67</f>
        <v>3396263.48</v>
      </c>
      <c r="M738" s="81">
        <f>สกลนคร!AK67</f>
        <v>3214712.7600000002</v>
      </c>
      <c r="N738" s="75"/>
      <c r="O738" s="75"/>
      <c r="P738" s="75"/>
      <c r="Q738" s="151">
        <f t="shared" si="85"/>
        <v>181550.71999999974</v>
      </c>
      <c r="R738" s="78">
        <f t="shared" si="86"/>
        <v>756.91185201693781</v>
      </c>
    </row>
    <row r="739" spans="1:18" x14ac:dyDescent="0.3">
      <c r="A739" s="76">
        <v>13</v>
      </c>
      <c r="B739" s="75" t="s">
        <v>350</v>
      </c>
      <c r="C739" s="75" t="s">
        <v>1011</v>
      </c>
      <c r="D739" s="75" t="s">
        <v>1012</v>
      </c>
      <c r="E739" s="75" t="s">
        <v>1013</v>
      </c>
      <c r="F739" s="75" t="s">
        <v>480</v>
      </c>
      <c r="G739" s="75" t="s">
        <v>1026</v>
      </c>
      <c r="H739" s="80">
        <v>3627</v>
      </c>
      <c r="I739" s="76">
        <v>3</v>
      </c>
      <c r="J739" s="81">
        <f>สกลนคร!F68</f>
        <v>260194.34</v>
      </c>
      <c r="K739" s="159">
        <f>สกลนคร!AI68</f>
        <v>152333.69</v>
      </c>
      <c r="L739" s="81">
        <f>สกลนคร!AJ68</f>
        <v>2362880.0699999998</v>
      </c>
      <c r="M739" s="81">
        <f>สกลนคร!AK68</f>
        <v>2247036.3199999998</v>
      </c>
      <c r="N739" s="75"/>
      <c r="O739" s="75"/>
      <c r="P739" s="75"/>
      <c r="Q739" s="151">
        <f t="shared" si="85"/>
        <v>115843.75</v>
      </c>
      <c r="R739" s="78">
        <f t="shared" si="86"/>
        <v>651.46955334987592</v>
      </c>
    </row>
    <row r="740" spans="1:18" x14ac:dyDescent="0.3">
      <c r="A740" s="76">
        <v>14</v>
      </c>
      <c r="B740" s="75" t="s">
        <v>350</v>
      </c>
      <c r="C740" s="75" t="s">
        <v>1011</v>
      </c>
      <c r="D740" s="75" t="s">
        <v>1012</v>
      </c>
      <c r="E740" s="75" t="s">
        <v>1013</v>
      </c>
      <c r="F740" s="75" t="s">
        <v>480</v>
      </c>
      <c r="G740" s="75" t="s">
        <v>1027</v>
      </c>
      <c r="H740" s="80">
        <v>3320</v>
      </c>
      <c r="I740" s="76">
        <v>3</v>
      </c>
      <c r="J740" s="81">
        <f>สกลนคร!F69</f>
        <v>199717.6</v>
      </c>
      <c r="K740" s="159">
        <f>สกลนคร!AI69</f>
        <v>225400.82000000004</v>
      </c>
      <c r="L740" s="81">
        <f>สกลนคร!AJ69</f>
        <v>3325104.33</v>
      </c>
      <c r="M740" s="81">
        <f>สกลนคร!AK69</f>
        <v>3225302.0500000003</v>
      </c>
      <c r="N740" s="75"/>
      <c r="O740" s="75"/>
      <c r="P740" s="75"/>
      <c r="Q740" s="151">
        <f t="shared" si="85"/>
        <v>99802.279999999795</v>
      </c>
      <c r="R740" s="78">
        <f t="shared" si="86"/>
        <v>1001.5374487951807</v>
      </c>
    </row>
    <row r="741" spans="1:18" s="105" customFormat="1" x14ac:dyDescent="0.3">
      <c r="A741" s="91">
        <v>15</v>
      </c>
      <c r="B741" s="89" t="s">
        <v>350</v>
      </c>
      <c r="C741" s="89" t="s">
        <v>1029</v>
      </c>
      <c r="D741" s="89" t="s">
        <v>1012</v>
      </c>
      <c r="E741" s="89" t="s">
        <v>1013</v>
      </c>
      <c r="F741" s="89" t="s">
        <v>480</v>
      </c>
      <c r="G741" s="89" t="s">
        <v>1460</v>
      </c>
      <c r="H741" s="90">
        <v>1136</v>
      </c>
      <c r="I741" s="91">
        <v>1</v>
      </c>
      <c r="J741" s="81">
        <f>สกลนคร!F70</f>
        <v>474575.3</v>
      </c>
      <c r="K741" s="164">
        <f>สกลนคร!AI70</f>
        <v>562274.99</v>
      </c>
      <c r="L741" s="81">
        <f>สกลนคร!AJ70</f>
        <v>1662333.7200000002</v>
      </c>
      <c r="M741" s="81">
        <f>สกลนคร!AK70</f>
        <v>1550798.16</v>
      </c>
      <c r="N741" s="89"/>
      <c r="O741" s="89"/>
      <c r="P741" s="89"/>
      <c r="Q741" s="208">
        <f t="shared" si="85"/>
        <v>111535.56000000029</v>
      </c>
      <c r="R741" s="209">
        <f t="shared" si="86"/>
        <v>1463.3219366197186</v>
      </c>
    </row>
    <row r="742" spans="1:18" s="21" customFormat="1" x14ac:dyDescent="0.3">
      <c r="A742" s="139">
        <v>4</v>
      </c>
      <c r="B742" s="140" t="s">
        <v>350</v>
      </c>
      <c r="C742" s="140"/>
      <c r="D742" s="140"/>
      <c r="E742" s="140" t="s">
        <v>376</v>
      </c>
      <c r="F742" s="140"/>
      <c r="G742" s="140" t="s">
        <v>1028</v>
      </c>
      <c r="H742" s="142">
        <f>SUM(H727:H740)</f>
        <v>49745</v>
      </c>
      <c r="I742" s="139"/>
      <c r="J742" s="142">
        <f>SUM(J727:J740)</f>
        <v>5009127.41</v>
      </c>
      <c r="K742" s="160">
        <f>SUM(K727:K740)</f>
        <v>5638913.2100000009</v>
      </c>
      <c r="L742" s="142">
        <f t="shared" ref="L742:M742" si="89">SUM(L727:L740)</f>
        <v>36057007.170000002</v>
      </c>
      <c r="M742" s="142">
        <f t="shared" si="89"/>
        <v>34029005.469999999</v>
      </c>
      <c r="N742" s="140">
        <v>14</v>
      </c>
      <c r="O742" s="140">
        <v>14</v>
      </c>
      <c r="P742" s="140">
        <f>N742-O742</f>
        <v>0</v>
      </c>
      <c r="Q742" s="152">
        <f t="shared" si="85"/>
        <v>2028001.700000003</v>
      </c>
      <c r="R742" s="150">
        <f>L742/H742</f>
        <v>724.83681113679768</v>
      </c>
    </row>
    <row r="743" spans="1:18" x14ac:dyDescent="0.3">
      <c r="A743" s="76">
        <v>1</v>
      </c>
      <c r="B743" s="75" t="s">
        <v>350</v>
      </c>
      <c r="C743" s="75" t="s">
        <v>1029</v>
      </c>
      <c r="D743" s="75" t="s">
        <v>402</v>
      </c>
      <c r="E743" s="75" t="s">
        <v>1030</v>
      </c>
      <c r="F743" s="75" t="s">
        <v>510</v>
      </c>
      <c r="G743" s="75" t="s">
        <v>1031</v>
      </c>
      <c r="H743" s="80"/>
      <c r="I743" s="76"/>
      <c r="J743" s="153"/>
      <c r="K743" s="159"/>
      <c r="L743" s="81"/>
      <c r="M743" s="81"/>
      <c r="N743" s="75"/>
      <c r="O743" s="75"/>
      <c r="P743" s="75"/>
    </row>
    <row r="744" spans="1:18" s="105" customFormat="1" x14ac:dyDescent="0.3">
      <c r="A744" s="91">
        <v>2</v>
      </c>
      <c r="B744" s="89" t="s">
        <v>350</v>
      </c>
      <c r="C744" s="89" t="s">
        <v>1029</v>
      </c>
      <c r="D744" s="89" t="s">
        <v>402</v>
      </c>
      <c r="E744" s="89" t="s">
        <v>1030</v>
      </c>
      <c r="F744" s="89" t="s">
        <v>480</v>
      </c>
      <c r="G744" s="89" t="s">
        <v>1032</v>
      </c>
      <c r="H744" s="90">
        <v>6250</v>
      </c>
      <c r="I744" s="91">
        <v>5</v>
      </c>
      <c r="J744" s="81">
        <f>สกลนคร!F71</f>
        <v>482087.08</v>
      </c>
      <c r="K744" s="164">
        <f>สกลนคร!AI71</f>
        <v>609565.03999999992</v>
      </c>
      <c r="L744" s="81">
        <f>สกลนคร!AJ71</f>
        <v>3720353.6</v>
      </c>
      <c r="M744" s="81">
        <f>สกลนคร!AK71</f>
        <v>3456463.42</v>
      </c>
      <c r="N744" s="89"/>
      <c r="O744" s="89"/>
      <c r="P744" s="89"/>
      <c r="Q744" s="151">
        <f t="shared" si="85"/>
        <v>263890.18000000017</v>
      </c>
      <c r="R744" s="78">
        <f t="shared" si="86"/>
        <v>595.256576</v>
      </c>
    </row>
    <row r="745" spans="1:18" s="105" customFormat="1" x14ac:dyDescent="0.3">
      <c r="A745" s="91">
        <v>3</v>
      </c>
      <c r="B745" s="89" t="s">
        <v>350</v>
      </c>
      <c r="C745" s="89" t="s">
        <v>1029</v>
      </c>
      <c r="D745" s="89" t="s">
        <v>402</v>
      </c>
      <c r="E745" s="89" t="s">
        <v>1030</v>
      </c>
      <c r="F745" s="89" t="s">
        <v>480</v>
      </c>
      <c r="G745" s="89" t="s">
        <v>1033</v>
      </c>
      <c r="H745" s="90">
        <v>4055</v>
      </c>
      <c r="I745" s="91">
        <v>3</v>
      </c>
      <c r="J745" s="81">
        <f>สกลนคร!F72</f>
        <v>422536.25</v>
      </c>
      <c r="K745" s="164">
        <f>สกลนคร!AI72</f>
        <v>699859.0199999999</v>
      </c>
      <c r="L745" s="81">
        <f>สกลนคร!AJ72</f>
        <v>3603295.65</v>
      </c>
      <c r="M745" s="81">
        <f>สกลนคร!AK72</f>
        <v>3265000.56</v>
      </c>
      <c r="N745" s="89"/>
      <c r="O745" s="89"/>
      <c r="P745" s="89"/>
      <c r="Q745" s="151">
        <f t="shared" si="85"/>
        <v>338295.08999999985</v>
      </c>
      <c r="R745" s="78">
        <f t="shared" si="86"/>
        <v>888.6055856966708</v>
      </c>
    </row>
    <row r="746" spans="1:18" s="105" customFormat="1" x14ac:dyDescent="0.3">
      <c r="A746" s="91">
        <v>4</v>
      </c>
      <c r="B746" s="89" t="s">
        <v>350</v>
      </c>
      <c r="C746" s="89" t="s">
        <v>1029</v>
      </c>
      <c r="D746" s="89" t="s">
        <v>402</v>
      </c>
      <c r="E746" s="89" t="s">
        <v>1030</v>
      </c>
      <c r="F746" s="89" t="s">
        <v>480</v>
      </c>
      <c r="G746" s="89" t="s">
        <v>1034</v>
      </c>
      <c r="H746" s="90">
        <v>4970</v>
      </c>
      <c r="I746" s="91">
        <v>4</v>
      </c>
      <c r="J746" s="81">
        <f>สกลนคร!F73</f>
        <v>418299.44</v>
      </c>
      <c r="K746" s="164">
        <f>สกลนคร!AI73</f>
        <v>528656.20000000007</v>
      </c>
      <c r="L746" s="81">
        <f>สกลนคร!AJ73</f>
        <v>3115661.17</v>
      </c>
      <c r="M746" s="81">
        <f>สกลนคร!AK73</f>
        <v>3201971.2</v>
      </c>
      <c r="N746" s="89"/>
      <c r="O746" s="89"/>
      <c r="P746" s="89"/>
      <c r="Q746" s="151">
        <f t="shared" si="85"/>
        <v>-86310.030000000261</v>
      </c>
      <c r="R746" s="78">
        <f t="shared" si="86"/>
        <v>626.89359557344062</v>
      </c>
    </row>
    <row r="747" spans="1:18" s="105" customFormat="1" x14ac:dyDescent="0.3">
      <c r="A747" s="91">
        <v>5</v>
      </c>
      <c r="B747" s="89" t="s">
        <v>350</v>
      </c>
      <c r="C747" s="89" t="s">
        <v>1029</v>
      </c>
      <c r="D747" s="89" t="s">
        <v>402</v>
      </c>
      <c r="E747" s="89" t="s">
        <v>1030</v>
      </c>
      <c r="F747" s="89" t="s">
        <v>480</v>
      </c>
      <c r="G747" s="89" t="s">
        <v>1035</v>
      </c>
      <c r="H747" s="90">
        <v>3955</v>
      </c>
      <c r="I747" s="91">
        <v>3</v>
      </c>
      <c r="J747" s="81">
        <f>สกลนคร!F74</f>
        <v>448282.74</v>
      </c>
      <c r="K747" s="164">
        <f>สกลนคร!AI74</f>
        <v>473676.24999999994</v>
      </c>
      <c r="L747" s="81">
        <f>สกลนคร!AJ74</f>
        <v>2697690.7</v>
      </c>
      <c r="M747" s="81">
        <f>สกลนคร!AK74</f>
        <v>2681505.73</v>
      </c>
      <c r="N747" s="89"/>
      <c r="O747" s="89"/>
      <c r="P747" s="89"/>
      <c r="Q747" s="151">
        <f t="shared" si="85"/>
        <v>16184.970000000205</v>
      </c>
      <c r="R747" s="78">
        <f t="shared" si="86"/>
        <v>682.09625790139069</v>
      </c>
    </row>
    <row r="748" spans="1:18" s="105" customFormat="1" x14ac:dyDescent="0.3">
      <c r="A748" s="91">
        <v>6</v>
      </c>
      <c r="B748" s="89" t="s">
        <v>350</v>
      </c>
      <c r="C748" s="89" t="s">
        <v>1029</v>
      </c>
      <c r="D748" s="89" t="s">
        <v>402</v>
      </c>
      <c r="E748" s="89" t="s">
        <v>1030</v>
      </c>
      <c r="F748" s="89" t="s">
        <v>480</v>
      </c>
      <c r="G748" s="89" t="s">
        <v>1532</v>
      </c>
      <c r="H748" s="90">
        <v>4239</v>
      </c>
      <c r="I748" s="91">
        <v>3</v>
      </c>
      <c r="J748" s="81">
        <f>สกลนคร!F75</f>
        <v>359050.23</v>
      </c>
      <c r="K748" s="164">
        <f>สกลนคร!AI75</f>
        <v>434288.8</v>
      </c>
      <c r="L748" s="81">
        <f>สกลนคร!AJ75</f>
        <v>2793157.6399999997</v>
      </c>
      <c r="M748" s="81">
        <f>สกลนคร!AK75</f>
        <v>2481792.92</v>
      </c>
      <c r="N748" s="89"/>
      <c r="O748" s="89"/>
      <c r="P748" s="89"/>
      <c r="Q748" s="151">
        <f t="shared" si="85"/>
        <v>311364.71999999974</v>
      </c>
      <c r="R748" s="78">
        <f t="shared" si="86"/>
        <v>658.91899976409525</v>
      </c>
    </row>
    <row r="749" spans="1:18" s="105" customFormat="1" x14ac:dyDescent="0.3">
      <c r="A749" s="91">
        <v>7</v>
      </c>
      <c r="B749" s="89" t="s">
        <v>350</v>
      </c>
      <c r="C749" s="89" t="s">
        <v>1029</v>
      </c>
      <c r="D749" s="89" t="s">
        <v>402</v>
      </c>
      <c r="E749" s="89" t="s">
        <v>1030</v>
      </c>
      <c r="F749" s="89" t="s">
        <v>480</v>
      </c>
      <c r="G749" s="89" t="s">
        <v>1037</v>
      </c>
      <c r="H749" s="90">
        <v>1985</v>
      </c>
      <c r="I749" s="91">
        <v>2</v>
      </c>
      <c r="J749" s="81">
        <f>สกลนคร!F76</f>
        <v>328397.45</v>
      </c>
      <c r="K749" s="164">
        <f>สกลนคร!AI76</f>
        <v>375343.63000000006</v>
      </c>
      <c r="L749" s="81">
        <f>สกลนคร!AJ76</f>
        <v>2603220.17</v>
      </c>
      <c r="M749" s="81">
        <f>สกลนคร!AK76</f>
        <v>2507323.73</v>
      </c>
      <c r="N749" s="89"/>
      <c r="O749" s="89"/>
      <c r="P749" s="89"/>
      <c r="Q749" s="151">
        <f t="shared" si="85"/>
        <v>95896.439999999944</v>
      </c>
      <c r="R749" s="78">
        <f t="shared" si="86"/>
        <v>1311.4459294710327</v>
      </c>
    </row>
    <row r="750" spans="1:18" s="105" customFormat="1" x14ac:dyDescent="0.3">
      <c r="A750" s="91">
        <v>8</v>
      </c>
      <c r="B750" s="89" t="s">
        <v>350</v>
      </c>
      <c r="C750" s="89" t="s">
        <v>1029</v>
      </c>
      <c r="D750" s="89" t="s">
        <v>402</v>
      </c>
      <c r="E750" s="89" t="s">
        <v>1030</v>
      </c>
      <c r="F750" s="89" t="s">
        <v>480</v>
      </c>
      <c r="G750" s="89" t="s">
        <v>1038</v>
      </c>
      <c r="H750" s="90">
        <v>1937</v>
      </c>
      <c r="I750" s="91">
        <v>2</v>
      </c>
      <c r="J750" s="81">
        <f>สกลนคร!F77</f>
        <v>58688.75</v>
      </c>
      <c r="K750" s="164">
        <f>สกลนคร!AI77</f>
        <v>232186.87</v>
      </c>
      <c r="L750" s="81">
        <f>สกลนคร!AJ77</f>
        <v>2760568.6100000003</v>
      </c>
      <c r="M750" s="81">
        <f>สกลนคร!AK77</f>
        <v>2833713.75</v>
      </c>
      <c r="N750" s="89"/>
      <c r="O750" s="89"/>
      <c r="P750" s="89"/>
      <c r="Q750" s="151">
        <f t="shared" si="85"/>
        <v>-73145.139999999665</v>
      </c>
      <c r="R750" s="78">
        <f t="shared" si="86"/>
        <v>1425.1773928755811</v>
      </c>
    </row>
    <row r="751" spans="1:18" s="21" customFormat="1" x14ac:dyDescent="0.3">
      <c r="A751" s="139">
        <v>5</v>
      </c>
      <c r="B751" s="140" t="s">
        <v>350</v>
      </c>
      <c r="C751" s="140"/>
      <c r="D751" s="140"/>
      <c r="E751" s="140" t="s">
        <v>376</v>
      </c>
      <c r="F751" s="140"/>
      <c r="G751" s="140" t="s">
        <v>1039</v>
      </c>
      <c r="H751" s="141">
        <f>SUM(H744:H750)</f>
        <v>27391</v>
      </c>
      <c r="I751" s="139"/>
      <c r="J751" s="142">
        <f>SUM(J743:J750)</f>
        <v>2517341.9400000004</v>
      </c>
      <c r="K751" s="160">
        <f>SUM(K743:K750)</f>
        <v>3353575.8099999996</v>
      </c>
      <c r="L751" s="142">
        <f t="shared" ref="L751:M751" si="90">SUM(L744:L750)</f>
        <v>21293947.539999999</v>
      </c>
      <c r="M751" s="142">
        <f t="shared" si="90"/>
        <v>20427771.309999999</v>
      </c>
      <c r="N751" s="140">
        <v>7</v>
      </c>
      <c r="O751" s="140">
        <v>7</v>
      </c>
      <c r="P751" s="140">
        <f>N751-O751</f>
        <v>0</v>
      </c>
      <c r="Q751" s="152">
        <f t="shared" si="85"/>
        <v>866176.23000000045</v>
      </c>
      <c r="R751" s="150">
        <f>L751/H751</f>
        <v>777.40672264612465</v>
      </c>
    </row>
    <row r="752" spans="1:18" x14ac:dyDescent="0.3">
      <c r="A752" s="76">
        <v>1</v>
      </c>
      <c r="B752" s="75" t="s">
        <v>350</v>
      </c>
      <c r="C752" s="75" t="s">
        <v>1040</v>
      </c>
      <c r="D752" s="75" t="s">
        <v>409</v>
      </c>
      <c r="E752" s="75" t="s">
        <v>1041</v>
      </c>
      <c r="F752" s="75" t="s">
        <v>510</v>
      </c>
      <c r="G752" s="75" t="s">
        <v>1042</v>
      </c>
      <c r="H752" s="80"/>
      <c r="I752" s="76"/>
      <c r="J752" s="153"/>
      <c r="K752" s="159"/>
      <c r="L752" s="81"/>
      <c r="M752" s="81"/>
      <c r="N752" s="75"/>
      <c r="O752" s="75"/>
      <c r="P752" s="75"/>
    </row>
    <row r="753" spans="1:18" x14ac:dyDescent="0.3">
      <c r="A753" s="76">
        <v>2</v>
      </c>
      <c r="B753" s="75" t="s">
        <v>350</v>
      </c>
      <c r="C753" s="75" t="s">
        <v>1040</v>
      </c>
      <c r="D753" s="75" t="s">
        <v>409</v>
      </c>
      <c r="E753" s="75" t="s">
        <v>1041</v>
      </c>
      <c r="F753" s="75" t="s">
        <v>480</v>
      </c>
      <c r="G753" s="75" t="s">
        <v>1043</v>
      </c>
      <c r="H753" s="80">
        <v>3712</v>
      </c>
      <c r="I753" s="76">
        <v>3</v>
      </c>
      <c r="J753" s="81">
        <f>สกลนคร!F78</f>
        <v>503256.49</v>
      </c>
      <c r="K753" s="159">
        <f>สกลนคร!AI78</f>
        <v>595442.48</v>
      </c>
      <c r="L753" s="81">
        <f>สกลนคร!AJ78</f>
        <v>2638759.27</v>
      </c>
      <c r="M753" s="81">
        <f>สกลนคร!AK78</f>
        <v>2504028.7200000002</v>
      </c>
      <c r="N753" s="75"/>
      <c r="O753" s="75"/>
      <c r="P753" s="75"/>
      <c r="Q753" s="151">
        <f t="shared" si="85"/>
        <v>134730.54999999981</v>
      </c>
      <c r="R753" s="78">
        <f t="shared" si="86"/>
        <v>710.87264816810341</v>
      </c>
    </row>
    <row r="754" spans="1:18" x14ac:dyDescent="0.3">
      <c r="A754" s="76">
        <v>3</v>
      </c>
      <c r="B754" s="75" t="s">
        <v>350</v>
      </c>
      <c r="C754" s="75" t="s">
        <v>1040</v>
      </c>
      <c r="D754" s="75" t="s">
        <v>409</v>
      </c>
      <c r="E754" s="75" t="s">
        <v>1041</v>
      </c>
      <c r="F754" s="75" t="s">
        <v>480</v>
      </c>
      <c r="G754" s="75" t="s">
        <v>1044</v>
      </c>
      <c r="H754" s="80">
        <v>3845</v>
      </c>
      <c r="I754" s="76">
        <v>3</v>
      </c>
      <c r="J754" s="81">
        <f>สกลนคร!F79</f>
        <v>421239.67</v>
      </c>
      <c r="K754" s="159">
        <f>สกลนคร!AI79</f>
        <v>520716.92</v>
      </c>
      <c r="L754" s="81">
        <f>สกลนคร!AJ79</f>
        <v>2808368.3499999996</v>
      </c>
      <c r="M754" s="81">
        <f>สกลนคร!AK79</f>
        <v>2521506.9</v>
      </c>
      <c r="N754" s="75"/>
      <c r="O754" s="75"/>
      <c r="P754" s="75"/>
      <c r="Q754" s="151">
        <f t="shared" si="85"/>
        <v>286861.44999999972</v>
      </c>
      <c r="R754" s="78">
        <f t="shared" si="86"/>
        <v>730.39488946683991</v>
      </c>
    </row>
    <row r="755" spans="1:18" x14ac:dyDescent="0.3">
      <c r="A755" s="76">
        <v>4</v>
      </c>
      <c r="B755" s="75" t="s">
        <v>350</v>
      </c>
      <c r="C755" s="75" t="s">
        <v>1040</v>
      </c>
      <c r="D755" s="75" t="s">
        <v>409</v>
      </c>
      <c r="E755" s="75" t="s">
        <v>1041</v>
      </c>
      <c r="F755" s="75" t="s">
        <v>480</v>
      </c>
      <c r="G755" s="75" t="s">
        <v>1045</v>
      </c>
      <c r="H755" s="80">
        <v>3190</v>
      </c>
      <c r="I755" s="76">
        <v>3</v>
      </c>
      <c r="J755" s="81">
        <f>สกลนคร!F80</f>
        <v>411042.31</v>
      </c>
      <c r="K755" s="159">
        <f>สกลนคร!AI80</f>
        <v>478435.52999999997</v>
      </c>
      <c r="L755" s="81">
        <f>สกลนคร!AJ80</f>
        <v>2362029.25</v>
      </c>
      <c r="M755" s="81">
        <f>สกลนคร!AK80</f>
        <v>2177801.8000000003</v>
      </c>
      <c r="N755" s="75"/>
      <c r="O755" s="75"/>
      <c r="P755" s="75"/>
      <c r="Q755" s="151">
        <f t="shared" si="85"/>
        <v>184227.44999999972</v>
      </c>
      <c r="R755" s="78">
        <f t="shared" si="86"/>
        <v>740.44804075235106</v>
      </c>
    </row>
    <row r="756" spans="1:18" x14ac:dyDescent="0.3">
      <c r="A756" s="76">
        <v>5</v>
      </c>
      <c r="B756" s="75" t="s">
        <v>350</v>
      </c>
      <c r="C756" s="75" t="s">
        <v>1040</v>
      </c>
      <c r="D756" s="75" t="s">
        <v>409</v>
      </c>
      <c r="E756" s="75" t="s">
        <v>1041</v>
      </c>
      <c r="F756" s="75" t="s">
        <v>480</v>
      </c>
      <c r="G756" s="75" t="s">
        <v>1046</v>
      </c>
      <c r="H756" s="80">
        <v>1536</v>
      </c>
      <c r="I756" s="76">
        <v>2</v>
      </c>
      <c r="J756" s="81">
        <f>สกลนคร!F81</f>
        <v>425849.65</v>
      </c>
      <c r="K756" s="159">
        <f>สกลนคร!AI81</f>
        <v>448200.43</v>
      </c>
      <c r="L756" s="81">
        <f>สกลนคร!AJ81</f>
        <v>2876687.09</v>
      </c>
      <c r="M756" s="81">
        <f>สกลนคร!AK81</f>
        <v>2729328.73</v>
      </c>
      <c r="N756" s="75"/>
      <c r="O756" s="75"/>
      <c r="P756" s="75"/>
      <c r="Q756" s="151">
        <f t="shared" si="85"/>
        <v>147358.35999999987</v>
      </c>
      <c r="R756" s="78">
        <f t="shared" si="86"/>
        <v>1872.8431575520833</v>
      </c>
    </row>
    <row r="757" spans="1:18" x14ac:dyDescent="0.3">
      <c r="A757" s="76">
        <v>6</v>
      </c>
      <c r="B757" s="75" t="s">
        <v>350</v>
      </c>
      <c r="C757" s="75" t="s">
        <v>1040</v>
      </c>
      <c r="D757" s="75" t="s">
        <v>409</v>
      </c>
      <c r="E757" s="75" t="s">
        <v>1041</v>
      </c>
      <c r="F757" s="75" t="s">
        <v>480</v>
      </c>
      <c r="G757" s="75" t="s">
        <v>1047</v>
      </c>
      <c r="H757" s="80">
        <v>4034</v>
      </c>
      <c r="I757" s="76">
        <v>3</v>
      </c>
      <c r="J757" s="81">
        <f>สกลนคร!F82</f>
        <v>310871.34999999998</v>
      </c>
      <c r="K757" s="159">
        <f>สกลนคร!AI82</f>
        <v>343056.99</v>
      </c>
      <c r="L757" s="81">
        <f>สกลนคร!AJ82</f>
        <v>2314334.0099999998</v>
      </c>
      <c r="M757" s="81">
        <f>สกลนคร!AK82</f>
        <v>2132827.7599999998</v>
      </c>
      <c r="N757" s="75"/>
      <c r="O757" s="75"/>
      <c r="P757" s="75"/>
      <c r="Q757" s="151">
        <f t="shared" si="85"/>
        <v>181506.25</v>
      </c>
      <c r="R757" s="78">
        <f t="shared" si="86"/>
        <v>573.70699305899848</v>
      </c>
    </row>
    <row r="758" spans="1:18" x14ac:dyDescent="0.3">
      <c r="A758" s="76">
        <v>7</v>
      </c>
      <c r="B758" s="75" t="s">
        <v>350</v>
      </c>
      <c r="C758" s="75" t="s">
        <v>1040</v>
      </c>
      <c r="D758" s="75" t="s">
        <v>409</v>
      </c>
      <c r="E758" s="75" t="s">
        <v>1041</v>
      </c>
      <c r="F758" s="75" t="s">
        <v>480</v>
      </c>
      <c r="G758" s="75" t="s">
        <v>1048</v>
      </c>
      <c r="H758" s="80">
        <v>6213</v>
      </c>
      <c r="I758" s="76">
        <v>5</v>
      </c>
      <c r="J758" s="81">
        <f>สกลนคร!F83</f>
        <v>567972.89</v>
      </c>
      <c r="K758" s="159">
        <f>สกลนคร!AI83</f>
        <v>668673.91</v>
      </c>
      <c r="L758" s="81">
        <f>สกลนคร!AJ83</f>
        <v>4421032.62</v>
      </c>
      <c r="M758" s="81">
        <f>สกลนคร!AK83</f>
        <v>4155117.56</v>
      </c>
      <c r="N758" s="75"/>
      <c r="O758" s="75"/>
      <c r="P758" s="75"/>
      <c r="Q758" s="151">
        <f t="shared" si="85"/>
        <v>265915.06000000006</v>
      </c>
      <c r="R758" s="78">
        <f t="shared" si="86"/>
        <v>711.5777595364558</v>
      </c>
    </row>
    <row r="759" spans="1:18" x14ac:dyDescent="0.3">
      <c r="A759" s="76">
        <v>8</v>
      </c>
      <c r="B759" s="75" t="s">
        <v>350</v>
      </c>
      <c r="C759" s="75" t="s">
        <v>1040</v>
      </c>
      <c r="D759" s="75" t="s">
        <v>409</v>
      </c>
      <c r="E759" s="75" t="s">
        <v>1041</v>
      </c>
      <c r="F759" s="75" t="s">
        <v>480</v>
      </c>
      <c r="G759" s="75" t="s">
        <v>1049</v>
      </c>
      <c r="H759" s="80">
        <v>4054</v>
      </c>
      <c r="I759" s="76">
        <v>3</v>
      </c>
      <c r="J759" s="81">
        <f>สกลนคร!F84</f>
        <v>427384.34</v>
      </c>
      <c r="K759" s="159">
        <f>สกลนคร!AI84</f>
        <v>462192.63</v>
      </c>
      <c r="L759" s="81">
        <f>สกลนคร!AJ84</f>
        <v>2099075.9000000004</v>
      </c>
      <c r="M759" s="81">
        <f>สกลนคร!AK84</f>
        <v>1928062.3199999998</v>
      </c>
      <c r="N759" s="75"/>
      <c r="O759" s="75"/>
      <c r="P759" s="75"/>
      <c r="Q759" s="151">
        <f t="shared" si="85"/>
        <v>171013.58000000054</v>
      </c>
      <c r="R759" s="78">
        <f t="shared" si="86"/>
        <v>517.77895905278751</v>
      </c>
    </row>
    <row r="760" spans="1:18" x14ac:dyDescent="0.3">
      <c r="A760" s="76">
        <v>9</v>
      </c>
      <c r="B760" s="75" t="s">
        <v>350</v>
      </c>
      <c r="C760" s="75" t="s">
        <v>1040</v>
      </c>
      <c r="D760" s="75" t="s">
        <v>409</v>
      </c>
      <c r="E760" s="75" t="s">
        <v>1041</v>
      </c>
      <c r="F760" s="75" t="s">
        <v>480</v>
      </c>
      <c r="G760" s="75" t="s">
        <v>1050</v>
      </c>
      <c r="H760" s="80">
        <v>3457</v>
      </c>
      <c r="I760" s="76">
        <v>3</v>
      </c>
      <c r="J760" s="81">
        <f>สกลนคร!F85</f>
        <v>678007.62</v>
      </c>
      <c r="K760" s="159">
        <f>สกลนคร!AI85</f>
        <v>695093.58</v>
      </c>
      <c r="L760" s="81">
        <f>สกลนคร!AJ85</f>
        <v>2545396.17</v>
      </c>
      <c r="M760" s="81">
        <f>สกลนคร!AK85</f>
        <v>2259389.0499999998</v>
      </c>
      <c r="N760" s="75"/>
      <c r="O760" s="75"/>
      <c r="P760" s="75"/>
      <c r="Q760" s="151">
        <f t="shared" si="85"/>
        <v>286007.12000000011</v>
      </c>
      <c r="R760" s="78">
        <f t="shared" si="86"/>
        <v>736.30204512583157</v>
      </c>
    </row>
    <row r="761" spans="1:18" x14ac:dyDescent="0.3">
      <c r="A761" s="76">
        <v>10</v>
      </c>
      <c r="B761" s="75" t="s">
        <v>350</v>
      </c>
      <c r="C761" s="75" t="s">
        <v>1040</v>
      </c>
      <c r="D761" s="75" t="s">
        <v>409</v>
      </c>
      <c r="E761" s="75" t="s">
        <v>1041</v>
      </c>
      <c r="F761" s="75" t="s">
        <v>480</v>
      </c>
      <c r="G761" s="75" t="s">
        <v>1051</v>
      </c>
      <c r="H761" s="80">
        <v>1347</v>
      </c>
      <c r="I761" s="76">
        <v>1</v>
      </c>
      <c r="J761" s="81">
        <f>สกลนคร!F86</f>
        <v>301057.53999999998</v>
      </c>
      <c r="K761" s="159">
        <f>สกลนคร!AI86</f>
        <v>374406.54</v>
      </c>
      <c r="L761" s="81">
        <f>สกลนคร!AJ86</f>
        <v>2182544.5499999998</v>
      </c>
      <c r="M761" s="81">
        <f>สกลนคร!AK86</f>
        <v>2034352.1700000002</v>
      </c>
      <c r="N761" s="75"/>
      <c r="O761" s="75"/>
      <c r="P761" s="75"/>
      <c r="Q761" s="151">
        <f t="shared" si="85"/>
        <v>148192.37999999966</v>
      </c>
      <c r="R761" s="78">
        <f t="shared" si="86"/>
        <v>1620.3003340757236</v>
      </c>
    </row>
    <row r="762" spans="1:18" s="21" customFormat="1" x14ac:dyDescent="0.3">
      <c r="A762" s="139">
        <v>6</v>
      </c>
      <c r="B762" s="140" t="s">
        <v>350</v>
      </c>
      <c r="C762" s="140"/>
      <c r="D762" s="140"/>
      <c r="E762" s="140" t="s">
        <v>376</v>
      </c>
      <c r="F762" s="140"/>
      <c r="G762" s="140" t="s">
        <v>1052</v>
      </c>
      <c r="H762" s="141">
        <f>SUM(H753:H761)</f>
        <v>31388</v>
      </c>
      <c r="I762" s="139"/>
      <c r="J762" s="142">
        <f>SUM(J752:J761)</f>
        <v>4046681.8600000003</v>
      </c>
      <c r="K762" s="160">
        <f>SUM(K752:K761)</f>
        <v>4586219.01</v>
      </c>
      <c r="L762" s="142">
        <f t="shared" ref="L762:M762" si="91">SUM(L752:L761)</f>
        <v>24248227.210000005</v>
      </c>
      <c r="M762" s="142">
        <f t="shared" si="91"/>
        <v>22442415.010000002</v>
      </c>
      <c r="N762" s="140">
        <v>9</v>
      </c>
      <c r="O762" s="140">
        <v>9</v>
      </c>
      <c r="P762" s="140">
        <f>N762-O762</f>
        <v>0</v>
      </c>
      <c r="Q762" s="152">
        <f t="shared" si="85"/>
        <v>1805812.200000003</v>
      </c>
      <c r="R762" s="150">
        <f>L762/H762</f>
        <v>772.53177042181744</v>
      </c>
    </row>
    <row r="763" spans="1:18" x14ac:dyDescent="0.3">
      <c r="A763" s="76">
        <v>1</v>
      </c>
      <c r="B763" s="75" t="s">
        <v>350</v>
      </c>
      <c r="C763" s="75" t="s">
        <v>1053</v>
      </c>
      <c r="D763" s="75" t="s">
        <v>416</v>
      </c>
      <c r="E763" s="75" t="s">
        <v>1054</v>
      </c>
      <c r="F763" s="75" t="s">
        <v>510</v>
      </c>
      <c r="G763" s="75" t="s">
        <v>1055</v>
      </c>
      <c r="H763" s="80"/>
      <c r="I763" s="76"/>
      <c r="J763" s="153"/>
      <c r="K763" s="159"/>
      <c r="L763" s="81"/>
      <c r="M763" s="81"/>
      <c r="N763" s="75"/>
      <c r="O763" s="75"/>
      <c r="P763" s="75"/>
    </row>
    <row r="764" spans="1:18" x14ac:dyDescent="0.3">
      <c r="A764" s="76">
        <v>2</v>
      </c>
      <c r="B764" s="75" t="s">
        <v>350</v>
      </c>
      <c r="C764" s="75" t="s">
        <v>1053</v>
      </c>
      <c r="D764" s="75" t="s">
        <v>416</v>
      </c>
      <c r="E764" s="75" t="s">
        <v>1054</v>
      </c>
      <c r="F764" s="75" t="s">
        <v>480</v>
      </c>
      <c r="G764" s="75" t="s">
        <v>1056</v>
      </c>
      <c r="H764" s="80">
        <v>2097</v>
      </c>
      <c r="I764" s="76">
        <v>2</v>
      </c>
      <c r="J764" s="81">
        <f>สกลนคร!F87</f>
        <v>523083.19</v>
      </c>
      <c r="K764" s="159">
        <f>สกลนคร!AI87</f>
        <v>484888.98</v>
      </c>
      <c r="L764" s="81">
        <f>สกลนคร!AJ87</f>
        <v>1380957.97</v>
      </c>
      <c r="M764" s="81">
        <f>สกลนคร!AK87</f>
        <v>1305829.27</v>
      </c>
      <c r="N764" s="75"/>
      <c r="O764" s="75"/>
      <c r="P764" s="75"/>
      <c r="Q764" s="151">
        <f t="shared" si="85"/>
        <v>75128.699999999953</v>
      </c>
      <c r="R764" s="78">
        <f t="shared" si="86"/>
        <v>658.53980448259415</v>
      </c>
    </row>
    <row r="765" spans="1:18" x14ac:dyDescent="0.3">
      <c r="A765" s="76">
        <v>3</v>
      </c>
      <c r="B765" s="75" t="s">
        <v>350</v>
      </c>
      <c r="C765" s="75" t="s">
        <v>1053</v>
      </c>
      <c r="D765" s="75" t="s">
        <v>416</v>
      </c>
      <c r="E765" s="75" t="s">
        <v>1054</v>
      </c>
      <c r="F765" s="75" t="s">
        <v>480</v>
      </c>
      <c r="G765" s="75" t="s">
        <v>1057</v>
      </c>
      <c r="H765" s="80">
        <v>1298</v>
      </c>
      <c r="I765" s="76">
        <v>1</v>
      </c>
      <c r="J765" s="81">
        <f>สกลนคร!F88</f>
        <v>303044.3</v>
      </c>
      <c r="K765" s="159">
        <f>สกลนคร!AI88</f>
        <v>353850.47</v>
      </c>
      <c r="L765" s="81">
        <f>สกลนคร!AJ88</f>
        <v>1387075.6400000001</v>
      </c>
      <c r="M765" s="81">
        <f>สกลนคร!AK88</f>
        <v>1353924.73</v>
      </c>
      <c r="N765" s="75"/>
      <c r="O765" s="75"/>
      <c r="P765" s="75"/>
      <c r="Q765" s="151">
        <f t="shared" si="85"/>
        <v>33150.910000000149</v>
      </c>
      <c r="R765" s="78">
        <f t="shared" si="86"/>
        <v>1068.6253004622497</v>
      </c>
    </row>
    <row r="766" spans="1:18" x14ac:dyDescent="0.3">
      <c r="A766" s="76">
        <v>4</v>
      </c>
      <c r="B766" s="75" t="s">
        <v>350</v>
      </c>
      <c r="C766" s="75" t="s">
        <v>1053</v>
      </c>
      <c r="D766" s="75" t="s">
        <v>416</v>
      </c>
      <c r="E766" s="75" t="s">
        <v>1054</v>
      </c>
      <c r="F766" s="75" t="s">
        <v>480</v>
      </c>
      <c r="G766" s="75" t="s">
        <v>1058</v>
      </c>
      <c r="H766" s="80">
        <v>2787</v>
      </c>
      <c r="I766" s="76">
        <v>2</v>
      </c>
      <c r="J766" s="81">
        <f>สกลนคร!F89</f>
        <v>447544.35</v>
      </c>
      <c r="K766" s="159">
        <f>สกลนคร!AI89</f>
        <v>486651.02999999997</v>
      </c>
      <c r="L766" s="81">
        <f>สกลนคร!AJ89</f>
        <v>1744184.47</v>
      </c>
      <c r="M766" s="81">
        <f>สกลนคร!AK89</f>
        <v>1828721.67</v>
      </c>
      <c r="N766" s="75"/>
      <c r="O766" s="75"/>
      <c r="P766" s="75"/>
      <c r="Q766" s="151">
        <f t="shared" si="85"/>
        <v>-84537.199999999953</v>
      </c>
      <c r="R766" s="78">
        <f t="shared" si="86"/>
        <v>625.82865805525648</v>
      </c>
    </row>
    <row r="767" spans="1:18" x14ac:dyDescent="0.3">
      <c r="A767" s="76">
        <v>5</v>
      </c>
      <c r="B767" s="75" t="s">
        <v>350</v>
      </c>
      <c r="C767" s="75" t="s">
        <v>1053</v>
      </c>
      <c r="D767" s="75" t="s">
        <v>416</v>
      </c>
      <c r="E767" s="75" t="s">
        <v>1054</v>
      </c>
      <c r="F767" s="75" t="s">
        <v>480</v>
      </c>
      <c r="G767" s="75" t="s">
        <v>1059</v>
      </c>
      <c r="H767" s="80">
        <v>1798</v>
      </c>
      <c r="I767" s="76">
        <v>2</v>
      </c>
      <c r="J767" s="81">
        <f>สกลนคร!F90</f>
        <v>401587.82</v>
      </c>
      <c r="K767" s="159">
        <f>สกลนคร!AI90</f>
        <v>353141.73</v>
      </c>
      <c r="L767" s="81">
        <f>สกลนคร!AJ90</f>
        <v>1921720.3200000001</v>
      </c>
      <c r="M767" s="81">
        <f>สกลนคร!AK90</f>
        <v>1883588.06</v>
      </c>
      <c r="N767" s="75"/>
      <c r="O767" s="75"/>
      <c r="P767" s="75"/>
      <c r="Q767" s="151">
        <f t="shared" si="85"/>
        <v>38132.260000000009</v>
      </c>
      <c r="R767" s="78">
        <f t="shared" si="86"/>
        <v>1068.8099666295884</v>
      </c>
    </row>
    <row r="768" spans="1:18" s="21" customFormat="1" x14ac:dyDescent="0.3">
      <c r="A768" s="139">
        <v>7</v>
      </c>
      <c r="B768" s="140" t="s">
        <v>350</v>
      </c>
      <c r="C768" s="140"/>
      <c r="D768" s="140"/>
      <c r="E768" s="140" t="s">
        <v>376</v>
      </c>
      <c r="F768" s="140"/>
      <c r="G768" s="140" t="s">
        <v>1060</v>
      </c>
      <c r="H768" s="141">
        <f>SUM(H764:H767)</f>
        <v>7980</v>
      </c>
      <c r="I768" s="139"/>
      <c r="J768" s="142">
        <f>SUM(J763:J767)</f>
        <v>1675259.66</v>
      </c>
      <c r="K768" s="160">
        <f>SUM(K763:K767)</f>
        <v>1678532.21</v>
      </c>
      <c r="L768" s="142">
        <f t="shared" ref="L768:M768" si="92">SUM(L763:L767)</f>
        <v>6433938.4000000004</v>
      </c>
      <c r="M768" s="142">
        <f t="shared" si="92"/>
        <v>6372063.7300000004</v>
      </c>
      <c r="N768" s="140">
        <v>4</v>
      </c>
      <c r="O768" s="140">
        <v>4</v>
      </c>
      <c r="P768" s="140">
        <f>N768-O768</f>
        <v>0</v>
      </c>
      <c r="Q768" s="152">
        <f t="shared" si="85"/>
        <v>61874.669999999925</v>
      </c>
      <c r="R768" s="150">
        <f>L768/H768</f>
        <v>806.25794486215545</v>
      </c>
    </row>
    <row r="769" spans="1:18" x14ac:dyDescent="0.3">
      <c r="A769" s="76">
        <v>1</v>
      </c>
      <c r="B769" s="75" t="s">
        <v>350</v>
      </c>
      <c r="C769" s="75" t="s">
        <v>1061</v>
      </c>
      <c r="D769" s="75" t="s">
        <v>423</v>
      </c>
      <c r="E769" s="75" t="s">
        <v>1062</v>
      </c>
      <c r="F769" s="75" t="s">
        <v>510</v>
      </c>
      <c r="G769" s="75" t="s">
        <v>1063</v>
      </c>
      <c r="H769" s="80"/>
      <c r="I769" s="76"/>
      <c r="J769" s="153"/>
      <c r="K769" s="159"/>
      <c r="L769" s="81"/>
      <c r="M769" s="81"/>
      <c r="N769" s="75"/>
      <c r="O769" s="75"/>
      <c r="P769" s="75"/>
    </row>
    <row r="770" spans="1:18" x14ac:dyDescent="0.3">
      <c r="A770" s="76">
        <v>2</v>
      </c>
      <c r="B770" s="75" t="s">
        <v>350</v>
      </c>
      <c r="C770" s="75" t="s">
        <v>1061</v>
      </c>
      <c r="D770" s="75" t="s">
        <v>423</v>
      </c>
      <c r="E770" s="75" t="s">
        <v>1062</v>
      </c>
      <c r="F770" s="75" t="s">
        <v>480</v>
      </c>
      <c r="G770" s="75" t="s">
        <v>1064</v>
      </c>
      <c r="H770" s="80">
        <v>5840</v>
      </c>
      <c r="I770" s="76">
        <v>4</v>
      </c>
      <c r="J770" s="81">
        <f>สกลนคร!F91</f>
        <v>259025.3</v>
      </c>
      <c r="K770" s="159">
        <f>สกลนคร!AI91</f>
        <v>374600.52999999997</v>
      </c>
      <c r="L770" s="81">
        <f>สกลนคร!AJ91</f>
        <v>2658808.66</v>
      </c>
      <c r="M770" s="81">
        <f>สกลนคร!AK91</f>
        <v>2728974.2</v>
      </c>
      <c r="N770" s="75"/>
      <c r="O770" s="75"/>
      <c r="P770" s="75"/>
      <c r="Q770" s="151">
        <f t="shared" si="85"/>
        <v>-70165.540000000037</v>
      </c>
      <c r="R770" s="78">
        <f t="shared" si="86"/>
        <v>455.27545547945209</v>
      </c>
    </row>
    <row r="771" spans="1:18" x14ac:dyDescent="0.3">
      <c r="A771" s="76">
        <v>3</v>
      </c>
      <c r="B771" s="75" t="s">
        <v>350</v>
      </c>
      <c r="C771" s="75" t="s">
        <v>1061</v>
      </c>
      <c r="D771" s="75" t="s">
        <v>423</v>
      </c>
      <c r="E771" s="75" t="s">
        <v>1062</v>
      </c>
      <c r="F771" s="75" t="s">
        <v>480</v>
      </c>
      <c r="G771" s="75" t="s">
        <v>1065</v>
      </c>
      <c r="H771" s="80">
        <v>2523</v>
      </c>
      <c r="I771" s="76">
        <v>2</v>
      </c>
      <c r="J771" s="81">
        <f>สกลนคร!F92</f>
        <v>93717.47</v>
      </c>
      <c r="K771" s="159">
        <f>สกลนคร!AI92</f>
        <v>96731.46</v>
      </c>
      <c r="L771" s="81">
        <f>สกลนคร!AJ92</f>
        <v>1356226.4300000002</v>
      </c>
      <c r="M771" s="81">
        <f>สกลนคร!AK92</f>
        <v>1460822.8299999998</v>
      </c>
      <c r="N771" s="75"/>
      <c r="O771" s="75"/>
      <c r="P771" s="75"/>
      <c r="Q771" s="151">
        <f t="shared" si="85"/>
        <v>-104596.39999999967</v>
      </c>
      <c r="R771" s="78">
        <f t="shared" si="86"/>
        <v>537.54515655965133</v>
      </c>
    </row>
    <row r="772" spans="1:18" x14ac:dyDescent="0.3">
      <c r="A772" s="76">
        <v>4</v>
      </c>
      <c r="B772" s="75" t="s">
        <v>350</v>
      </c>
      <c r="C772" s="75" t="s">
        <v>1061</v>
      </c>
      <c r="D772" s="75" t="s">
        <v>423</v>
      </c>
      <c r="E772" s="75" t="s">
        <v>1062</v>
      </c>
      <c r="F772" s="75" t="s">
        <v>480</v>
      </c>
      <c r="G772" s="75" t="s">
        <v>1066</v>
      </c>
      <c r="H772" s="80">
        <v>3532</v>
      </c>
      <c r="I772" s="76">
        <v>3</v>
      </c>
      <c r="J772" s="81">
        <f>สกลนคร!F93</f>
        <v>149809.26</v>
      </c>
      <c r="K772" s="159">
        <f>สกลนคร!AI93</f>
        <v>239639.91</v>
      </c>
      <c r="L772" s="81">
        <f>สกลนคร!AJ93</f>
        <v>1895487.5100000002</v>
      </c>
      <c r="M772" s="81">
        <f>สกลนคร!AK93</f>
        <v>1981571.4</v>
      </c>
      <c r="N772" s="75"/>
      <c r="O772" s="75"/>
      <c r="P772" s="75"/>
      <c r="Q772" s="151">
        <f t="shared" si="85"/>
        <v>-86083.889999999665</v>
      </c>
      <c r="R772" s="78">
        <f t="shared" si="86"/>
        <v>536.66124292185737</v>
      </c>
    </row>
    <row r="773" spans="1:18" x14ac:dyDescent="0.3">
      <c r="A773" s="76">
        <v>5</v>
      </c>
      <c r="B773" s="75" t="s">
        <v>350</v>
      </c>
      <c r="C773" s="75" t="s">
        <v>1061</v>
      </c>
      <c r="D773" s="75" t="s">
        <v>423</v>
      </c>
      <c r="E773" s="75" t="s">
        <v>1062</v>
      </c>
      <c r="F773" s="75" t="s">
        <v>480</v>
      </c>
      <c r="G773" s="75" t="s">
        <v>1067</v>
      </c>
      <c r="H773" s="80">
        <v>6043</v>
      </c>
      <c r="I773" s="76">
        <v>5</v>
      </c>
      <c r="J773" s="81">
        <f>สกลนคร!F94</f>
        <v>208289.27</v>
      </c>
      <c r="K773" s="159">
        <f>สกลนคร!AI94</f>
        <v>327896.45999999996</v>
      </c>
      <c r="L773" s="81">
        <f>สกลนคร!AJ94</f>
        <v>2219477.59</v>
      </c>
      <c r="M773" s="81">
        <f>สกลนคร!AK94</f>
        <v>2142089.0300000003</v>
      </c>
      <c r="N773" s="75"/>
      <c r="O773" s="75"/>
      <c r="P773" s="75"/>
      <c r="Q773" s="151">
        <f t="shared" si="85"/>
        <v>77388.55999999959</v>
      </c>
      <c r="R773" s="78">
        <f t="shared" si="86"/>
        <v>367.28075293728278</v>
      </c>
    </row>
    <row r="774" spans="1:18" x14ac:dyDescent="0.3">
      <c r="A774" s="76">
        <v>6</v>
      </c>
      <c r="B774" s="75" t="s">
        <v>350</v>
      </c>
      <c r="C774" s="75" t="s">
        <v>1061</v>
      </c>
      <c r="D774" s="75" t="s">
        <v>423</v>
      </c>
      <c r="E774" s="75" t="s">
        <v>1062</v>
      </c>
      <c r="F774" s="75" t="s">
        <v>480</v>
      </c>
      <c r="G774" s="75" t="s">
        <v>1068</v>
      </c>
      <c r="H774" s="80">
        <v>3905</v>
      </c>
      <c r="I774" s="76">
        <v>3</v>
      </c>
      <c r="J774" s="81">
        <f>สกลนคร!F95</f>
        <v>194595.01</v>
      </c>
      <c r="K774" s="159">
        <f>สกลนคร!AI95</f>
        <v>362406.44000000006</v>
      </c>
      <c r="L774" s="81">
        <f>สกลนคร!AJ95</f>
        <v>1805715.28</v>
      </c>
      <c r="M774" s="81">
        <f>สกลนคร!AK95</f>
        <v>1733672.61</v>
      </c>
      <c r="N774" s="75"/>
      <c r="O774" s="75"/>
      <c r="P774" s="75"/>
      <c r="Q774" s="151">
        <f t="shared" si="85"/>
        <v>72042.669999999925</v>
      </c>
      <c r="R774" s="78">
        <f t="shared" si="86"/>
        <v>462.41108322663251</v>
      </c>
    </row>
    <row r="775" spans="1:18" x14ac:dyDescent="0.3">
      <c r="A775" s="76">
        <v>7</v>
      </c>
      <c r="B775" s="75" t="s">
        <v>350</v>
      </c>
      <c r="C775" s="75" t="s">
        <v>1061</v>
      </c>
      <c r="D775" s="75" t="s">
        <v>423</v>
      </c>
      <c r="E775" s="75" t="s">
        <v>1062</v>
      </c>
      <c r="F775" s="75" t="s">
        <v>480</v>
      </c>
      <c r="G775" s="75" t="s">
        <v>1069</v>
      </c>
      <c r="H775" s="80">
        <v>4288</v>
      </c>
      <c r="I775" s="76">
        <v>3</v>
      </c>
      <c r="J775" s="81">
        <f>สกลนคร!F96</f>
        <v>99260.09</v>
      </c>
      <c r="K775" s="159">
        <f>สกลนคร!AI96</f>
        <v>119813.13</v>
      </c>
      <c r="L775" s="81">
        <f>สกลนคร!AJ96</f>
        <v>1825077.44</v>
      </c>
      <c r="M775" s="81">
        <f>สกลนคร!AK96</f>
        <v>1870092.5999999999</v>
      </c>
      <c r="N775" s="75"/>
      <c r="O775" s="75"/>
      <c r="P775" s="75"/>
      <c r="Q775" s="151">
        <f t="shared" ref="Q775:Q838" si="93">L775-M775</f>
        <v>-45015.159999999916</v>
      </c>
      <c r="R775" s="78">
        <f t="shared" ref="R775:R838" si="94">L775/H775</f>
        <v>425.6244029850746</v>
      </c>
    </row>
    <row r="776" spans="1:18" x14ac:dyDescent="0.3">
      <c r="A776" s="76">
        <v>8</v>
      </c>
      <c r="B776" s="75" t="s">
        <v>350</v>
      </c>
      <c r="C776" s="75" t="s">
        <v>1061</v>
      </c>
      <c r="D776" s="75" t="s">
        <v>423</v>
      </c>
      <c r="E776" s="75" t="s">
        <v>1062</v>
      </c>
      <c r="F776" s="75" t="s">
        <v>480</v>
      </c>
      <c r="G776" s="75" t="s">
        <v>1070</v>
      </c>
      <c r="H776" s="80">
        <v>3437</v>
      </c>
      <c r="I776" s="76">
        <v>3</v>
      </c>
      <c r="J776" s="81">
        <f>สกลนคร!F97</f>
        <v>197726.78</v>
      </c>
      <c r="K776" s="159">
        <f>สกลนคร!AI97</f>
        <v>319536.66000000003</v>
      </c>
      <c r="L776" s="81">
        <f>สกลนคร!AJ97</f>
        <v>2006008.2</v>
      </c>
      <c r="M776" s="81">
        <f>สกลนคร!AK97</f>
        <v>1890777.2200000002</v>
      </c>
      <c r="N776" s="75"/>
      <c r="O776" s="75"/>
      <c r="P776" s="75"/>
      <c r="Q776" s="151">
        <f t="shared" si="93"/>
        <v>115230.97999999975</v>
      </c>
      <c r="R776" s="78">
        <f t="shared" si="94"/>
        <v>583.650916496945</v>
      </c>
    </row>
    <row r="777" spans="1:18" x14ac:dyDescent="0.3">
      <c r="A777" s="76">
        <v>9</v>
      </c>
      <c r="B777" s="75" t="s">
        <v>350</v>
      </c>
      <c r="C777" s="75" t="s">
        <v>1061</v>
      </c>
      <c r="D777" s="75" t="s">
        <v>423</v>
      </c>
      <c r="E777" s="75" t="s">
        <v>1062</v>
      </c>
      <c r="F777" s="75" t="s">
        <v>480</v>
      </c>
      <c r="G777" s="75" t="s">
        <v>1071</v>
      </c>
      <c r="H777" s="80">
        <v>6940</v>
      </c>
      <c r="I777" s="76">
        <v>5</v>
      </c>
      <c r="J777" s="81">
        <f>สกลนคร!F98</f>
        <v>81985.13</v>
      </c>
      <c r="K777" s="159">
        <f>สกลนคร!AI98</f>
        <v>293980.36</v>
      </c>
      <c r="L777" s="81">
        <f>สกลนคร!AJ98</f>
        <v>1993992.67</v>
      </c>
      <c r="M777" s="81">
        <f>สกลนคร!AK98</f>
        <v>1958776.5499999998</v>
      </c>
      <c r="N777" s="75"/>
      <c r="O777" s="75"/>
      <c r="P777" s="75"/>
      <c r="Q777" s="151">
        <f t="shared" si="93"/>
        <v>35216.120000000112</v>
      </c>
      <c r="R777" s="78">
        <f t="shared" si="94"/>
        <v>287.31882853025934</v>
      </c>
    </row>
    <row r="778" spans="1:18" x14ac:dyDescent="0.3">
      <c r="A778" s="76">
        <v>10</v>
      </c>
      <c r="B778" s="75" t="s">
        <v>350</v>
      </c>
      <c r="C778" s="75" t="s">
        <v>1061</v>
      </c>
      <c r="D778" s="75" t="s">
        <v>423</v>
      </c>
      <c r="E778" s="75" t="s">
        <v>1062</v>
      </c>
      <c r="F778" s="75" t="s">
        <v>480</v>
      </c>
      <c r="G778" s="75" t="s">
        <v>1072</v>
      </c>
      <c r="H778" s="80">
        <v>3709</v>
      </c>
      <c r="I778" s="76">
        <v>3</v>
      </c>
      <c r="J778" s="81">
        <f>สกลนคร!F99</f>
        <v>159143.78</v>
      </c>
      <c r="K778" s="159">
        <f>สกลนคร!AI99</f>
        <v>197124.22</v>
      </c>
      <c r="L778" s="81">
        <f>สกลนคร!AJ99</f>
        <v>1481713.71</v>
      </c>
      <c r="M778" s="81">
        <f>สกลนคร!AK99</f>
        <v>1551676.53</v>
      </c>
      <c r="N778" s="75"/>
      <c r="O778" s="75"/>
      <c r="P778" s="75"/>
      <c r="Q778" s="151">
        <f t="shared" si="93"/>
        <v>-69962.820000000065</v>
      </c>
      <c r="R778" s="78">
        <f t="shared" si="94"/>
        <v>399.49142895659207</v>
      </c>
    </row>
    <row r="779" spans="1:18" x14ac:dyDescent="0.3">
      <c r="A779" s="76">
        <v>11</v>
      </c>
      <c r="B779" s="75" t="s">
        <v>350</v>
      </c>
      <c r="C779" s="75" t="s">
        <v>1061</v>
      </c>
      <c r="D779" s="75" t="s">
        <v>423</v>
      </c>
      <c r="E779" s="75" t="s">
        <v>1062</v>
      </c>
      <c r="F779" s="75" t="s">
        <v>480</v>
      </c>
      <c r="G779" s="75" t="s">
        <v>1073</v>
      </c>
      <c r="H779" s="80">
        <v>6836</v>
      </c>
      <c r="I779" s="76">
        <v>5</v>
      </c>
      <c r="J779" s="81">
        <f>สกลนคร!F100</f>
        <v>204704.09</v>
      </c>
      <c r="K779" s="159">
        <f>สกลนคร!AI100</f>
        <v>250623.66</v>
      </c>
      <c r="L779" s="81">
        <f>สกลนคร!AJ100</f>
        <v>2588171.4500000002</v>
      </c>
      <c r="M779" s="81">
        <f>สกลนคร!AK100</f>
        <v>2677479.5500000003</v>
      </c>
      <c r="N779" s="75"/>
      <c r="O779" s="75"/>
      <c r="P779" s="75"/>
      <c r="Q779" s="151">
        <f t="shared" si="93"/>
        <v>-89308.100000000093</v>
      </c>
      <c r="R779" s="78">
        <f t="shared" si="94"/>
        <v>378.60904768870688</v>
      </c>
    </row>
    <row r="780" spans="1:18" x14ac:dyDescent="0.3">
      <c r="A780" s="76">
        <v>12</v>
      </c>
      <c r="B780" s="75" t="s">
        <v>350</v>
      </c>
      <c r="C780" s="75" t="s">
        <v>1061</v>
      </c>
      <c r="D780" s="75" t="s">
        <v>423</v>
      </c>
      <c r="E780" s="75" t="s">
        <v>1062</v>
      </c>
      <c r="F780" s="75" t="s">
        <v>480</v>
      </c>
      <c r="G780" s="75" t="s">
        <v>1074</v>
      </c>
      <c r="H780" s="80">
        <v>5080</v>
      </c>
      <c r="I780" s="76">
        <v>4</v>
      </c>
      <c r="J780" s="81">
        <f>สกลนคร!F101</f>
        <v>163291.01</v>
      </c>
      <c r="K780" s="159">
        <f>สกลนคร!AI101</f>
        <v>393922.66000000003</v>
      </c>
      <c r="L780" s="81">
        <f>สกลนคร!AJ101</f>
        <v>2370561.0599999996</v>
      </c>
      <c r="M780" s="81">
        <f>สกลนคร!AK101</f>
        <v>2435576.5299999998</v>
      </c>
      <c r="N780" s="75"/>
      <c r="O780" s="75"/>
      <c r="P780" s="75"/>
      <c r="Q780" s="151">
        <f t="shared" si="93"/>
        <v>-65015.470000000205</v>
      </c>
      <c r="R780" s="78">
        <f t="shared" si="94"/>
        <v>466.64587795275582</v>
      </c>
    </row>
    <row r="781" spans="1:18" x14ac:dyDescent="0.3">
      <c r="A781" s="76">
        <v>13</v>
      </c>
      <c r="B781" s="75" t="s">
        <v>350</v>
      </c>
      <c r="C781" s="75" t="s">
        <v>1061</v>
      </c>
      <c r="D781" s="75" t="s">
        <v>423</v>
      </c>
      <c r="E781" s="75" t="s">
        <v>1062</v>
      </c>
      <c r="F781" s="75" t="s">
        <v>480</v>
      </c>
      <c r="G781" s="75" t="s">
        <v>1075</v>
      </c>
      <c r="H781" s="80">
        <v>3095</v>
      </c>
      <c r="I781" s="76">
        <v>3</v>
      </c>
      <c r="J781" s="81">
        <f>สกลนคร!F102</f>
        <v>32689.85</v>
      </c>
      <c r="K781" s="159">
        <f>สกลนคร!AI102</f>
        <v>123025.34</v>
      </c>
      <c r="L781" s="81">
        <f>สกลนคร!AJ102</f>
        <v>1948779.33</v>
      </c>
      <c r="M781" s="81">
        <f>สกลนคร!AK102</f>
        <v>1958812.96</v>
      </c>
      <c r="N781" s="75"/>
      <c r="O781" s="75"/>
      <c r="P781" s="75"/>
      <c r="Q781" s="151">
        <f t="shared" si="93"/>
        <v>-10033.629999999888</v>
      </c>
      <c r="R781" s="78">
        <f t="shared" si="94"/>
        <v>629.65406462035548</v>
      </c>
    </row>
    <row r="782" spans="1:18" x14ac:dyDescent="0.3">
      <c r="A782" s="76">
        <v>14</v>
      </c>
      <c r="B782" s="75" t="s">
        <v>350</v>
      </c>
      <c r="C782" s="75" t="s">
        <v>1061</v>
      </c>
      <c r="D782" s="75" t="s">
        <v>423</v>
      </c>
      <c r="E782" s="75" t="s">
        <v>1062</v>
      </c>
      <c r="F782" s="75" t="s">
        <v>480</v>
      </c>
      <c r="G782" s="75" t="s">
        <v>1076</v>
      </c>
      <c r="H782" s="80">
        <v>3465</v>
      </c>
      <c r="I782" s="76">
        <v>3</v>
      </c>
      <c r="J782" s="81">
        <f>สกลนคร!F103</f>
        <v>13732.43</v>
      </c>
      <c r="K782" s="159">
        <f>สกลนคร!AI103</f>
        <v>109528.94</v>
      </c>
      <c r="L782" s="81">
        <f>สกลนคร!AJ103</f>
        <v>1452051.8</v>
      </c>
      <c r="M782" s="81">
        <f>สกลนคร!AK103</f>
        <v>1563383.3900000001</v>
      </c>
      <c r="N782" s="75"/>
      <c r="O782" s="75"/>
      <c r="P782" s="75"/>
      <c r="Q782" s="151">
        <f t="shared" si="93"/>
        <v>-111331.59000000008</v>
      </c>
      <c r="R782" s="78">
        <f t="shared" si="94"/>
        <v>419.06256854256856</v>
      </c>
    </row>
    <row r="783" spans="1:18" x14ac:dyDescent="0.3">
      <c r="A783" s="76">
        <v>15</v>
      </c>
      <c r="B783" s="75" t="s">
        <v>350</v>
      </c>
      <c r="C783" s="75" t="s">
        <v>1061</v>
      </c>
      <c r="D783" s="75" t="s">
        <v>423</v>
      </c>
      <c r="E783" s="75" t="s">
        <v>1062</v>
      </c>
      <c r="F783" s="75" t="s">
        <v>480</v>
      </c>
      <c r="G783" s="75" t="s">
        <v>1077</v>
      </c>
      <c r="H783" s="80">
        <v>4221</v>
      </c>
      <c r="I783" s="76">
        <v>3</v>
      </c>
      <c r="J783" s="81">
        <f>สกลนคร!F104</f>
        <v>610879.35</v>
      </c>
      <c r="K783" s="159">
        <f>สกลนคร!AI104</f>
        <v>804943.03</v>
      </c>
      <c r="L783" s="81">
        <f>สกลนคร!AJ104</f>
        <v>2084979.75</v>
      </c>
      <c r="M783" s="81">
        <f>สกลนคร!AK104</f>
        <v>2373906.54</v>
      </c>
      <c r="N783" s="75"/>
      <c r="O783" s="75"/>
      <c r="P783" s="75"/>
      <c r="Q783" s="151">
        <f t="shared" si="93"/>
        <v>-288926.79000000004</v>
      </c>
      <c r="R783" s="78">
        <f t="shared" si="94"/>
        <v>493.95398009950247</v>
      </c>
    </row>
    <row r="784" spans="1:18" x14ac:dyDescent="0.3">
      <c r="A784" s="76">
        <v>16</v>
      </c>
      <c r="B784" s="75" t="s">
        <v>350</v>
      </c>
      <c r="C784" s="75" t="s">
        <v>1061</v>
      </c>
      <c r="D784" s="75" t="s">
        <v>423</v>
      </c>
      <c r="E784" s="75" t="s">
        <v>1062</v>
      </c>
      <c r="F784" s="75" t="s">
        <v>480</v>
      </c>
      <c r="G784" s="75" t="s">
        <v>1078</v>
      </c>
      <c r="H784" s="80">
        <v>5006</v>
      </c>
      <c r="I784" s="76">
        <v>4</v>
      </c>
      <c r="J784" s="81">
        <f>สกลนคร!F105</f>
        <v>506539.11</v>
      </c>
      <c r="K784" s="159">
        <f>สกลนคร!AI105</f>
        <v>463909.3</v>
      </c>
      <c r="L784" s="81">
        <f>สกลนคร!AJ105</f>
        <v>1962140</v>
      </c>
      <c r="M784" s="81">
        <f>สกลนคร!AK105</f>
        <v>1888528.61</v>
      </c>
      <c r="N784" s="75"/>
      <c r="O784" s="75"/>
      <c r="P784" s="75"/>
      <c r="Q784" s="151">
        <f t="shared" si="93"/>
        <v>73611.389999999898</v>
      </c>
      <c r="R784" s="78">
        <f t="shared" si="94"/>
        <v>391.9576508190172</v>
      </c>
    </row>
    <row r="785" spans="1:18" x14ac:dyDescent="0.3">
      <c r="A785" s="76">
        <v>17</v>
      </c>
      <c r="B785" s="75" t="s">
        <v>350</v>
      </c>
      <c r="C785" s="75" t="s">
        <v>1061</v>
      </c>
      <c r="D785" s="75" t="s">
        <v>423</v>
      </c>
      <c r="E785" s="75" t="s">
        <v>1062</v>
      </c>
      <c r="F785" s="75" t="s">
        <v>480</v>
      </c>
      <c r="G785" s="75" t="s">
        <v>1079</v>
      </c>
      <c r="H785" s="80">
        <v>4619</v>
      </c>
      <c r="I785" s="76">
        <v>4</v>
      </c>
      <c r="J785" s="81">
        <f>สกลนคร!F106</f>
        <v>489885.48</v>
      </c>
      <c r="K785" s="159">
        <f>สกลนคร!AI106</f>
        <v>581262.62</v>
      </c>
      <c r="L785" s="81">
        <f>สกลนคร!AJ106</f>
        <v>1819383.3299999998</v>
      </c>
      <c r="M785" s="81">
        <f>สกลนคร!AK106</f>
        <v>1574369.9000000001</v>
      </c>
      <c r="N785" s="75"/>
      <c r="O785" s="75"/>
      <c r="P785" s="75"/>
      <c r="Q785" s="151">
        <f t="shared" si="93"/>
        <v>245013.4299999997</v>
      </c>
      <c r="R785" s="78">
        <f t="shared" si="94"/>
        <v>393.89117341415886</v>
      </c>
    </row>
    <row r="786" spans="1:18" x14ac:dyDescent="0.3">
      <c r="A786" s="76">
        <v>18</v>
      </c>
      <c r="B786" s="75" t="s">
        <v>350</v>
      </c>
      <c r="C786" s="75" t="s">
        <v>1061</v>
      </c>
      <c r="D786" s="75" t="s">
        <v>423</v>
      </c>
      <c r="E786" s="75" t="s">
        <v>1062</v>
      </c>
      <c r="F786" s="75" t="s">
        <v>480</v>
      </c>
      <c r="G786" s="75" t="s">
        <v>1080</v>
      </c>
      <c r="H786" s="80">
        <v>2910</v>
      </c>
      <c r="I786" s="76">
        <v>2</v>
      </c>
      <c r="J786" s="81">
        <f>สกลนคร!F107</f>
        <v>307230.03999999998</v>
      </c>
      <c r="K786" s="159">
        <f>สกลนคร!AI107</f>
        <v>357157.51999999996</v>
      </c>
      <c r="L786" s="81">
        <f>สกลนคร!AJ107</f>
        <v>1891619.82</v>
      </c>
      <c r="M786" s="81">
        <f>สกลนคร!AK107</f>
        <v>1922212.27</v>
      </c>
      <c r="N786" s="75"/>
      <c r="O786" s="75"/>
      <c r="P786" s="75"/>
      <c r="Q786" s="151">
        <f t="shared" si="93"/>
        <v>-30592.449999999953</v>
      </c>
      <c r="R786" s="78">
        <f t="shared" si="94"/>
        <v>650.04117525773199</v>
      </c>
    </row>
    <row r="787" spans="1:18" x14ac:dyDescent="0.3">
      <c r="A787" s="76">
        <v>19</v>
      </c>
      <c r="B787" s="75" t="s">
        <v>350</v>
      </c>
      <c r="C787" s="75" t="s">
        <v>1061</v>
      </c>
      <c r="D787" s="75" t="s">
        <v>423</v>
      </c>
      <c r="E787" s="75" t="s">
        <v>1062</v>
      </c>
      <c r="F787" s="75" t="s">
        <v>480</v>
      </c>
      <c r="G787" s="75" t="s">
        <v>1081</v>
      </c>
      <c r="H787" s="80">
        <v>3086</v>
      </c>
      <c r="I787" s="76">
        <v>3</v>
      </c>
      <c r="J787" s="81">
        <f>สกลนคร!F108</f>
        <v>295909.03000000003</v>
      </c>
      <c r="K787" s="159">
        <f>สกลนคร!AI108</f>
        <v>449900.47000000003</v>
      </c>
      <c r="L787" s="81">
        <f>สกลนคร!AJ108</f>
        <v>1160805.79</v>
      </c>
      <c r="M787" s="81">
        <f>สกลนคร!AK108</f>
        <v>1018832.3099999999</v>
      </c>
      <c r="N787" s="75"/>
      <c r="O787" s="75"/>
      <c r="P787" s="75"/>
      <c r="Q787" s="151">
        <f t="shared" si="93"/>
        <v>141973.4800000001</v>
      </c>
      <c r="R787" s="78">
        <f t="shared" si="94"/>
        <v>376.15223266364228</v>
      </c>
    </row>
    <row r="788" spans="1:18" s="21" customFormat="1" x14ac:dyDescent="0.3">
      <c r="A788" s="139">
        <v>8</v>
      </c>
      <c r="B788" s="140" t="s">
        <v>350</v>
      </c>
      <c r="C788" s="140"/>
      <c r="D788" s="140"/>
      <c r="E788" s="140" t="s">
        <v>376</v>
      </c>
      <c r="F788" s="140"/>
      <c r="G788" s="140" t="s">
        <v>1082</v>
      </c>
      <c r="H788" s="141">
        <f>SUM(H770:H787)</f>
        <v>78535</v>
      </c>
      <c r="I788" s="139"/>
      <c r="J788" s="142">
        <f>SUM(J769:J787)</f>
        <v>4068412.4800000004</v>
      </c>
      <c r="K788" s="160">
        <f>SUM(K769:K787)</f>
        <v>5866002.71</v>
      </c>
      <c r="L788" s="142">
        <f t="shared" ref="L788:M788" si="95">SUM(L769:L787)</f>
        <v>34520999.82</v>
      </c>
      <c r="M788" s="142">
        <f t="shared" si="95"/>
        <v>34731555.030000009</v>
      </c>
      <c r="N788" s="140">
        <v>18</v>
      </c>
      <c r="O788" s="140">
        <v>18</v>
      </c>
      <c r="P788" s="140">
        <f>N788-O788</f>
        <v>0</v>
      </c>
      <c r="Q788" s="152">
        <f t="shared" si="93"/>
        <v>-210555.21000000834</v>
      </c>
      <c r="R788" s="150">
        <f>L788/H788</f>
        <v>439.56197644362385</v>
      </c>
    </row>
    <row r="789" spans="1:18" x14ac:dyDescent="0.3">
      <c r="A789" s="76">
        <v>1</v>
      </c>
      <c r="B789" s="75" t="s">
        <v>350</v>
      </c>
      <c r="C789" s="75" t="s">
        <v>1083</v>
      </c>
      <c r="D789" s="75" t="s">
        <v>428</v>
      </c>
      <c r="E789" s="75" t="s">
        <v>1084</v>
      </c>
      <c r="F789" s="75" t="s">
        <v>510</v>
      </c>
      <c r="G789" s="75" t="s">
        <v>1085</v>
      </c>
      <c r="H789" s="80"/>
      <c r="I789" s="76"/>
      <c r="J789" s="153"/>
      <c r="K789" s="159"/>
      <c r="L789" s="81"/>
      <c r="M789" s="81"/>
      <c r="N789" s="75"/>
      <c r="O789" s="75"/>
      <c r="P789" s="75"/>
    </row>
    <row r="790" spans="1:18" x14ac:dyDescent="0.3">
      <c r="A790" s="76">
        <v>2</v>
      </c>
      <c r="B790" s="75" t="s">
        <v>350</v>
      </c>
      <c r="C790" s="75" t="s">
        <v>1083</v>
      </c>
      <c r="D790" s="75" t="s">
        <v>428</v>
      </c>
      <c r="E790" s="75" t="s">
        <v>1084</v>
      </c>
      <c r="F790" s="75" t="s">
        <v>480</v>
      </c>
      <c r="G790" s="75" t="s">
        <v>1086</v>
      </c>
      <c r="H790" s="80">
        <v>2784</v>
      </c>
      <c r="I790" s="76">
        <v>2</v>
      </c>
      <c r="J790" s="81">
        <f>สกลนคร!F109</f>
        <v>170448.54</v>
      </c>
      <c r="K790" s="159">
        <f>สกลนคร!AI109</f>
        <v>214608.57</v>
      </c>
      <c r="L790" s="81">
        <f>สกลนคร!AJ109</f>
        <v>1730240.7000000002</v>
      </c>
      <c r="M790" s="81">
        <f>สกลนคร!AK109</f>
        <v>1847546.78</v>
      </c>
      <c r="N790" s="75"/>
      <c r="O790" s="75"/>
      <c r="P790" s="75"/>
      <c r="Q790" s="151">
        <f t="shared" si="93"/>
        <v>-117306.07999999984</v>
      </c>
      <c r="R790" s="78">
        <f t="shared" si="94"/>
        <v>621.49450431034495</v>
      </c>
    </row>
    <row r="791" spans="1:18" x14ac:dyDescent="0.3">
      <c r="A791" s="76">
        <v>3</v>
      </c>
      <c r="B791" s="75" t="s">
        <v>350</v>
      </c>
      <c r="C791" s="75" t="s">
        <v>1083</v>
      </c>
      <c r="D791" s="75" t="s">
        <v>428</v>
      </c>
      <c r="E791" s="75" t="s">
        <v>1084</v>
      </c>
      <c r="F791" s="75" t="s">
        <v>480</v>
      </c>
      <c r="G791" s="75" t="s">
        <v>1087</v>
      </c>
      <c r="H791" s="80">
        <v>3919</v>
      </c>
      <c r="I791" s="76">
        <v>3</v>
      </c>
      <c r="J791" s="81">
        <f>สกลนคร!F110</f>
        <v>190542.41</v>
      </c>
      <c r="K791" s="159">
        <f>สกลนคร!AI110</f>
        <v>210624.46</v>
      </c>
      <c r="L791" s="81">
        <f>สกลนคร!AJ110</f>
        <v>2198306.4699999997</v>
      </c>
      <c r="M791" s="81">
        <f>สกลนคร!AK110</f>
        <v>2398742.9</v>
      </c>
      <c r="N791" s="75"/>
      <c r="O791" s="75"/>
      <c r="P791" s="75"/>
      <c r="Q791" s="151">
        <f t="shared" si="93"/>
        <v>-200436.43000000017</v>
      </c>
      <c r="R791" s="78">
        <f t="shared" si="94"/>
        <v>560.9355626435314</v>
      </c>
    </row>
    <row r="792" spans="1:18" x14ac:dyDescent="0.3">
      <c r="A792" s="76">
        <v>4</v>
      </c>
      <c r="B792" s="75" t="s">
        <v>350</v>
      </c>
      <c r="C792" s="75" t="s">
        <v>1083</v>
      </c>
      <c r="D792" s="75" t="s">
        <v>428</v>
      </c>
      <c r="E792" s="75" t="s">
        <v>1084</v>
      </c>
      <c r="F792" s="75" t="s">
        <v>480</v>
      </c>
      <c r="G792" s="75" t="s">
        <v>1088</v>
      </c>
      <c r="H792" s="80">
        <v>4437</v>
      </c>
      <c r="I792" s="76">
        <v>3</v>
      </c>
      <c r="J792" s="81">
        <f>สกลนคร!F111</f>
        <v>100096.08</v>
      </c>
      <c r="K792" s="159">
        <f>สกลนคร!AI111</f>
        <v>131995.69</v>
      </c>
      <c r="L792" s="81">
        <f>สกลนคร!AJ111</f>
        <v>2386334.3199999998</v>
      </c>
      <c r="M792" s="81">
        <f>สกลนคร!AK111</f>
        <v>2643332.16</v>
      </c>
      <c r="N792" s="75"/>
      <c r="O792" s="75"/>
      <c r="P792" s="75"/>
      <c r="Q792" s="151">
        <f t="shared" si="93"/>
        <v>-256997.84000000032</v>
      </c>
      <c r="R792" s="78">
        <f t="shared" si="94"/>
        <v>537.82608068514753</v>
      </c>
    </row>
    <row r="793" spans="1:18" x14ac:dyDescent="0.3">
      <c r="A793" s="76">
        <v>5</v>
      </c>
      <c r="B793" s="75" t="s">
        <v>350</v>
      </c>
      <c r="C793" s="75" t="s">
        <v>1083</v>
      </c>
      <c r="D793" s="75" t="s">
        <v>428</v>
      </c>
      <c r="E793" s="75" t="s">
        <v>1084</v>
      </c>
      <c r="F793" s="75" t="s">
        <v>480</v>
      </c>
      <c r="G793" s="75" t="s">
        <v>1089</v>
      </c>
      <c r="H793" s="80">
        <v>1951</v>
      </c>
      <c r="I793" s="76">
        <v>2</v>
      </c>
      <c r="J793" s="81">
        <f>สกลนคร!F112</f>
        <v>165350.59</v>
      </c>
      <c r="K793" s="159">
        <f>สกลนคร!AI112</f>
        <v>219965.07</v>
      </c>
      <c r="L793" s="81">
        <f>สกลนคร!AJ112</f>
        <v>1757978.97</v>
      </c>
      <c r="M793" s="81">
        <f>สกลนคร!AK112</f>
        <v>1919987.96</v>
      </c>
      <c r="N793" s="75"/>
      <c r="O793" s="75"/>
      <c r="P793" s="75"/>
      <c r="Q793" s="151">
        <f t="shared" si="93"/>
        <v>-162008.99</v>
      </c>
      <c r="R793" s="78">
        <f t="shared" si="94"/>
        <v>901.06559200410049</v>
      </c>
    </row>
    <row r="794" spans="1:18" x14ac:dyDescent="0.3">
      <c r="A794" s="76">
        <v>6</v>
      </c>
      <c r="B794" s="75" t="s">
        <v>350</v>
      </c>
      <c r="C794" s="75" t="s">
        <v>1083</v>
      </c>
      <c r="D794" s="75" t="s">
        <v>428</v>
      </c>
      <c r="E794" s="75" t="s">
        <v>1084</v>
      </c>
      <c r="F794" s="75" t="s">
        <v>480</v>
      </c>
      <c r="G794" s="75" t="s">
        <v>1090</v>
      </c>
      <c r="H794" s="80">
        <v>4335</v>
      </c>
      <c r="I794" s="76">
        <v>3</v>
      </c>
      <c r="J794" s="81">
        <f>สกลนคร!F113</f>
        <v>134879.13</v>
      </c>
      <c r="K794" s="159">
        <f>สกลนคร!AI113</f>
        <v>200359.49</v>
      </c>
      <c r="L794" s="81">
        <f>สกลนคร!AJ113</f>
        <v>1986600.06</v>
      </c>
      <c r="M794" s="81">
        <f>สกลนคร!AK113</f>
        <v>2233520.27</v>
      </c>
      <c r="N794" s="75"/>
      <c r="O794" s="75"/>
      <c r="P794" s="75"/>
      <c r="Q794" s="151">
        <f t="shared" si="93"/>
        <v>-246920.20999999996</v>
      </c>
      <c r="R794" s="78">
        <f t="shared" si="94"/>
        <v>458.26991003460211</v>
      </c>
    </row>
    <row r="795" spans="1:18" x14ac:dyDescent="0.3">
      <c r="A795" s="76">
        <v>7</v>
      </c>
      <c r="B795" s="75" t="s">
        <v>350</v>
      </c>
      <c r="C795" s="75" t="s">
        <v>1083</v>
      </c>
      <c r="D795" s="75" t="s">
        <v>428</v>
      </c>
      <c r="E795" s="75" t="s">
        <v>1084</v>
      </c>
      <c r="F795" s="75" t="s">
        <v>480</v>
      </c>
      <c r="G795" s="75" t="s">
        <v>1091</v>
      </c>
      <c r="H795" s="80">
        <v>2998</v>
      </c>
      <c r="I795" s="76">
        <v>2</v>
      </c>
      <c r="J795" s="81">
        <f>สกลนคร!F114</f>
        <v>259194.95</v>
      </c>
      <c r="K795" s="159">
        <f>สกลนคร!AI114</f>
        <v>276809.98000000004</v>
      </c>
      <c r="L795" s="81">
        <f>สกลนคร!AJ114</f>
        <v>1688530.73</v>
      </c>
      <c r="M795" s="81">
        <f>สกลนคร!AK114</f>
        <v>1901531.6500000001</v>
      </c>
      <c r="N795" s="75"/>
      <c r="O795" s="75"/>
      <c r="P795" s="75"/>
      <c r="Q795" s="151">
        <f t="shared" si="93"/>
        <v>-213000.92000000016</v>
      </c>
      <c r="R795" s="78">
        <f t="shared" si="94"/>
        <v>563.2190560373582</v>
      </c>
    </row>
    <row r="796" spans="1:18" s="21" customFormat="1" x14ac:dyDescent="0.3">
      <c r="A796" s="139">
        <v>9</v>
      </c>
      <c r="B796" s="140" t="s">
        <v>350</v>
      </c>
      <c r="C796" s="140"/>
      <c r="D796" s="140"/>
      <c r="E796" s="140" t="s">
        <v>376</v>
      </c>
      <c r="F796" s="140"/>
      <c r="G796" s="140" t="s">
        <v>1092</v>
      </c>
      <c r="H796" s="141">
        <f>SUM(H790:H795)</f>
        <v>20424</v>
      </c>
      <c r="I796" s="139"/>
      <c r="J796" s="142">
        <f>SUM(J789:J795)</f>
        <v>1020511.7</v>
      </c>
      <c r="K796" s="160">
        <f>SUM(K789:K795)</f>
        <v>1254363.26</v>
      </c>
      <c r="L796" s="142">
        <f t="shared" ref="L796:M796" si="96">SUM(L789:L795)</f>
        <v>11747991.25</v>
      </c>
      <c r="M796" s="142">
        <f t="shared" si="96"/>
        <v>12944661.720000001</v>
      </c>
      <c r="N796" s="140">
        <v>6</v>
      </c>
      <c r="O796" s="140">
        <v>6</v>
      </c>
      <c r="P796" s="140">
        <f>N796-O796</f>
        <v>0</v>
      </c>
      <c r="Q796" s="152">
        <f t="shared" si="93"/>
        <v>-1196670.4700000007</v>
      </c>
      <c r="R796" s="150">
        <f>L796/H796</f>
        <v>575.20521200548376</v>
      </c>
    </row>
    <row r="797" spans="1:18" x14ac:dyDescent="0.3">
      <c r="A797" s="76">
        <v>1</v>
      </c>
      <c r="B797" s="75" t="s">
        <v>350</v>
      </c>
      <c r="C797" s="75" t="s">
        <v>1093</v>
      </c>
      <c r="D797" s="75" t="s">
        <v>433</v>
      </c>
      <c r="E797" s="75" t="s">
        <v>1094</v>
      </c>
      <c r="F797" s="75" t="s">
        <v>510</v>
      </c>
      <c r="G797" s="75" t="s">
        <v>1095</v>
      </c>
      <c r="H797" s="80"/>
      <c r="I797" s="76"/>
      <c r="J797" s="153"/>
      <c r="K797" s="159"/>
      <c r="L797" s="81"/>
      <c r="M797" s="81"/>
      <c r="N797" s="75"/>
      <c r="O797" s="75"/>
      <c r="P797" s="75"/>
    </row>
    <row r="798" spans="1:18" x14ac:dyDescent="0.3">
      <c r="A798" s="76">
        <v>2</v>
      </c>
      <c r="B798" s="75" t="s">
        <v>350</v>
      </c>
      <c r="C798" s="75" t="s">
        <v>1093</v>
      </c>
      <c r="D798" s="75" t="s">
        <v>433</v>
      </c>
      <c r="E798" s="75" t="s">
        <v>1094</v>
      </c>
      <c r="F798" s="75" t="s">
        <v>480</v>
      </c>
      <c r="G798" s="75" t="s">
        <v>1096</v>
      </c>
      <c r="H798" s="80">
        <v>4456</v>
      </c>
      <c r="I798" s="76">
        <v>3</v>
      </c>
      <c r="J798" s="81">
        <f>สกลนคร!F115</f>
        <v>471763.8</v>
      </c>
      <c r="K798" s="159">
        <f>สกลนคร!AI115</f>
        <v>507296.30999999994</v>
      </c>
      <c r="L798" s="81">
        <f>สกลนคร!AJ115</f>
        <v>3060714.76</v>
      </c>
      <c r="M798" s="81">
        <f>สกลนคร!AK115</f>
        <v>3022936.56</v>
      </c>
      <c r="N798" s="75"/>
      <c r="O798" s="75"/>
      <c r="P798" s="75"/>
      <c r="Q798" s="151">
        <f t="shared" si="93"/>
        <v>37778.199999999721</v>
      </c>
      <c r="R798" s="78">
        <f t="shared" si="94"/>
        <v>686.87494614003583</v>
      </c>
    </row>
    <row r="799" spans="1:18" x14ac:dyDescent="0.3">
      <c r="A799" s="76">
        <v>3</v>
      </c>
      <c r="B799" s="75" t="s">
        <v>350</v>
      </c>
      <c r="C799" s="75" t="s">
        <v>1093</v>
      </c>
      <c r="D799" s="75" t="s">
        <v>433</v>
      </c>
      <c r="E799" s="75" t="s">
        <v>1094</v>
      </c>
      <c r="F799" s="75" t="s">
        <v>480</v>
      </c>
      <c r="G799" s="75" t="s">
        <v>1533</v>
      </c>
      <c r="H799" s="80">
        <v>5370</v>
      </c>
      <c r="I799" s="76">
        <v>4</v>
      </c>
      <c r="J799" s="81">
        <f>สกลนคร!F116</f>
        <v>759580.31</v>
      </c>
      <c r="K799" s="159">
        <f>สกลนคร!AI116</f>
        <v>777159.12</v>
      </c>
      <c r="L799" s="81">
        <f>สกลนคร!AJ116</f>
        <v>3222627.23</v>
      </c>
      <c r="M799" s="81">
        <f>สกลนคร!AK116</f>
        <v>3185429.7900000005</v>
      </c>
      <c r="N799" s="75"/>
      <c r="O799" s="75"/>
      <c r="P799" s="75"/>
      <c r="Q799" s="151">
        <f t="shared" si="93"/>
        <v>37197.439999999478</v>
      </c>
      <c r="R799" s="78">
        <f t="shared" si="94"/>
        <v>600.11680260707635</v>
      </c>
    </row>
    <row r="800" spans="1:18" x14ac:dyDescent="0.3">
      <c r="A800" s="76">
        <v>4</v>
      </c>
      <c r="B800" s="75" t="s">
        <v>350</v>
      </c>
      <c r="C800" s="75" t="s">
        <v>1093</v>
      </c>
      <c r="D800" s="75" t="s">
        <v>433</v>
      </c>
      <c r="E800" s="75" t="s">
        <v>1094</v>
      </c>
      <c r="F800" s="75" t="s">
        <v>480</v>
      </c>
      <c r="G800" s="75" t="s">
        <v>1098</v>
      </c>
      <c r="H800" s="80">
        <v>5199</v>
      </c>
      <c r="I800" s="76">
        <v>4</v>
      </c>
      <c r="J800" s="81">
        <f>สกลนคร!F117</f>
        <v>906213.24</v>
      </c>
      <c r="K800" s="159">
        <f>สกลนคร!AI117</f>
        <v>930629.74</v>
      </c>
      <c r="L800" s="81">
        <f>สกลนคร!AJ117</f>
        <v>3230197.85</v>
      </c>
      <c r="M800" s="81">
        <f>สกลนคร!AK117</f>
        <v>3169882.12</v>
      </c>
      <c r="N800" s="75"/>
      <c r="O800" s="75"/>
      <c r="P800" s="75"/>
      <c r="Q800" s="151">
        <f t="shared" si="93"/>
        <v>60315.729999999981</v>
      </c>
      <c r="R800" s="78">
        <f t="shared" si="94"/>
        <v>621.31137718792081</v>
      </c>
    </row>
    <row r="801" spans="1:18" x14ac:dyDescent="0.3">
      <c r="A801" s="76">
        <v>5</v>
      </c>
      <c r="B801" s="75" t="s">
        <v>350</v>
      </c>
      <c r="C801" s="75" t="s">
        <v>1093</v>
      </c>
      <c r="D801" s="75" t="s">
        <v>433</v>
      </c>
      <c r="E801" s="75" t="s">
        <v>1094</v>
      </c>
      <c r="F801" s="75" t="s">
        <v>480</v>
      </c>
      <c r="G801" s="75" t="s">
        <v>1099</v>
      </c>
      <c r="H801" s="80">
        <v>3155</v>
      </c>
      <c r="I801" s="76">
        <v>3</v>
      </c>
      <c r="J801" s="81">
        <f>สกลนคร!F118</f>
        <v>774681.97</v>
      </c>
      <c r="K801" s="159">
        <f>สกลนคร!AI118</f>
        <v>808240.92999999993</v>
      </c>
      <c r="L801" s="81">
        <f>สกลนคร!AJ118</f>
        <v>2690269.7199999997</v>
      </c>
      <c r="M801" s="81">
        <f>สกลนคร!AK118</f>
        <v>2598236.5300000003</v>
      </c>
      <c r="N801" s="75"/>
      <c r="O801" s="75"/>
      <c r="P801" s="75"/>
      <c r="Q801" s="151">
        <f t="shared" si="93"/>
        <v>92033.189999999478</v>
      </c>
      <c r="R801" s="78">
        <f t="shared" si="94"/>
        <v>852.70038668779705</v>
      </c>
    </row>
    <row r="802" spans="1:18" x14ac:dyDescent="0.3">
      <c r="A802" s="76">
        <v>6</v>
      </c>
      <c r="B802" s="75" t="s">
        <v>350</v>
      </c>
      <c r="C802" s="75" t="s">
        <v>1093</v>
      </c>
      <c r="D802" s="75" t="s">
        <v>433</v>
      </c>
      <c r="E802" s="75" t="s">
        <v>1094</v>
      </c>
      <c r="F802" s="75" t="s">
        <v>480</v>
      </c>
      <c r="G802" s="75" t="s">
        <v>1100</v>
      </c>
      <c r="H802" s="80">
        <v>5515</v>
      </c>
      <c r="I802" s="76">
        <v>4</v>
      </c>
      <c r="J802" s="81">
        <f>สกลนคร!F119</f>
        <v>930377.46</v>
      </c>
      <c r="K802" s="159">
        <f>สกลนคร!AI119</f>
        <v>996092.06</v>
      </c>
      <c r="L802" s="81">
        <f>สกลนคร!AJ119</f>
        <v>3259352.37</v>
      </c>
      <c r="M802" s="81">
        <f>สกลนคร!AK119</f>
        <v>3086517.9600000004</v>
      </c>
      <c r="N802" s="75"/>
      <c r="O802" s="75"/>
      <c r="P802" s="75"/>
      <c r="Q802" s="151">
        <f t="shared" si="93"/>
        <v>172834.40999999968</v>
      </c>
      <c r="R802" s="78">
        <f t="shared" si="94"/>
        <v>590.99770988213959</v>
      </c>
    </row>
    <row r="803" spans="1:18" x14ac:dyDescent="0.3">
      <c r="A803" s="76">
        <v>7</v>
      </c>
      <c r="B803" s="75" t="s">
        <v>350</v>
      </c>
      <c r="C803" s="75" t="s">
        <v>1093</v>
      </c>
      <c r="D803" s="75" t="s">
        <v>433</v>
      </c>
      <c r="E803" s="75" t="s">
        <v>1094</v>
      </c>
      <c r="F803" s="75" t="s">
        <v>480</v>
      </c>
      <c r="G803" s="75" t="s">
        <v>1101</v>
      </c>
      <c r="H803" s="80">
        <v>4200</v>
      </c>
      <c r="I803" s="76">
        <v>3</v>
      </c>
      <c r="J803" s="81">
        <f>สกลนคร!F120</f>
        <v>994598.92</v>
      </c>
      <c r="K803" s="159">
        <f>สกลนคร!AI120</f>
        <v>1032940.0700000001</v>
      </c>
      <c r="L803" s="81">
        <f>สกลนคร!AJ120</f>
        <v>2695505.84</v>
      </c>
      <c r="M803" s="81">
        <f>สกลนคร!AK120</f>
        <v>2719001.2399999998</v>
      </c>
      <c r="N803" s="75"/>
      <c r="O803" s="75"/>
      <c r="P803" s="75"/>
      <c r="Q803" s="151">
        <f t="shared" si="93"/>
        <v>-23495.399999999907</v>
      </c>
      <c r="R803" s="78">
        <f t="shared" si="94"/>
        <v>641.78710476190474</v>
      </c>
    </row>
    <row r="804" spans="1:18" x14ac:dyDescent="0.3">
      <c r="A804" s="76">
        <v>8</v>
      </c>
      <c r="B804" s="75" t="s">
        <v>350</v>
      </c>
      <c r="C804" s="75" t="s">
        <v>1093</v>
      </c>
      <c r="D804" s="75" t="s">
        <v>433</v>
      </c>
      <c r="E804" s="75" t="s">
        <v>1094</v>
      </c>
      <c r="F804" s="75" t="s">
        <v>480</v>
      </c>
      <c r="G804" s="75" t="s">
        <v>1102</v>
      </c>
      <c r="H804" s="80">
        <v>7007</v>
      </c>
      <c r="I804" s="76">
        <v>5</v>
      </c>
      <c r="J804" s="81">
        <f>สกลนคร!F121</f>
        <v>666341.6</v>
      </c>
      <c r="K804" s="159">
        <f>สกลนคร!AI121</f>
        <v>685557.28999999992</v>
      </c>
      <c r="L804" s="81">
        <f>สกลนคร!AJ121</f>
        <v>3681912.38</v>
      </c>
      <c r="M804" s="81">
        <f>สกลนคร!AK121</f>
        <v>3577857.54</v>
      </c>
      <c r="N804" s="75"/>
      <c r="O804" s="75"/>
      <c r="P804" s="75"/>
      <c r="Q804" s="151">
        <f t="shared" si="93"/>
        <v>104054.83999999985</v>
      </c>
      <c r="R804" s="78">
        <f t="shared" si="94"/>
        <v>525.46202083630658</v>
      </c>
    </row>
    <row r="805" spans="1:18" x14ac:dyDescent="0.3">
      <c r="A805" s="76">
        <v>9</v>
      </c>
      <c r="B805" s="75" t="s">
        <v>350</v>
      </c>
      <c r="C805" s="75" t="s">
        <v>1093</v>
      </c>
      <c r="D805" s="75" t="s">
        <v>433</v>
      </c>
      <c r="E805" s="75" t="s">
        <v>1094</v>
      </c>
      <c r="F805" s="75" t="s">
        <v>480</v>
      </c>
      <c r="G805" s="75" t="s">
        <v>1103</v>
      </c>
      <c r="H805" s="80">
        <v>4278</v>
      </c>
      <c r="I805" s="76">
        <v>3</v>
      </c>
      <c r="J805" s="81">
        <f>สกลนคร!F122</f>
        <v>791204.87</v>
      </c>
      <c r="K805" s="159">
        <f>สกลนคร!AI122</f>
        <v>814741.35</v>
      </c>
      <c r="L805" s="81">
        <f>สกลนคร!AJ122</f>
        <v>2733961.8499999996</v>
      </c>
      <c r="M805" s="81">
        <f>สกลนคร!AK122</f>
        <v>2678556.98</v>
      </c>
      <c r="N805" s="75"/>
      <c r="O805" s="75"/>
      <c r="P805" s="75"/>
      <c r="Q805" s="151">
        <f t="shared" si="93"/>
        <v>55404.869999999646</v>
      </c>
      <c r="R805" s="78">
        <f t="shared" si="94"/>
        <v>639.07476624590925</v>
      </c>
    </row>
    <row r="806" spans="1:18" x14ac:dyDescent="0.3">
      <c r="A806" s="76">
        <v>10</v>
      </c>
      <c r="B806" s="75" t="s">
        <v>350</v>
      </c>
      <c r="C806" s="75" t="s">
        <v>1093</v>
      </c>
      <c r="D806" s="75" t="s">
        <v>433</v>
      </c>
      <c r="E806" s="75" t="s">
        <v>1094</v>
      </c>
      <c r="F806" s="75" t="s">
        <v>480</v>
      </c>
      <c r="G806" s="75" t="s">
        <v>1104</v>
      </c>
      <c r="H806" s="80">
        <v>3054</v>
      </c>
      <c r="I806" s="76">
        <v>3</v>
      </c>
      <c r="J806" s="81">
        <f>สกลนคร!F123</f>
        <v>660263.43000000005</v>
      </c>
      <c r="K806" s="159">
        <f>สกลนคร!AI123</f>
        <v>685017.71000000008</v>
      </c>
      <c r="L806" s="81">
        <f>สกลนคร!AJ123</f>
        <v>1992380.89</v>
      </c>
      <c r="M806" s="81">
        <f>สกลนคร!AK123</f>
        <v>1910813.11</v>
      </c>
      <c r="N806" s="75"/>
      <c r="O806" s="75"/>
      <c r="P806" s="75"/>
      <c r="Q806" s="151">
        <f t="shared" si="93"/>
        <v>81567.779999999795</v>
      </c>
      <c r="R806" s="78">
        <f t="shared" si="94"/>
        <v>652.38405042567126</v>
      </c>
    </row>
    <row r="807" spans="1:18" x14ac:dyDescent="0.3">
      <c r="A807" s="76">
        <v>11</v>
      </c>
      <c r="B807" s="75" t="s">
        <v>350</v>
      </c>
      <c r="C807" s="75" t="s">
        <v>1093</v>
      </c>
      <c r="D807" s="75" t="s">
        <v>433</v>
      </c>
      <c r="E807" s="75" t="s">
        <v>1094</v>
      </c>
      <c r="F807" s="75" t="s">
        <v>480</v>
      </c>
      <c r="G807" s="75" t="s">
        <v>1569</v>
      </c>
      <c r="H807" s="80">
        <v>3343</v>
      </c>
      <c r="I807" s="76">
        <v>3</v>
      </c>
      <c r="J807" s="81">
        <f>สกลนคร!F124</f>
        <v>642152.91</v>
      </c>
      <c r="K807" s="159">
        <f>สกลนคร!AI124</f>
        <v>681120.7</v>
      </c>
      <c r="L807" s="81">
        <f>สกลนคร!AJ124</f>
        <v>2225837.9900000002</v>
      </c>
      <c r="M807" s="81">
        <f>สกลนคร!AK124</f>
        <v>2145494.0699999998</v>
      </c>
      <c r="N807" s="75"/>
      <c r="O807" s="75"/>
      <c r="P807" s="75"/>
      <c r="Q807" s="151">
        <f t="shared" si="93"/>
        <v>80343.920000000391</v>
      </c>
      <c r="R807" s="78">
        <f t="shared" si="94"/>
        <v>665.82051749925222</v>
      </c>
    </row>
    <row r="808" spans="1:18" s="21" customFormat="1" x14ac:dyDescent="0.3">
      <c r="A808" s="139">
        <v>10</v>
      </c>
      <c r="B808" s="140" t="s">
        <v>350</v>
      </c>
      <c r="C808" s="140"/>
      <c r="D808" s="140"/>
      <c r="E808" s="140" t="s">
        <v>376</v>
      </c>
      <c r="F808" s="140"/>
      <c r="G808" s="140" t="s">
        <v>1106</v>
      </c>
      <c r="H808" s="142">
        <f>SUM(H797:H807)</f>
        <v>45577</v>
      </c>
      <c r="I808" s="139"/>
      <c r="J808" s="142">
        <f>SUM(J797:J807)</f>
        <v>7597178.5099999998</v>
      </c>
      <c r="K808" s="160">
        <f>SUM(K797:K807)</f>
        <v>7918795.2799999993</v>
      </c>
      <c r="L808" s="142">
        <f t="shared" ref="L808:M808" si="97">SUM(L797:L807)</f>
        <v>28792760.880000003</v>
      </c>
      <c r="M808" s="142">
        <f t="shared" si="97"/>
        <v>28094725.899999999</v>
      </c>
      <c r="N808" s="140">
        <v>10</v>
      </c>
      <c r="O808" s="140">
        <v>10</v>
      </c>
      <c r="P808" s="140">
        <f>N808-O808</f>
        <v>0</v>
      </c>
      <c r="Q808" s="152">
        <f t="shared" si="93"/>
        <v>698034.98000000417</v>
      </c>
      <c r="R808" s="150">
        <f>L808/H808</f>
        <v>631.73883493867527</v>
      </c>
    </row>
    <row r="809" spans="1:18" x14ac:dyDescent="0.3">
      <c r="A809" s="76">
        <v>1</v>
      </c>
      <c r="B809" s="75" t="s">
        <v>350</v>
      </c>
      <c r="C809" s="75" t="s">
        <v>1107</v>
      </c>
      <c r="D809" s="75" t="s">
        <v>437</v>
      </c>
      <c r="E809" s="75" t="s">
        <v>1108</v>
      </c>
      <c r="F809" s="75" t="s">
        <v>510</v>
      </c>
      <c r="G809" s="75" t="s">
        <v>1109</v>
      </c>
      <c r="H809" s="80"/>
      <c r="I809" s="76"/>
      <c r="J809" s="153"/>
      <c r="K809" s="159"/>
      <c r="L809" s="81"/>
      <c r="M809" s="81"/>
      <c r="N809" s="75"/>
      <c r="O809" s="75"/>
      <c r="P809" s="75"/>
    </row>
    <row r="810" spans="1:18" x14ac:dyDescent="0.3">
      <c r="A810" s="76">
        <v>2</v>
      </c>
      <c r="B810" s="75" t="s">
        <v>350</v>
      </c>
      <c r="C810" s="75" t="s">
        <v>1107</v>
      </c>
      <c r="D810" s="75" t="s">
        <v>437</v>
      </c>
      <c r="E810" s="75" t="s">
        <v>1108</v>
      </c>
      <c r="F810" s="75" t="s">
        <v>480</v>
      </c>
      <c r="G810" s="75" t="s">
        <v>1110</v>
      </c>
      <c r="H810" s="80">
        <v>2276</v>
      </c>
      <c r="I810" s="76">
        <v>2</v>
      </c>
      <c r="J810" s="81">
        <f>สกลนคร!F125</f>
        <v>263343.03999999998</v>
      </c>
      <c r="K810" s="159">
        <f>สกลนคร!AI125</f>
        <v>308256.07</v>
      </c>
      <c r="L810" s="81">
        <f>สกลนคร!AJ125</f>
        <v>1911061.35</v>
      </c>
      <c r="M810" s="81">
        <f>สกลนคร!AK125</f>
        <v>1761075.96</v>
      </c>
      <c r="N810" s="75"/>
      <c r="O810" s="75"/>
      <c r="P810" s="75"/>
      <c r="Q810" s="151">
        <f t="shared" si="93"/>
        <v>149985.39000000013</v>
      </c>
      <c r="R810" s="78">
        <f t="shared" si="94"/>
        <v>839.65788664323384</v>
      </c>
    </row>
    <row r="811" spans="1:18" x14ac:dyDescent="0.3">
      <c r="A811" s="76">
        <v>3</v>
      </c>
      <c r="B811" s="75" t="s">
        <v>350</v>
      </c>
      <c r="C811" s="75" t="s">
        <v>1107</v>
      </c>
      <c r="D811" s="75" t="s">
        <v>437</v>
      </c>
      <c r="E811" s="75" t="s">
        <v>1108</v>
      </c>
      <c r="F811" s="75" t="s">
        <v>480</v>
      </c>
      <c r="G811" s="75" t="s">
        <v>1111</v>
      </c>
      <c r="H811" s="80">
        <v>7056</v>
      </c>
      <c r="I811" s="76">
        <v>5</v>
      </c>
      <c r="J811" s="81">
        <f>สกลนคร!F126</f>
        <v>395495.91</v>
      </c>
      <c r="K811" s="159">
        <f>สกลนคร!AI126</f>
        <v>545540.32999999996</v>
      </c>
      <c r="L811" s="81">
        <f>สกลนคร!AJ126</f>
        <v>4130117.8</v>
      </c>
      <c r="M811" s="81">
        <f>สกลนคร!AK126</f>
        <v>3864761.18</v>
      </c>
      <c r="N811" s="75"/>
      <c r="O811" s="75"/>
      <c r="P811" s="75"/>
      <c r="Q811" s="151">
        <f t="shared" si="93"/>
        <v>265356.61999999965</v>
      </c>
      <c r="R811" s="78">
        <f t="shared" si="94"/>
        <v>585.33415532879815</v>
      </c>
    </row>
    <row r="812" spans="1:18" x14ac:dyDescent="0.3">
      <c r="A812" s="76">
        <v>4</v>
      </c>
      <c r="B812" s="75" t="s">
        <v>350</v>
      </c>
      <c r="C812" s="75" t="s">
        <v>1107</v>
      </c>
      <c r="D812" s="75" t="s">
        <v>437</v>
      </c>
      <c r="E812" s="75" t="s">
        <v>1108</v>
      </c>
      <c r="F812" s="75" t="s">
        <v>480</v>
      </c>
      <c r="G812" s="75" t="s">
        <v>1112</v>
      </c>
      <c r="H812" s="80">
        <v>2303</v>
      </c>
      <c r="I812" s="76">
        <v>2</v>
      </c>
      <c r="J812" s="81">
        <f>สกลนคร!F127</f>
        <v>240390.84</v>
      </c>
      <c r="K812" s="159">
        <f>สกลนคร!AI127</f>
        <v>262752.53999999998</v>
      </c>
      <c r="L812" s="81">
        <f>สกลนคร!AJ127</f>
        <v>1740460.15</v>
      </c>
      <c r="M812" s="81">
        <f>สกลนคร!AK127</f>
        <v>1689333.4100000001</v>
      </c>
      <c r="N812" s="75"/>
      <c r="O812" s="75"/>
      <c r="P812" s="75"/>
      <c r="Q812" s="151">
        <f t="shared" si="93"/>
        <v>51126.739999999758</v>
      </c>
      <c r="R812" s="78">
        <f t="shared" si="94"/>
        <v>755.73606165870603</v>
      </c>
    </row>
    <row r="813" spans="1:18" x14ac:dyDescent="0.3">
      <c r="A813" s="76">
        <v>5</v>
      </c>
      <c r="B813" s="75" t="s">
        <v>350</v>
      </c>
      <c r="C813" s="75" t="s">
        <v>1107</v>
      </c>
      <c r="D813" s="75" t="s">
        <v>437</v>
      </c>
      <c r="E813" s="75" t="s">
        <v>1108</v>
      </c>
      <c r="F813" s="75" t="s">
        <v>480</v>
      </c>
      <c r="G813" s="75" t="s">
        <v>1113</v>
      </c>
      <c r="H813" s="80">
        <v>4554</v>
      </c>
      <c r="I813" s="76">
        <v>4</v>
      </c>
      <c r="J813" s="81">
        <f>สกลนคร!F128</f>
        <v>440441.02</v>
      </c>
      <c r="K813" s="159">
        <f>สกลนคร!AI128</f>
        <v>515098.49</v>
      </c>
      <c r="L813" s="81">
        <f>สกลนคร!AJ128</f>
        <v>3302483.94</v>
      </c>
      <c r="M813" s="81">
        <f>สกลนคร!AK128</f>
        <v>3193906.46</v>
      </c>
      <c r="N813" s="75"/>
      <c r="O813" s="75"/>
      <c r="P813" s="75"/>
      <c r="Q813" s="151">
        <f t="shared" si="93"/>
        <v>108577.47999999998</v>
      </c>
      <c r="R813" s="78">
        <f t="shared" si="94"/>
        <v>725.18312252964427</v>
      </c>
    </row>
    <row r="814" spans="1:18" x14ac:dyDescent="0.3">
      <c r="A814" s="76">
        <v>6</v>
      </c>
      <c r="B814" s="75" t="s">
        <v>350</v>
      </c>
      <c r="C814" s="75" t="s">
        <v>1107</v>
      </c>
      <c r="D814" s="75" t="s">
        <v>437</v>
      </c>
      <c r="E814" s="75" t="s">
        <v>1108</v>
      </c>
      <c r="F814" s="75" t="s">
        <v>480</v>
      </c>
      <c r="G814" s="75" t="s">
        <v>1114</v>
      </c>
      <c r="H814" s="80">
        <v>6488</v>
      </c>
      <c r="I814" s="76">
        <v>5</v>
      </c>
      <c r="J814" s="81">
        <f>สกลนคร!F129</f>
        <v>1031870.12</v>
      </c>
      <c r="K814" s="159">
        <f>สกลนคร!AI129</f>
        <v>1117674.3400000001</v>
      </c>
      <c r="L814" s="81">
        <f>สกลนคร!AJ129</f>
        <v>3871806.53</v>
      </c>
      <c r="M814" s="81">
        <f>สกลนคร!AK129</f>
        <v>3374038.81</v>
      </c>
      <c r="N814" s="75"/>
      <c r="O814" s="75"/>
      <c r="P814" s="75"/>
      <c r="Q814" s="151">
        <f t="shared" si="93"/>
        <v>497767.71999999974</v>
      </c>
      <c r="R814" s="78">
        <f t="shared" si="94"/>
        <v>596.76426171393337</v>
      </c>
    </row>
    <row r="815" spans="1:18" x14ac:dyDescent="0.3">
      <c r="A815" s="76">
        <v>7</v>
      </c>
      <c r="B815" s="75" t="s">
        <v>350</v>
      </c>
      <c r="C815" s="75" t="s">
        <v>1107</v>
      </c>
      <c r="D815" s="75" t="s">
        <v>437</v>
      </c>
      <c r="E815" s="75" t="s">
        <v>1108</v>
      </c>
      <c r="F815" s="75" t="s">
        <v>480</v>
      </c>
      <c r="G815" s="75" t="s">
        <v>1115</v>
      </c>
      <c r="H815" s="80">
        <v>1686</v>
      </c>
      <c r="I815" s="76">
        <v>2</v>
      </c>
      <c r="J815" s="81">
        <f>สกลนคร!F130</f>
        <v>205854.42</v>
      </c>
      <c r="K815" s="159">
        <f>สกลนคร!AI130</f>
        <v>286658.37</v>
      </c>
      <c r="L815" s="81">
        <f>สกลนคร!AJ130</f>
        <v>1967729.63</v>
      </c>
      <c r="M815" s="81">
        <f>สกลนคร!AK130</f>
        <v>1911690.08</v>
      </c>
      <c r="N815" s="75"/>
      <c r="O815" s="75"/>
      <c r="P815" s="75"/>
      <c r="Q815" s="151">
        <f t="shared" si="93"/>
        <v>56039.549999999814</v>
      </c>
      <c r="R815" s="78">
        <f t="shared" si="94"/>
        <v>1167.0994246737841</v>
      </c>
    </row>
    <row r="816" spans="1:18" x14ac:dyDescent="0.3">
      <c r="A816" s="76">
        <v>8</v>
      </c>
      <c r="B816" s="75" t="s">
        <v>350</v>
      </c>
      <c r="C816" s="75" t="s">
        <v>1107</v>
      </c>
      <c r="D816" s="75" t="s">
        <v>437</v>
      </c>
      <c r="E816" s="75" t="s">
        <v>1108</v>
      </c>
      <c r="F816" s="75" t="s">
        <v>480</v>
      </c>
      <c r="G816" s="75" t="s">
        <v>1116</v>
      </c>
      <c r="H816" s="80">
        <v>1945</v>
      </c>
      <c r="I816" s="76">
        <v>2</v>
      </c>
      <c r="J816" s="81">
        <f>สกลนคร!F131</f>
        <v>319875.83</v>
      </c>
      <c r="K816" s="159">
        <f>สกลนคร!AI131</f>
        <v>382658.19</v>
      </c>
      <c r="L816" s="81">
        <f>สกลนคร!AJ131</f>
        <v>1739052.17</v>
      </c>
      <c r="M816" s="81">
        <f>สกลนคร!AK131</f>
        <v>1776181.8800000001</v>
      </c>
      <c r="N816" s="75"/>
      <c r="O816" s="75"/>
      <c r="P816" s="75"/>
      <c r="Q816" s="151">
        <f t="shared" si="93"/>
        <v>-37129.710000000196</v>
      </c>
      <c r="R816" s="78">
        <f t="shared" si="94"/>
        <v>894.11422622107966</v>
      </c>
    </row>
    <row r="817" spans="1:18" x14ac:dyDescent="0.3">
      <c r="A817" s="76">
        <v>9</v>
      </c>
      <c r="B817" s="75" t="s">
        <v>350</v>
      </c>
      <c r="C817" s="75" t="s">
        <v>1107</v>
      </c>
      <c r="D817" s="75" t="s">
        <v>437</v>
      </c>
      <c r="E817" s="75" t="s">
        <v>1108</v>
      </c>
      <c r="F817" s="75" t="s">
        <v>480</v>
      </c>
      <c r="G817" s="75" t="s">
        <v>1117</v>
      </c>
      <c r="H817" s="80">
        <v>4275</v>
      </c>
      <c r="I817" s="76">
        <v>3</v>
      </c>
      <c r="J817" s="81">
        <f>สกลนคร!F132</f>
        <v>539460.75</v>
      </c>
      <c r="K817" s="159">
        <f>สกลนคร!AI132</f>
        <v>640650.35</v>
      </c>
      <c r="L817" s="81">
        <f>สกลนคร!AJ132</f>
        <v>3052660.69</v>
      </c>
      <c r="M817" s="81">
        <f>สกลนคร!AK132</f>
        <v>2755743.48</v>
      </c>
      <c r="N817" s="75"/>
      <c r="O817" s="75"/>
      <c r="P817" s="75"/>
      <c r="Q817" s="151">
        <f t="shared" si="93"/>
        <v>296917.20999999996</v>
      </c>
      <c r="R817" s="78">
        <f t="shared" si="94"/>
        <v>714.07267602339175</v>
      </c>
    </row>
    <row r="818" spans="1:18" x14ac:dyDescent="0.3">
      <c r="A818" s="76">
        <v>10</v>
      </c>
      <c r="B818" s="75" t="s">
        <v>350</v>
      </c>
      <c r="C818" s="75" t="s">
        <v>1107</v>
      </c>
      <c r="D818" s="75" t="s">
        <v>437</v>
      </c>
      <c r="E818" s="75" t="s">
        <v>1108</v>
      </c>
      <c r="F818" s="75" t="s">
        <v>480</v>
      </c>
      <c r="G818" s="75" t="s">
        <v>1118</v>
      </c>
      <c r="H818" s="80">
        <v>5014</v>
      </c>
      <c r="I818" s="76">
        <v>4</v>
      </c>
      <c r="J818" s="81">
        <f>สกลนคร!F133</f>
        <v>647464.31000000006</v>
      </c>
      <c r="K818" s="159">
        <f>สกลนคร!AI133</f>
        <v>757850.45000000007</v>
      </c>
      <c r="L818" s="81">
        <f>สกลนคร!AJ133</f>
        <v>2846597.45</v>
      </c>
      <c r="M818" s="81">
        <f>สกลนคร!AK133</f>
        <v>2883195.75</v>
      </c>
      <c r="N818" s="75"/>
      <c r="O818" s="75"/>
      <c r="P818" s="75"/>
      <c r="Q818" s="151">
        <f t="shared" si="93"/>
        <v>-36598.299999999814</v>
      </c>
      <c r="R818" s="78">
        <f t="shared" si="94"/>
        <v>567.72984642999609</v>
      </c>
    </row>
    <row r="819" spans="1:18" x14ac:dyDescent="0.3">
      <c r="A819" s="76">
        <v>11</v>
      </c>
      <c r="B819" s="75" t="s">
        <v>350</v>
      </c>
      <c r="C819" s="75" t="s">
        <v>1107</v>
      </c>
      <c r="D819" s="75" t="s">
        <v>437</v>
      </c>
      <c r="E819" s="75" t="s">
        <v>1108</v>
      </c>
      <c r="F819" s="75" t="s">
        <v>480</v>
      </c>
      <c r="G819" s="75" t="s">
        <v>1119</v>
      </c>
      <c r="H819" s="80">
        <v>6515</v>
      </c>
      <c r="I819" s="76">
        <v>5</v>
      </c>
      <c r="J819" s="81">
        <f>สกลนคร!F134</f>
        <v>566813.64</v>
      </c>
      <c r="K819" s="159">
        <f>สกลนคร!AI134</f>
        <v>622336.13000000012</v>
      </c>
      <c r="L819" s="81">
        <f>สกลนคร!AJ134</f>
        <v>3218436.46</v>
      </c>
      <c r="M819" s="81">
        <f>สกลนคร!AK134</f>
        <v>2915256.18</v>
      </c>
      <c r="N819" s="75"/>
      <c r="O819" s="75"/>
      <c r="P819" s="75"/>
      <c r="Q819" s="151">
        <f t="shared" si="93"/>
        <v>303180.2799999998</v>
      </c>
      <c r="R819" s="78">
        <f t="shared" si="94"/>
        <v>494.00406139677665</v>
      </c>
    </row>
    <row r="820" spans="1:18" x14ac:dyDescent="0.3">
      <c r="A820" s="76">
        <v>12</v>
      </c>
      <c r="B820" s="75" t="s">
        <v>350</v>
      </c>
      <c r="C820" s="75" t="s">
        <v>1107</v>
      </c>
      <c r="D820" s="75" t="s">
        <v>437</v>
      </c>
      <c r="E820" s="75" t="s">
        <v>1108</v>
      </c>
      <c r="F820" s="75" t="s">
        <v>480</v>
      </c>
      <c r="G820" s="75" t="s">
        <v>1120</v>
      </c>
      <c r="H820" s="80">
        <v>807</v>
      </c>
      <c r="I820" s="76">
        <v>1</v>
      </c>
      <c r="J820" s="81">
        <f>สกลนคร!F135</f>
        <v>89842.91</v>
      </c>
      <c r="K820" s="159">
        <f>สกลนคร!AI135</f>
        <v>119790.56999999999</v>
      </c>
      <c r="L820" s="81">
        <f>สกลนคร!AJ135</f>
        <v>1712156.71</v>
      </c>
      <c r="M820" s="81">
        <f>สกลนคร!AK135</f>
        <v>1783644.98</v>
      </c>
      <c r="N820" s="75"/>
      <c r="O820" s="75"/>
      <c r="P820" s="75"/>
      <c r="Q820" s="151">
        <f t="shared" si="93"/>
        <v>-71488.270000000019</v>
      </c>
      <c r="R820" s="78">
        <f t="shared" si="94"/>
        <v>2121.6316109045847</v>
      </c>
    </row>
    <row r="821" spans="1:18" s="21" customFormat="1" x14ac:dyDescent="0.3">
      <c r="A821" s="139">
        <v>11</v>
      </c>
      <c r="B821" s="140" t="s">
        <v>350</v>
      </c>
      <c r="C821" s="140"/>
      <c r="D821" s="140"/>
      <c r="E821" s="140" t="s">
        <v>376</v>
      </c>
      <c r="F821" s="140"/>
      <c r="G821" s="140" t="s">
        <v>1121</v>
      </c>
      <c r="H821" s="142">
        <f>SUM(H809:H820)</f>
        <v>42919</v>
      </c>
      <c r="I821" s="139"/>
      <c r="J821" s="142">
        <f>SUM(J809:J820)</f>
        <v>4740852.79</v>
      </c>
      <c r="K821" s="160">
        <f>SUM(K809:K820)</f>
        <v>5559265.8300000001</v>
      </c>
      <c r="L821" s="142">
        <f t="shared" ref="L821:M821" si="98">SUM(L809:L820)</f>
        <v>29492562.880000003</v>
      </c>
      <c r="M821" s="142">
        <f t="shared" si="98"/>
        <v>27908828.170000002</v>
      </c>
      <c r="N821" s="140">
        <v>11</v>
      </c>
      <c r="O821" s="140">
        <v>11</v>
      </c>
      <c r="P821" s="140">
        <f>N821-O821</f>
        <v>0</v>
      </c>
      <c r="Q821" s="152">
        <f t="shared" si="93"/>
        <v>1583734.7100000009</v>
      </c>
      <c r="R821" s="150">
        <f>L821/H821</f>
        <v>687.16798807055159</v>
      </c>
    </row>
    <row r="822" spans="1:18" x14ac:dyDescent="0.3">
      <c r="A822" s="76">
        <v>1</v>
      </c>
      <c r="B822" s="75" t="s">
        <v>350</v>
      </c>
      <c r="C822" s="75" t="s">
        <v>1122</v>
      </c>
      <c r="D822" s="75" t="s">
        <v>453</v>
      </c>
      <c r="E822" s="75" t="s">
        <v>1123</v>
      </c>
      <c r="F822" s="75" t="s">
        <v>510</v>
      </c>
      <c r="G822" s="75" t="s">
        <v>1124</v>
      </c>
      <c r="H822" s="80"/>
      <c r="I822" s="76"/>
      <c r="J822" s="153"/>
      <c r="K822" s="159"/>
      <c r="L822" s="81"/>
      <c r="M822" s="81"/>
      <c r="N822" s="75"/>
      <c r="O822" s="75"/>
      <c r="P822" s="75"/>
    </row>
    <row r="823" spans="1:18" x14ac:dyDescent="0.3">
      <c r="A823" s="76">
        <v>2</v>
      </c>
      <c r="B823" s="75" t="s">
        <v>350</v>
      </c>
      <c r="C823" s="75" t="s">
        <v>1122</v>
      </c>
      <c r="D823" s="75" t="s">
        <v>453</v>
      </c>
      <c r="E823" s="75" t="s">
        <v>1123</v>
      </c>
      <c r="F823" s="75" t="s">
        <v>480</v>
      </c>
      <c r="G823" s="75" t="s">
        <v>1125</v>
      </c>
      <c r="H823" s="80">
        <v>8422</v>
      </c>
      <c r="I823" s="76">
        <v>5</v>
      </c>
      <c r="J823" s="81">
        <f>สกลนคร!F136</f>
        <v>653555.41</v>
      </c>
      <c r="K823" s="159">
        <f>สกลนคร!AI136</f>
        <v>310945.88000000006</v>
      </c>
      <c r="L823" s="81">
        <f>สกลนคร!AJ136</f>
        <v>4384866.75</v>
      </c>
      <c r="M823" s="81">
        <f>สกลนคร!AK136</f>
        <v>4915914.4799999995</v>
      </c>
      <c r="N823" s="75"/>
      <c r="O823" s="75"/>
      <c r="P823" s="75"/>
      <c r="Q823" s="151">
        <f t="shared" si="93"/>
        <v>-531047.72999999952</v>
      </c>
      <c r="R823" s="78">
        <f t="shared" si="94"/>
        <v>520.64435407266683</v>
      </c>
    </row>
    <row r="824" spans="1:18" x14ac:dyDescent="0.3">
      <c r="A824" s="76">
        <v>3</v>
      </c>
      <c r="B824" s="75" t="s">
        <v>350</v>
      </c>
      <c r="C824" s="75" t="s">
        <v>1122</v>
      </c>
      <c r="D824" s="75" t="s">
        <v>453</v>
      </c>
      <c r="E824" s="75" t="s">
        <v>1123</v>
      </c>
      <c r="F824" s="75" t="s">
        <v>480</v>
      </c>
      <c r="G824" s="75" t="s">
        <v>1126</v>
      </c>
      <c r="H824" s="80">
        <v>4910</v>
      </c>
      <c r="I824" s="76">
        <v>4</v>
      </c>
      <c r="J824" s="81">
        <f>สกลนคร!F137</f>
        <v>469884.95</v>
      </c>
      <c r="K824" s="159">
        <f>สกลนคร!AI137</f>
        <v>-55949.639999999898</v>
      </c>
      <c r="L824" s="81">
        <f>สกลนคร!AJ137</f>
        <v>2546783.9900000002</v>
      </c>
      <c r="M824" s="81">
        <f>สกลนคร!AK137</f>
        <v>3827412.55</v>
      </c>
      <c r="N824" s="75"/>
      <c r="O824" s="75"/>
      <c r="P824" s="75"/>
      <c r="Q824" s="151">
        <f t="shared" si="93"/>
        <v>-1280628.5599999996</v>
      </c>
      <c r="R824" s="78">
        <f t="shared" si="94"/>
        <v>518.69327698574341</v>
      </c>
    </row>
    <row r="825" spans="1:18" x14ac:dyDescent="0.3">
      <c r="A825" s="76">
        <v>4</v>
      </c>
      <c r="B825" s="75" t="s">
        <v>350</v>
      </c>
      <c r="C825" s="75" t="s">
        <v>1122</v>
      </c>
      <c r="D825" s="75" t="s">
        <v>453</v>
      </c>
      <c r="E825" s="75" t="s">
        <v>1123</v>
      </c>
      <c r="F825" s="75" t="s">
        <v>480</v>
      </c>
      <c r="G825" s="75" t="s">
        <v>1127</v>
      </c>
      <c r="H825" s="80">
        <v>4412</v>
      </c>
      <c r="I825" s="76">
        <v>3</v>
      </c>
      <c r="J825" s="81">
        <f>สกลนคร!F138</f>
        <v>392591.11</v>
      </c>
      <c r="K825" s="159">
        <f>สกลนคร!AI138</f>
        <v>210657.30999999994</v>
      </c>
      <c r="L825" s="81">
        <f>สกลนคร!AJ138</f>
        <v>2622132</v>
      </c>
      <c r="M825" s="81">
        <f>สกลนคร!AK138</f>
        <v>3300356.27</v>
      </c>
      <c r="N825" s="75"/>
      <c r="O825" s="75"/>
      <c r="P825" s="75"/>
      <c r="Q825" s="151">
        <f t="shared" si="93"/>
        <v>-678224.27</v>
      </c>
      <c r="R825" s="78">
        <f t="shared" si="94"/>
        <v>594.31822302810519</v>
      </c>
    </row>
    <row r="826" spans="1:18" x14ac:dyDescent="0.3">
      <c r="A826" s="76">
        <v>5</v>
      </c>
      <c r="B826" s="75" t="s">
        <v>350</v>
      </c>
      <c r="C826" s="75" t="s">
        <v>1122</v>
      </c>
      <c r="D826" s="75" t="s">
        <v>453</v>
      </c>
      <c r="E826" s="75" t="s">
        <v>1123</v>
      </c>
      <c r="F826" s="75" t="s">
        <v>480</v>
      </c>
      <c r="G826" s="75" t="s">
        <v>1128</v>
      </c>
      <c r="H826" s="80">
        <v>4626</v>
      </c>
      <c r="I826" s="76">
        <v>4</v>
      </c>
      <c r="J826" s="81">
        <f>สกลนคร!F139</f>
        <v>339902.94</v>
      </c>
      <c r="K826" s="159">
        <f>สกลนคร!AI139</f>
        <v>-99604.329999999958</v>
      </c>
      <c r="L826" s="81">
        <f>สกลนคร!AJ139</f>
        <v>1405259.48</v>
      </c>
      <c r="M826" s="81">
        <f>สกลนคร!AK139</f>
        <v>2394781.0699999998</v>
      </c>
      <c r="N826" s="75"/>
      <c r="O826" s="75"/>
      <c r="P826" s="75"/>
      <c r="Q826" s="151">
        <f t="shared" si="93"/>
        <v>-989521.58999999985</v>
      </c>
      <c r="R826" s="78">
        <f t="shared" si="94"/>
        <v>303.77420665801986</v>
      </c>
    </row>
    <row r="827" spans="1:18" x14ac:dyDescent="0.3">
      <c r="A827" s="76">
        <v>6</v>
      </c>
      <c r="B827" s="75" t="s">
        <v>350</v>
      </c>
      <c r="C827" s="75" t="s">
        <v>1122</v>
      </c>
      <c r="D827" s="75" t="s">
        <v>453</v>
      </c>
      <c r="E827" s="75" t="s">
        <v>1123</v>
      </c>
      <c r="F827" s="75" t="s">
        <v>480</v>
      </c>
      <c r="G827" s="75" t="s">
        <v>1129</v>
      </c>
      <c r="H827" s="80">
        <v>5170</v>
      </c>
      <c r="I827" s="76">
        <v>4</v>
      </c>
      <c r="J827" s="81">
        <f>สกลนคร!F140</f>
        <v>513378.69</v>
      </c>
      <c r="K827" s="159">
        <f>สกลนคร!AI140</f>
        <v>245566.99</v>
      </c>
      <c r="L827" s="81">
        <f>สกลนคร!AJ140</f>
        <v>3068405.88</v>
      </c>
      <c r="M827" s="81">
        <f>สกลนคร!AK140</f>
        <v>3271871.73</v>
      </c>
      <c r="N827" s="75"/>
      <c r="O827" s="75"/>
      <c r="P827" s="75"/>
      <c r="Q827" s="151">
        <f t="shared" si="93"/>
        <v>-203465.85000000009</v>
      </c>
      <c r="R827" s="78">
        <f t="shared" si="94"/>
        <v>593.50210444874267</v>
      </c>
    </row>
    <row r="828" spans="1:18" x14ac:dyDescent="0.3">
      <c r="A828" s="76">
        <v>7</v>
      </c>
      <c r="B828" s="75" t="s">
        <v>350</v>
      </c>
      <c r="C828" s="75" t="s">
        <v>1122</v>
      </c>
      <c r="D828" s="75" t="s">
        <v>453</v>
      </c>
      <c r="E828" s="75" t="s">
        <v>1123</v>
      </c>
      <c r="F828" s="75" t="s">
        <v>480</v>
      </c>
      <c r="G828" s="75" t="s">
        <v>1130</v>
      </c>
      <c r="H828" s="80">
        <v>3453</v>
      </c>
      <c r="I828" s="76">
        <v>3</v>
      </c>
      <c r="J828" s="81">
        <f>สกลนคร!F141</f>
        <v>382762.66</v>
      </c>
      <c r="K828" s="159">
        <f>สกลนคร!AI141</f>
        <v>-107088.28999999992</v>
      </c>
      <c r="L828" s="81">
        <f>สกลนคร!AJ141</f>
        <v>2066612.99</v>
      </c>
      <c r="M828" s="81">
        <f>สกลนคร!AK141</f>
        <v>2524806.69</v>
      </c>
      <c r="N828" s="75"/>
      <c r="O828" s="75"/>
      <c r="P828" s="75"/>
      <c r="Q828" s="151">
        <f t="shared" si="93"/>
        <v>-458193.69999999995</v>
      </c>
      <c r="R828" s="78">
        <f t="shared" si="94"/>
        <v>598.49782507964085</v>
      </c>
    </row>
    <row r="829" spans="1:18" x14ac:dyDescent="0.3">
      <c r="A829" s="76">
        <v>8</v>
      </c>
      <c r="B829" s="75" t="s">
        <v>350</v>
      </c>
      <c r="C829" s="75" t="s">
        <v>1122</v>
      </c>
      <c r="D829" s="75" t="s">
        <v>453</v>
      </c>
      <c r="E829" s="75" t="s">
        <v>1123</v>
      </c>
      <c r="F829" s="75" t="s">
        <v>480</v>
      </c>
      <c r="G829" s="75" t="s">
        <v>1131</v>
      </c>
      <c r="H829" s="80">
        <v>6990</v>
      </c>
      <c r="I829" s="76">
        <v>5</v>
      </c>
      <c r="J829" s="81">
        <f>สกลนคร!F142</f>
        <v>813882.8</v>
      </c>
      <c r="K829" s="159">
        <f>สกลนคร!AI142</f>
        <v>-260086.24</v>
      </c>
      <c r="L829" s="81">
        <f>สกลนคร!AJ142</f>
        <v>2095747.3</v>
      </c>
      <c r="M829" s="81">
        <f>สกลนคร!AK142</f>
        <v>3116158.88</v>
      </c>
      <c r="N829" s="75"/>
      <c r="O829" s="75"/>
      <c r="P829" s="75"/>
      <c r="Q829" s="151">
        <f t="shared" si="93"/>
        <v>-1020411.5799999998</v>
      </c>
      <c r="R829" s="78">
        <f t="shared" si="94"/>
        <v>299.8207868383405</v>
      </c>
    </row>
    <row r="830" spans="1:18" x14ac:dyDescent="0.3">
      <c r="A830" s="76">
        <v>9</v>
      </c>
      <c r="B830" s="75" t="s">
        <v>350</v>
      </c>
      <c r="C830" s="75" t="s">
        <v>1122</v>
      </c>
      <c r="D830" s="75" t="s">
        <v>453</v>
      </c>
      <c r="E830" s="75" t="s">
        <v>1123</v>
      </c>
      <c r="F830" s="75" t="s">
        <v>480</v>
      </c>
      <c r="G830" s="75" t="s">
        <v>1132</v>
      </c>
      <c r="H830" s="80">
        <v>4098</v>
      </c>
      <c r="I830" s="76">
        <v>3</v>
      </c>
      <c r="J830" s="81">
        <f>สกลนคร!F143</f>
        <v>408367.49</v>
      </c>
      <c r="K830" s="159">
        <f>สกลนคร!AI143</f>
        <v>147754.28000000003</v>
      </c>
      <c r="L830" s="81">
        <f>สกลนคร!AJ143</f>
        <v>2195848.77</v>
      </c>
      <c r="M830" s="81">
        <f>สกลนคร!AK143</f>
        <v>2492652.3199999998</v>
      </c>
      <c r="N830" s="75"/>
      <c r="O830" s="75"/>
      <c r="P830" s="75"/>
      <c r="Q830" s="151">
        <f t="shared" si="93"/>
        <v>-296803.54999999981</v>
      </c>
      <c r="R830" s="78">
        <f t="shared" si="94"/>
        <v>535.83425329428985</v>
      </c>
    </row>
    <row r="831" spans="1:18" x14ac:dyDescent="0.3">
      <c r="A831" s="76">
        <v>10</v>
      </c>
      <c r="B831" s="75" t="s">
        <v>350</v>
      </c>
      <c r="C831" s="75" t="s">
        <v>1122</v>
      </c>
      <c r="D831" s="75" t="s">
        <v>453</v>
      </c>
      <c r="E831" s="75" t="s">
        <v>1123</v>
      </c>
      <c r="F831" s="75" t="s">
        <v>480</v>
      </c>
      <c r="G831" s="75" t="s">
        <v>1133</v>
      </c>
      <c r="H831" s="80">
        <v>3182</v>
      </c>
      <c r="I831" s="76">
        <v>3</v>
      </c>
      <c r="J831" s="81">
        <f>สกลนคร!F144</f>
        <v>350617.41</v>
      </c>
      <c r="K831" s="159">
        <f>สกลนคร!AI144</f>
        <v>-33946.130000000005</v>
      </c>
      <c r="L831" s="81">
        <f>สกลนคร!AJ144</f>
        <v>2309929.92</v>
      </c>
      <c r="M831" s="81">
        <f>สกลนคร!AK144</f>
        <v>2813711.88</v>
      </c>
      <c r="N831" s="75"/>
      <c r="O831" s="75"/>
      <c r="P831" s="75"/>
      <c r="Q831" s="151">
        <f t="shared" si="93"/>
        <v>-503781.95999999996</v>
      </c>
      <c r="R831" s="78">
        <f t="shared" si="94"/>
        <v>725.93649277184159</v>
      </c>
    </row>
    <row r="832" spans="1:18" x14ac:dyDescent="0.3">
      <c r="A832" s="76">
        <v>11</v>
      </c>
      <c r="B832" s="75" t="s">
        <v>350</v>
      </c>
      <c r="C832" s="75" t="s">
        <v>1122</v>
      </c>
      <c r="D832" s="75" t="s">
        <v>453</v>
      </c>
      <c r="E832" s="75" t="s">
        <v>1123</v>
      </c>
      <c r="F832" s="75" t="s">
        <v>480</v>
      </c>
      <c r="G832" s="75" t="s">
        <v>1134</v>
      </c>
      <c r="H832" s="80">
        <v>5111</v>
      </c>
      <c r="I832" s="76">
        <v>4</v>
      </c>
      <c r="J832" s="81">
        <f>สกลนคร!F145</f>
        <v>205190.94</v>
      </c>
      <c r="K832" s="159">
        <f>สกลนคร!AI145</f>
        <v>-863811.76</v>
      </c>
      <c r="L832" s="81">
        <f>สกลนคร!AJ145</f>
        <v>2520650.4500000002</v>
      </c>
      <c r="M832" s="81">
        <f>สกลนคร!AK145</f>
        <v>4147089.39</v>
      </c>
      <c r="N832" s="75"/>
      <c r="O832" s="75"/>
      <c r="P832" s="75"/>
      <c r="Q832" s="151">
        <f t="shared" si="93"/>
        <v>-1626438.94</v>
      </c>
      <c r="R832" s="78">
        <f t="shared" si="94"/>
        <v>493.18146155351207</v>
      </c>
    </row>
    <row r="833" spans="1:18" x14ac:dyDescent="0.3">
      <c r="A833" s="76">
        <v>12</v>
      </c>
      <c r="B833" s="75" t="s">
        <v>350</v>
      </c>
      <c r="C833" s="75" t="s">
        <v>1122</v>
      </c>
      <c r="D833" s="75" t="s">
        <v>453</v>
      </c>
      <c r="E833" s="75" t="s">
        <v>1123</v>
      </c>
      <c r="F833" s="75" t="s">
        <v>480</v>
      </c>
      <c r="G833" s="75" t="s">
        <v>1135</v>
      </c>
      <c r="H833" s="80">
        <v>4890</v>
      </c>
      <c r="I833" s="76">
        <v>4</v>
      </c>
      <c r="J833" s="81">
        <f>สกลนคร!F146</f>
        <v>198658.51</v>
      </c>
      <c r="K833" s="159">
        <f>สกลนคร!AI146</f>
        <v>-931859.33</v>
      </c>
      <c r="L833" s="81">
        <f>สกลนคร!AJ146</f>
        <v>2825357.41</v>
      </c>
      <c r="M833" s="81">
        <f>สกลนคร!AK146</f>
        <v>4242625.6100000003</v>
      </c>
      <c r="N833" s="75"/>
      <c r="O833" s="75"/>
      <c r="P833" s="75"/>
      <c r="Q833" s="151">
        <f t="shared" si="93"/>
        <v>-1417268.2000000002</v>
      </c>
      <c r="R833" s="78">
        <f t="shared" si="94"/>
        <v>577.78270143149291</v>
      </c>
    </row>
    <row r="834" spans="1:18" x14ac:dyDescent="0.3">
      <c r="A834" s="76">
        <v>13</v>
      </c>
      <c r="B834" s="75" t="s">
        <v>350</v>
      </c>
      <c r="C834" s="75" t="s">
        <v>1122</v>
      </c>
      <c r="D834" s="75" t="s">
        <v>453</v>
      </c>
      <c r="E834" s="75" t="s">
        <v>1123</v>
      </c>
      <c r="F834" s="75" t="s">
        <v>480</v>
      </c>
      <c r="G834" s="75" t="s">
        <v>1136</v>
      </c>
      <c r="H834" s="80">
        <v>7134</v>
      </c>
      <c r="I834" s="76">
        <v>5</v>
      </c>
      <c r="J834" s="81">
        <f>สกลนคร!F147</f>
        <v>542278.51</v>
      </c>
      <c r="K834" s="159">
        <f>สกลนคร!AI147</f>
        <v>837886.89</v>
      </c>
      <c r="L834" s="81">
        <f>สกลนคร!AJ147</f>
        <v>3208440.5700000003</v>
      </c>
      <c r="M834" s="81">
        <f>สกลนคร!AK147</f>
        <v>3116097.82</v>
      </c>
      <c r="N834" s="75"/>
      <c r="O834" s="75"/>
      <c r="P834" s="75"/>
      <c r="Q834" s="151">
        <f t="shared" si="93"/>
        <v>92342.750000000466</v>
      </c>
      <c r="R834" s="78">
        <f t="shared" si="94"/>
        <v>449.73935660218677</v>
      </c>
    </row>
    <row r="835" spans="1:18" x14ac:dyDescent="0.3">
      <c r="A835" s="76">
        <v>14</v>
      </c>
      <c r="B835" s="75" t="s">
        <v>350</v>
      </c>
      <c r="C835" s="75" t="s">
        <v>1122</v>
      </c>
      <c r="D835" s="75" t="s">
        <v>453</v>
      </c>
      <c r="E835" s="75" t="s">
        <v>1123</v>
      </c>
      <c r="F835" s="75" t="s">
        <v>480</v>
      </c>
      <c r="G835" s="75" t="s">
        <v>1137</v>
      </c>
      <c r="H835" s="80">
        <v>5117</v>
      </c>
      <c r="I835" s="76">
        <v>4</v>
      </c>
      <c r="J835" s="81">
        <f>สกลนคร!F148</f>
        <v>546173.4</v>
      </c>
      <c r="K835" s="159">
        <f>สกลนคร!AI148</f>
        <v>-389736.3899999999</v>
      </c>
      <c r="L835" s="81">
        <f>สกลนคร!AJ148</f>
        <v>2506731.69</v>
      </c>
      <c r="M835" s="81">
        <f>สกลนคร!AK148</f>
        <v>3573756.63</v>
      </c>
      <c r="N835" s="75"/>
      <c r="O835" s="75"/>
      <c r="P835" s="75"/>
      <c r="Q835" s="151">
        <f t="shared" si="93"/>
        <v>-1067024.94</v>
      </c>
      <c r="R835" s="78">
        <f t="shared" si="94"/>
        <v>489.883074066836</v>
      </c>
    </row>
    <row r="836" spans="1:18" x14ac:dyDescent="0.3">
      <c r="A836" s="76">
        <v>15</v>
      </c>
      <c r="B836" s="75" t="s">
        <v>350</v>
      </c>
      <c r="C836" s="75" t="s">
        <v>1122</v>
      </c>
      <c r="D836" s="75" t="s">
        <v>453</v>
      </c>
      <c r="E836" s="75" t="s">
        <v>1123</v>
      </c>
      <c r="F836" s="75" t="s">
        <v>480</v>
      </c>
      <c r="G836" s="75" t="s">
        <v>1138</v>
      </c>
      <c r="H836" s="80">
        <v>2386</v>
      </c>
      <c r="I836" s="76">
        <v>2</v>
      </c>
      <c r="J836" s="81">
        <f>สกลนคร!F149</f>
        <v>577290.64</v>
      </c>
      <c r="K836" s="159">
        <f>สกลนคร!AI149</f>
        <v>643927.74</v>
      </c>
      <c r="L836" s="81">
        <f>สกลนคร!AJ149</f>
        <v>2160626.7999999998</v>
      </c>
      <c r="M836" s="81">
        <f>สกลนคร!AK149</f>
        <v>1789470.67</v>
      </c>
      <c r="N836" s="75"/>
      <c r="O836" s="75"/>
      <c r="P836" s="75"/>
      <c r="Q836" s="151">
        <f t="shared" si="93"/>
        <v>371156.12999999989</v>
      </c>
      <c r="R836" s="78">
        <f t="shared" si="94"/>
        <v>905.54350377200331</v>
      </c>
    </row>
    <row r="837" spans="1:18" x14ac:dyDescent="0.3">
      <c r="A837" s="76">
        <v>16</v>
      </c>
      <c r="B837" s="75" t="s">
        <v>350</v>
      </c>
      <c r="C837" s="75" t="s">
        <v>1122</v>
      </c>
      <c r="D837" s="75" t="s">
        <v>453</v>
      </c>
      <c r="E837" s="75" t="s">
        <v>1123</v>
      </c>
      <c r="F837" s="75" t="s">
        <v>480</v>
      </c>
      <c r="G837" s="75" t="s">
        <v>1139</v>
      </c>
      <c r="H837" s="80">
        <v>1917</v>
      </c>
      <c r="I837" s="76">
        <v>2</v>
      </c>
      <c r="J837" s="81">
        <f>สกลนคร!F150</f>
        <v>296195.14</v>
      </c>
      <c r="K837" s="159">
        <f>สกลนคร!AI150</f>
        <v>267535.27</v>
      </c>
      <c r="L837" s="81">
        <f>สกลนคร!AJ150</f>
        <v>2147028.8600000003</v>
      </c>
      <c r="M837" s="81">
        <f>สกลนคร!AK150</f>
        <v>2296917.2899999996</v>
      </c>
      <c r="N837" s="75"/>
      <c r="O837" s="75"/>
      <c r="P837" s="75"/>
      <c r="Q837" s="151">
        <f t="shared" si="93"/>
        <v>-149888.42999999924</v>
      </c>
      <c r="R837" s="78">
        <f t="shared" si="94"/>
        <v>1119.9941888367243</v>
      </c>
    </row>
    <row r="838" spans="1:18" x14ac:dyDescent="0.3">
      <c r="A838" s="76">
        <v>17</v>
      </c>
      <c r="B838" s="75" t="s">
        <v>350</v>
      </c>
      <c r="C838" s="75" t="s">
        <v>1122</v>
      </c>
      <c r="D838" s="75" t="s">
        <v>453</v>
      </c>
      <c r="E838" s="75" t="s">
        <v>1123</v>
      </c>
      <c r="F838" s="75" t="s">
        <v>480</v>
      </c>
      <c r="G838" s="75" t="s">
        <v>1140</v>
      </c>
      <c r="H838" s="80">
        <v>1607</v>
      </c>
      <c r="I838" s="76">
        <v>2</v>
      </c>
      <c r="J838" s="81">
        <f>สกลนคร!F151</f>
        <v>307831.58</v>
      </c>
      <c r="K838" s="159">
        <f>สกลนคร!AI151</f>
        <v>-26571.890000000014</v>
      </c>
      <c r="L838" s="81">
        <f>สกลนคร!AJ151</f>
        <v>875727.28</v>
      </c>
      <c r="M838" s="81">
        <f>สกลนคร!AK151</f>
        <v>1429529.99</v>
      </c>
      <c r="N838" s="75"/>
      <c r="O838" s="75"/>
      <c r="P838" s="75"/>
      <c r="Q838" s="151">
        <f t="shared" si="93"/>
        <v>-553802.71</v>
      </c>
      <c r="R838" s="78">
        <f t="shared" si="94"/>
        <v>544.94541381456133</v>
      </c>
    </row>
    <row r="839" spans="1:18" x14ac:dyDescent="0.3">
      <c r="A839" s="76">
        <v>18</v>
      </c>
      <c r="B839" s="75" t="s">
        <v>350</v>
      </c>
      <c r="C839" s="75" t="s">
        <v>1122</v>
      </c>
      <c r="D839" s="75" t="s">
        <v>453</v>
      </c>
      <c r="E839" s="75" t="s">
        <v>1123</v>
      </c>
      <c r="F839" s="75" t="s">
        <v>480</v>
      </c>
      <c r="G839" s="75" t="s">
        <v>1141</v>
      </c>
      <c r="H839" s="80">
        <v>1656</v>
      </c>
      <c r="I839" s="76">
        <v>2</v>
      </c>
      <c r="J839" s="81">
        <f>สกลนคร!F152</f>
        <v>41574.620000000003</v>
      </c>
      <c r="K839" s="159">
        <f>สกลนคร!AI152</f>
        <v>-192201.45999999996</v>
      </c>
      <c r="L839" s="81">
        <f>สกลนคร!AJ152</f>
        <v>1713416.1</v>
      </c>
      <c r="M839" s="81">
        <f>สกลนคร!AK152</f>
        <v>2162157.36</v>
      </c>
      <c r="N839" s="75"/>
      <c r="O839" s="75"/>
      <c r="P839" s="75"/>
      <c r="Q839" s="151">
        <f t="shared" ref="Q839:Q902" si="99">L839-M839</f>
        <v>-448741.25999999978</v>
      </c>
      <c r="R839" s="78">
        <f t="shared" ref="R839:R902" si="100">L839/H839</f>
        <v>1034.6715579710146</v>
      </c>
    </row>
    <row r="840" spans="1:18" x14ac:dyDescent="0.3">
      <c r="A840" s="76">
        <v>19</v>
      </c>
      <c r="B840" s="75" t="s">
        <v>350</v>
      </c>
      <c r="C840" s="75" t="s">
        <v>1122</v>
      </c>
      <c r="D840" s="75" t="s">
        <v>453</v>
      </c>
      <c r="E840" s="75" t="s">
        <v>1123</v>
      </c>
      <c r="F840" s="75" t="s">
        <v>480</v>
      </c>
      <c r="G840" s="75" t="s">
        <v>1142</v>
      </c>
      <c r="H840" s="80">
        <v>4118</v>
      </c>
      <c r="I840" s="76">
        <v>3</v>
      </c>
      <c r="J840" s="81">
        <f>สกลนคร!F153</f>
        <v>203352.58</v>
      </c>
      <c r="K840" s="159">
        <f>สกลนคร!AI153</f>
        <v>-414052.85000000003</v>
      </c>
      <c r="L840" s="81">
        <f>สกลนคร!AJ153</f>
        <v>2482775.4300000002</v>
      </c>
      <c r="M840" s="81">
        <f>สกลนคร!AK153</f>
        <v>3233419.5</v>
      </c>
      <c r="N840" s="75"/>
      <c r="O840" s="75"/>
      <c r="P840" s="75"/>
      <c r="Q840" s="151">
        <f t="shared" si="99"/>
        <v>-750644.06999999983</v>
      </c>
      <c r="R840" s="78">
        <f t="shared" si="100"/>
        <v>602.90806945118993</v>
      </c>
    </row>
    <row r="841" spans="1:18" x14ac:dyDescent="0.3">
      <c r="A841" s="76">
        <v>20</v>
      </c>
      <c r="B841" s="75" t="s">
        <v>350</v>
      </c>
      <c r="C841" s="75" t="s">
        <v>1122</v>
      </c>
      <c r="D841" s="75" t="s">
        <v>453</v>
      </c>
      <c r="E841" s="75" t="s">
        <v>1123</v>
      </c>
      <c r="F841" s="75" t="s">
        <v>480</v>
      </c>
      <c r="G841" s="75" t="s">
        <v>1143</v>
      </c>
      <c r="H841" s="80">
        <v>5989</v>
      </c>
      <c r="I841" s="76">
        <v>4</v>
      </c>
      <c r="J841" s="81">
        <f>สกลนคร!F154</f>
        <v>622862.87</v>
      </c>
      <c r="K841" s="159">
        <f>สกลนคร!AI154</f>
        <v>573550.5</v>
      </c>
      <c r="L841" s="81">
        <f>สกลนคร!AJ154</f>
        <v>2822282.45</v>
      </c>
      <c r="M841" s="81">
        <f>สกลนคร!AK154</f>
        <v>2958801.17</v>
      </c>
      <c r="N841" s="75"/>
      <c r="O841" s="75"/>
      <c r="P841" s="75"/>
      <c r="Q841" s="151">
        <f t="shared" si="99"/>
        <v>-136518.71999999974</v>
      </c>
      <c r="R841" s="78">
        <f t="shared" si="100"/>
        <v>471.24435631991986</v>
      </c>
    </row>
    <row r="842" spans="1:18" x14ac:dyDescent="0.3">
      <c r="A842" s="76">
        <v>21</v>
      </c>
      <c r="B842" s="75" t="s">
        <v>350</v>
      </c>
      <c r="C842" s="75" t="s">
        <v>1122</v>
      </c>
      <c r="D842" s="75" t="s">
        <v>453</v>
      </c>
      <c r="E842" s="75" t="s">
        <v>1123</v>
      </c>
      <c r="F842" s="75" t="s">
        <v>480</v>
      </c>
      <c r="G842" s="75" t="s">
        <v>1144</v>
      </c>
      <c r="H842" s="80">
        <v>3336</v>
      </c>
      <c r="I842" s="76">
        <v>3</v>
      </c>
      <c r="J842" s="81">
        <f>สกลนคร!F155</f>
        <v>413593.2</v>
      </c>
      <c r="K842" s="159">
        <f>สกลนคร!AI155</f>
        <v>-148838.19999999995</v>
      </c>
      <c r="L842" s="81">
        <f>สกลนคร!AJ155</f>
        <v>1770119.18</v>
      </c>
      <c r="M842" s="81">
        <f>สกลนคร!AK155</f>
        <v>2974703.92</v>
      </c>
      <c r="N842" s="75"/>
      <c r="O842" s="75"/>
      <c r="P842" s="75"/>
      <c r="Q842" s="151">
        <f t="shared" si="99"/>
        <v>-1204584.74</v>
      </c>
      <c r="R842" s="78">
        <f t="shared" si="100"/>
        <v>530.61126498800957</v>
      </c>
    </row>
    <row r="843" spans="1:18" s="21" customFormat="1" x14ac:dyDescent="0.3">
      <c r="A843" s="139">
        <v>12</v>
      </c>
      <c r="B843" s="140" t="s">
        <v>350</v>
      </c>
      <c r="C843" s="140"/>
      <c r="D843" s="140"/>
      <c r="E843" s="140" t="s">
        <v>376</v>
      </c>
      <c r="F843" s="140"/>
      <c r="G843" s="140" t="s">
        <v>1145</v>
      </c>
      <c r="H843" s="142">
        <f>SUM(H822:H842)</f>
        <v>88524</v>
      </c>
      <c r="I843" s="139"/>
      <c r="J843" s="142">
        <f>SUM(J822:J842)</f>
        <v>8279945.4500000011</v>
      </c>
      <c r="K843" s="160">
        <f>SUM(K822:K842)</f>
        <v>-285921.64999999967</v>
      </c>
      <c r="L843" s="142">
        <f t="shared" ref="L843:M843" si="101">SUM(L822:L842)</f>
        <v>47728743.299999997</v>
      </c>
      <c r="M843" s="142">
        <f t="shared" si="101"/>
        <v>60582235.220000006</v>
      </c>
      <c r="N843" s="140">
        <v>20</v>
      </c>
      <c r="O843" s="140">
        <v>20</v>
      </c>
      <c r="P843" s="140">
        <f>N843-O843</f>
        <v>0</v>
      </c>
      <c r="Q843" s="152">
        <f t="shared" si="99"/>
        <v>-12853491.920000009</v>
      </c>
      <c r="R843" s="150">
        <f>L843/H843</f>
        <v>539.16162057747044</v>
      </c>
    </row>
    <row r="844" spans="1:18" x14ac:dyDescent="0.3">
      <c r="A844" s="76">
        <v>1</v>
      </c>
      <c r="B844" s="75" t="s">
        <v>350</v>
      </c>
      <c r="C844" s="75" t="s">
        <v>1146</v>
      </c>
      <c r="D844" s="75" t="s">
        <v>441</v>
      </c>
      <c r="E844" s="75" t="s">
        <v>1147</v>
      </c>
      <c r="F844" s="75" t="s">
        <v>510</v>
      </c>
      <c r="G844" s="75" t="s">
        <v>1148</v>
      </c>
      <c r="H844" s="80"/>
      <c r="I844" s="76"/>
      <c r="J844" s="153"/>
      <c r="K844" s="159"/>
      <c r="L844" s="81"/>
      <c r="M844" s="81"/>
      <c r="N844" s="75"/>
      <c r="O844" s="75"/>
      <c r="P844" s="75"/>
    </row>
    <row r="845" spans="1:18" x14ac:dyDescent="0.3">
      <c r="A845" s="76">
        <v>2</v>
      </c>
      <c r="B845" s="75" t="s">
        <v>350</v>
      </c>
      <c r="C845" s="75" t="s">
        <v>1146</v>
      </c>
      <c r="D845" s="75" t="s">
        <v>441</v>
      </c>
      <c r="E845" s="75" t="s">
        <v>1147</v>
      </c>
      <c r="F845" s="75" t="s">
        <v>480</v>
      </c>
      <c r="G845" s="75" t="s">
        <v>1149</v>
      </c>
      <c r="H845" s="80">
        <v>3911</v>
      </c>
      <c r="I845" s="76">
        <v>3</v>
      </c>
      <c r="J845" s="81">
        <f>สกลนคร!F156</f>
        <v>286779.59000000003</v>
      </c>
      <c r="K845" s="159">
        <f>สกลนคร!AI156</f>
        <v>310901.33</v>
      </c>
      <c r="L845" s="81">
        <f>สกลนคร!AJ156</f>
        <v>3100834.81</v>
      </c>
      <c r="M845" s="81">
        <f>สกลนคร!AK156</f>
        <v>2295488.7599999998</v>
      </c>
      <c r="N845" s="75"/>
      <c r="O845" s="75"/>
      <c r="P845" s="75"/>
      <c r="Q845" s="151">
        <f t="shared" si="99"/>
        <v>805346.05000000028</v>
      </c>
      <c r="R845" s="78">
        <f t="shared" si="100"/>
        <v>792.84960623881364</v>
      </c>
    </row>
    <row r="846" spans="1:18" x14ac:dyDescent="0.3">
      <c r="A846" s="76">
        <v>3</v>
      </c>
      <c r="B846" s="75" t="s">
        <v>350</v>
      </c>
      <c r="C846" s="75" t="s">
        <v>1146</v>
      </c>
      <c r="D846" s="75" t="s">
        <v>441</v>
      </c>
      <c r="E846" s="75" t="s">
        <v>1147</v>
      </c>
      <c r="F846" s="75" t="s">
        <v>480</v>
      </c>
      <c r="G846" s="75" t="s">
        <v>1150</v>
      </c>
      <c r="H846" s="80">
        <v>4261</v>
      </c>
      <c r="I846" s="76">
        <v>3</v>
      </c>
      <c r="J846" s="81">
        <f>สกลนคร!F157</f>
        <v>333907.21000000002</v>
      </c>
      <c r="K846" s="159">
        <f>สกลนคร!AI157</f>
        <v>344662.59</v>
      </c>
      <c r="L846" s="81">
        <f>สกลนคร!AJ157</f>
        <v>1262689.77</v>
      </c>
      <c r="M846" s="81">
        <f>สกลนคร!AK157</f>
        <v>1517427.2600000002</v>
      </c>
      <c r="N846" s="75"/>
      <c r="O846" s="75"/>
      <c r="P846" s="75"/>
      <c r="Q846" s="151">
        <f t="shared" si="99"/>
        <v>-254737.49000000022</v>
      </c>
      <c r="R846" s="78">
        <f t="shared" si="100"/>
        <v>296.33648674020185</v>
      </c>
    </row>
    <row r="847" spans="1:18" x14ac:dyDescent="0.3">
      <c r="A847" s="76">
        <v>4</v>
      </c>
      <c r="B847" s="75" t="s">
        <v>350</v>
      </c>
      <c r="C847" s="75" t="s">
        <v>1146</v>
      </c>
      <c r="D847" s="75" t="s">
        <v>441</v>
      </c>
      <c r="E847" s="75" t="s">
        <v>1147</v>
      </c>
      <c r="F847" s="75" t="s">
        <v>480</v>
      </c>
      <c r="G847" s="75" t="s">
        <v>1151</v>
      </c>
      <c r="H847" s="80">
        <v>5146</v>
      </c>
      <c r="I847" s="76">
        <v>4</v>
      </c>
      <c r="J847" s="81">
        <f>สกลนคร!F158</f>
        <v>648707.44999999995</v>
      </c>
      <c r="K847" s="159">
        <f>สกลนคร!AI158</f>
        <v>711770.37</v>
      </c>
      <c r="L847" s="81">
        <f>สกลนคร!AJ158</f>
        <v>2497491.73</v>
      </c>
      <c r="M847" s="81">
        <f>สกลนคร!AK158</f>
        <v>2369174.9099999997</v>
      </c>
      <c r="N847" s="75"/>
      <c r="O847" s="75"/>
      <c r="P847" s="75"/>
      <c r="Q847" s="151">
        <f t="shared" si="99"/>
        <v>128316.8200000003</v>
      </c>
      <c r="R847" s="78">
        <f t="shared" si="100"/>
        <v>485.32680334240189</v>
      </c>
    </row>
    <row r="848" spans="1:18" x14ac:dyDescent="0.3">
      <c r="A848" s="76">
        <v>5</v>
      </c>
      <c r="B848" s="75" t="s">
        <v>350</v>
      </c>
      <c r="C848" s="75" t="s">
        <v>1146</v>
      </c>
      <c r="D848" s="75" t="s">
        <v>441</v>
      </c>
      <c r="E848" s="75" t="s">
        <v>1147</v>
      </c>
      <c r="F848" s="75" t="s">
        <v>480</v>
      </c>
      <c r="G848" s="75" t="s">
        <v>1152</v>
      </c>
      <c r="H848" s="80">
        <v>5425</v>
      </c>
      <c r="I848" s="76">
        <v>4</v>
      </c>
      <c r="J848" s="81">
        <f>สกลนคร!F159</f>
        <v>664912.68999999994</v>
      </c>
      <c r="K848" s="159">
        <f>สกลนคร!AI159</f>
        <v>572968.98</v>
      </c>
      <c r="L848" s="81">
        <f>สกลนคร!AJ159</f>
        <v>1602485.92</v>
      </c>
      <c r="M848" s="81">
        <f>สกลนคร!AK159</f>
        <v>1719682.02</v>
      </c>
      <c r="N848" s="75"/>
      <c r="O848" s="75"/>
      <c r="P848" s="75"/>
      <c r="Q848" s="151">
        <f t="shared" si="99"/>
        <v>-117196.10000000009</v>
      </c>
      <c r="R848" s="78">
        <f t="shared" si="100"/>
        <v>295.38910967741936</v>
      </c>
    </row>
    <row r="849" spans="1:18" s="21" customFormat="1" x14ac:dyDescent="0.3">
      <c r="A849" s="139">
        <v>13</v>
      </c>
      <c r="B849" s="140" t="s">
        <v>350</v>
      </c>
      <c r="C849" s="140"/>
      <c r="D849" s="140"/>
      <c r="E849" s="140" t="s">
        <v>376</v>
      </c>
      <c r="F849" s="140"/>
      <c r="G849" s="140" t="s">
        <v>1153</v>
      </c>
      <c r="H849" s="141">
        <f>SUM(H845:H848)</f>
        <v>18743</v>
      </c>
      <c r="I849" s="139"/>
      <c r="J849" s="142">
        <f>SUM(J844:J848)</f>
        <v>1934306.94</v>
      </c>
      <c r="K849" s="160">
        <f>SUM(K844:K848)</f>
        <v>1940303.27</v>
      </c>
      <c r="L849" s="142">
        <f t="shared" ref="L849:M849" si="102">SUM(L844:L848)</f>
        <v>8463502.2300000004</v>
      </c>
      <c r="M849" s="142">
        <f t="shared" si="102"/>
        <v>7901772.9499999993</v>
      </c>
      <c r="N849" s="140">
        <v>4</v>
      </c>
      <c r="O849" s="140">
        <v>4</v>
      </c>
      <c r="P849" s="140">
        <f>N849-O849</f>
        <v>0</v>
      </c>
      <c r="Q849" s="152">
        <f t="shared" si="99"/>
        <v>561729.28000000119</v>
      </c>
      <c r="R849" s="150">
        <f>L849/H849</f>
        <v>451.55536627007416</v>
      </c>
    </row>
    <row r="850" spans="1:18" x14ac:dyDescent="0.3">
      <c r="A850" s="76">
        <v>1</v>
      </c>
      <c r="B850" s="75" t="s">
        <v>350</v>
      </c>
      <c r="C850" s="75" t="s">
        <v>1154</v>
      </c>
      <c r="D850" s="75" t="s">
        <v>444</v>
      </c>
      <c r="E850" s="75" t="s">
        <v>1155</v>
      </c>
      <c r="F850" s="75" t="s">
        <v>510</v>
      </c>
      <c r="G850" s="75" t="s">
        <v>1156</v>
      </c>
      <c r="H850" s="80"/>
      <c r="I850" s="76"/>
      <c r="J850" s="153"/>
      <c r="K850" s="159"/>
      <c r="L850" s="81"/>
      <c r="M850" s="81"/>
      <c r="N850" s="75"/>
      <c r="O850" s="75"/>
      <c r="P850" s="75"/>
    </row>
    <row r="851" spans="1:18" x14ac:dyDescent="0.3">
      <c r="A851" s="76">
        <v>2</v>
      </c>
      <c r="B851" s="75" t="s">
        <v>350</v>
      </c>
      <c r="C851" s="75" t="s">
        <v>1154</v>
      </c>
      <c r="D851" s="75" t="s">
        <v>444</v>
      </c>
      <c r="E851" s="75" t="s">
        <v>1155</v>
      </c>
      <c r="F851" s="75" t="s">
        <v>480</v>
      </c>
      <c r="G851" s="75" t="s">
        <v>1534</v>
      </c>
      <c r="H851" s="80">
        <v>2109</v>
      </c>
      <c r="I851" s="76">
        <v>2</v>
      </c>
      <c r="J851" s="81">
        <f>สกลนคร!F160</f>
        <v>741416.37</v>
      </c>
      <c r="K851" s="159">
        <f>สกลนคร!AI160</f>
        <v>661265.19999999995</v>
      </c>
      <c r="L851" s="81">
        <f>สกลนคร!AJ160</f>
        <v>2502641.65</v>
      </c>
      <c r="M851" s="81">
        <f>สกลนคร!AK160</f>
        <v>2365053.0500000003</v>
      </c>
      <c r="N851" s="75"/>
      <c r="O851" s="75"/>
      <c r="P851" s="75"/>
      <c r="Q851" s="151">
        <f t="shared" si="99"/>
        <v>137588.59999999963</v>
      </c>
      <c r="R851" s="78">
        <f t="shared" si="100"/>
        <v>1186.6484826932194</v>
      </c>
    </row>
    <row r="852" spans="1:18" x14ac:dyDescent="0.3">
      <c r="A852" s="76">
        <v>3</v>
      </c>
      <c r="B852" s="75" t="s">
        <v>350</v>
      </c>
      <c r="C852" s="75" t="s">
        <v>1154</v>
      </c>
      <c r="D852" s="75" t="s">
        <v>444</v>
      </c>
      <c r="E852" s="75" t="s">
        <v>1155</v>
      </c>
      <c r="F852" s="75" t="s">
        <v>480</v>
      </c>
      <c r="G852" s="75" t="s">
        <v>1158</v>
      </c>
      <c r="H852" s="80">
        <v>3887</v>
      </c>
      <c r="I852" s="76">
        <v>3</v>
      </c>
      <c r="J852" s="81">
        <f>สกลนคร!F161</f>
        <v>723282.95</v>
      </c>
      <c r="K852" s="159">
        <f>สกลนคร!AI161</f>
        <v>761107.6</v>
      </c>
      <c r="L852" s="81">
        <f>สกลนคร!AJ161</f>
        <v>2914511.87</v>
      </c>
      <c r="M852" s="81">
        <f>สกลนคร!AK161</f>
        <v>2728347.49</v>
      </c>
      <c r="N852" s="75"/>
      <c r="O852" s="75"/>
      <c r="P852" s="75"/>
      <c r="Q852" s="151">
        <f t="shared" si="99"/>
        <v>186164.37999999989</v>
      </c>
      <c r="R852" s="78">
        <f t="shared" si="100"/>
        <v>749.81010290712629</v>
      </c>
    </row>
    <row r="853" spans="1:18" x14ac:dyDescent="0.3">
      <c r="A853" s="76">
        <v>4</v>
      </c>
      <c r="B853" s="75" t="s">
        <v>350</v>
      </c>
      <c r="C853" s="75" t="s">
        <v>1154</v>
      </c>
      <c r="D853" s="75" t="s">
        <v>444</v>
      </c>
      <c r="E853" s="75" t="s">
        <v>1155</v>
      </c>
      <c r="F853" s="75" t="s">
        <v>480</v>
      </c>
      <c r="G853" s="75" t="s">
        <v>1159</v>
      </c>
      <c r="H853" s="80">
        <v>4069</v>
      </c>
      <c r="I853" s="76">
        <v>3</v>
      </c>
      <c r="J853" s="81">
        <f>สกลนคร!F162</f>
        <v>408618.27</v>
      </c>
      <c r="K853" s="159">
        <f>สกลนคร!AI162</f>
        <v>429050.49000000005</v>
      </c>
      <c r="L853" s="81">
        <f>สกลนคร!AJ162</f>
        <v>2425724.12</v>
      </c>
      <c r="M853" s="81">
        <f>สกลนคร!AK162</f>
        <v>2306007.8000000003</v>
      </c>
      <c r="N853" s="75"/>
      <c r="O853" s="75"/>
      <c r="P853" s="75"/>
      <c r="Q853" s="151">
        <f t="shared" si="99"/>
        <v>119716.31999999983</v>
      </c>
      <c r="R853" s="78">
        <f t="shared" si="100"/>
        <v>596.14748586876385</v>
      </c>
    </row>
    <row r="854" spans="1:18" x14ac:dyDescent="0.3">
      <c r="A854" s="76">
        <v>5</v>
      </c>
      <c r="B854" s="75" t="s">
        <v>350</v>
      </c>
      <c r="C854" s="75" t="s">
        <v>1154</v>
      </c>
      <c r="D854" s="75" t="s">
        <v>444</v>
      </c>
      <c r="E854" s="75" t="s">
        <v>1155</v>
      </c>
      <c r="F854" s="75" t="s">
        <v>480</v>
      </c>
      <c r="G854" s="75" t="s">
        <v>1160</v>
      </c>
      <c r="H854" s="80">
        <v>5548</v>
      </c>
      <c r="I854" s="76">
        <v>4</v>
      </c>
      <c r="J854" s="81">
        <f>สกลนคร!F163</f>
        <v>1011973.08</v>
      </c>
      <c r="K854" s="159">
        <f>สกลนคร!AI163</f>
        <v>1064613.58</v>
      </c>
      <c r="L854" s="81">
        <f>สกลนคร!AJ163</f>
        <v>3328708.2099999995</v>
      </c>
      <c r="M854" s="81">
        <f>สกลนคร!AK163</f>
        <v>3180256.7800000003</v>
      </c>
      <c r="N854" s="75"/>
      <c r="O854" s="75"/>
      <c r="P854" s="75"/>
      <c r="Q854" s="151">
        <f t="shared" si="99"/>
        <v>148451.42999999924</v>
      </c>
      <c r="R854" s="78">
        <f t="shared" si="100"/>
        <v>599.98345529920687</v>
      </c>
    </row>
    <row r="855" spans="1:18" s="21" customFormat="1" x14ac:dyDescent="0.3">
      <c r="A855" s="139">
        <v>14</v>
      </c>
      <c r="B855" s="140" t="s">
        <v>350</v>
      </c>
      <c r="C855" s="140"/>
      <c r="D855" s="140"/>
      <c r="E855" s="140" t="s">
        <v>376</v>
      </c>
      <c r="F855" s="140"/>
      <c r="G855" s="140" t="s">
        <v>1161</v>
      </c>
      <c r="H855" s="141">
        <f>SUM(H851:H854)</f>
        <v>15613</v>
      </c>
      <c r="I855" s="139"/>
      <c r="J855" s="142">
        <f>SUM(J850:J854)</f>
        <v>2885290.67</v>
      </c>
      <c r="K855" s="160">
        <f>SUM(K850:K854)</f>
        <v>2916036.87</v>
      </c>
      <c r="L855" s="142">
        <f t="shared" ref="L855:M855" si="103">SUM(L850:L854)</f>
        <v>11171585.85</v>
      </c>
      <c r="M855" s="142">
        <f t="shared" si="103"/>
        <v>10579665.120000001</v>
      </c>
      <c r="N855" s="140">
        <v>4</v>
      </c>
      <c r="O855" s="140">
        <v>4</v>
      </c>
      <c r="P855" s="140">
        <f>N855-O855</f>
        <v>0</v>
      </c>
      <c r="Q855" s="152">
        <f t="shared" si="99"/>
        <v>591920.72999999858</v>
      </c>
      <c r="R855" s="150">
        <f>L855/H855</f>
        <v>715.5310222250688</v>
      </c>
    </row>
    <row r="856" spans="1:18" x14ac:dyDescent="0.3">
      <c r="A856" s="76">
        <v>1</v>
      </c>
      <c r="B856" s="75" t="s">
        <v>350</v>
      </c>
      <c r="C856" s="75" t="s">
        <v>1162</v>
      </c>
      <c r="D856" s="75" t="s">
        <v>447</v>
      </c>
      <c r="E856" s="75" t="s">
        <v>1163</v>
      </c>
      <c r="F856" s="75" t="s">
        <v>510</v>
      </c>
      <c r="G856" s="75" t="s">
        <v>1164</v>
      </c>
      <c r="H856" s="80"/>
      <c r="I856" s="76"/>
      <c r="J856" s="153"/>
      <c r="K856" s="159"/>
      <c r="L856" s="81"/>
      <c r="M856" s="81"/>
      <c r="N856" s="75"/>
      <c r="O856" s="75"/>
      <c r="P856" s="75"/>
    </row>
    <row r="857" spans="1:18" x14ac:dyDescent="0.3">
      <c r="A857" s="76">
        <v>2</v>
      </c>
      <c r="B857" s="75" t="s">
        <v>350</v>
      </c>
      <c r="C857" s="75" t="s">
        <v>1162</v>
      </c>
      <c r="D857" s="75" t="s">
        <v>447</v>
      </c>
      <c r="E857" s="75" t="s">
        <v>1163</v>
      </c>
      <c r="F857" s="75" t="s">
        <v>480</v>
      </c>
      <c r="G857" s="75" t="s">
        <v>1165</v>
      </c>
      <c r="H857" s="80">
        <v>2504</v>
      </c>
      <c r="I857" s="76">
        <v>2</v>
      </c>
      <c r="J857" s="81">
        <f>สกลนคร!F164</f>
        <v>1083401.8400000001</v>
      </c>
      <c r="K857" s="159">
        <f>สกลนคร!AI164</f>
        <v>1126073.3800000001</v>
      </c>
      <c r="L857" s="81">
        <f>สกลนคร!AJ164</f>
        <v>2332338.12</v>
      </c>
      <c r="M857" s="81">
        <f>สกลนคร!AK164</f>
        <v>2198087.29</v>
      </c>
      <c r="N857" s="75"/>
      <c r="O857" s="75"/>
      <c r="P857" s="75"/>
      <c r="Q857" s="151">
        <f t="shared" si="99"/>
        <v>134250.83000000007</v>
      </c>
      <c r="R857" s="78">
        <f t="shared" si="100"/>
        <v>931.44493610223651</v>
      </c>
    </row>
    <row r="858" spans="1:18" x14ac:dyDescent="0.3">
      <c r="A858" s="76">
        <v>3</v>
      </c>
      <c r="B858" s="75" t="s">
        <v>350</v>
      </c>
      <c r="C858" s="75" t="s">
        <v>1162</v>
      </c>
      <c r="D858" s="75" t="s">
        <v>447</v>
      </c>
      <c r="E858" s="75" t="s">
        <v>1163</v>
      </c>
      <c r="F858" s="75" t="s">
        <v>480</v>
      </c>
      <c r="G858" s="75" t="s">
        <v>1166</v>
      </c>
      <c r="H858" s="80">
        <v>3824</v>
      </c>
      <c r="I858" s="76">
        <v>3</v>
      </c>
      <c r="J858" s="81">
        <f>สกลนคร!F165</f>
        <v>993053.9</v>
      </c>
      <c r="K858" s="159">
        <f>สกลนคร!AI165</f>
        <v>1025195.73</v>
      </c>
      <c r="L858" s="81">
        <f>สกลนคร!AJ165</f>
        <v>2419849.9299999997</v>
      </c>
      <c r="M858" s="81">
        <f>สกลนคร!AK165</f>
        <v>2093244.5300000003</v>
      </c>
      <c r="N858" s="75"/>
      <c r="O858" s="75"/>
      <c r="P858" s="75"/>
      <c r="Q858" s="151">
        <f t="shared" si="99"/>
        <v>326605.39999999944</v>
      </c>
      <c r="R858" s="78">
        <f t="shared" si="100"/>
        <v>632.80594403765679</v>
      </c>
    </row>
    <row r="859" spans="1:18" x14ac:dyDescent="0.3">
      <c r="A859" s="76">
        <v>4</v>
      </c>
      <c r="B859" s="75" t="s">
        <v>350</v>
      </c>
      <c r="C859" s="75" t="s">
        <v>1162</v>
      </c>
      <c r="D859" s="75" t="s">
        <v>447</v>
      </c>
      <c r="E859" s="75" t="s">
        <v>1163</v>
      </c>
      <c r="F859" s="75" t="s">
        <v>480</v>
      </c>
      <c r="G859" s="75" t="s">
        <v>1167</v>
      </c>
      <c r="H859" s="80">
        <v>5306</v>
      </c>
      <c r="I859" s="76">
        <v>4</v>
      </c>
      <c r="J859" s="81">
        <f>สกลนคร!F166</f>
        <v>483381.72</v>
      </c>
      <c r="K859" s="159">
        <f>สกลนคร!AI166</f>
        <v>536112.72</v>
      </c>
      <c r="L859" s="81">
        <f>สกลนคร!AJ166</f>
        <v>2842477.27</v>
      </c>
      <c r="M859" s="81">
        <f>สกลนคร!AK166</f>
        <v>2109151.9699999997</v>
      </c>
      <c r="N859" s="75"/>
      <c r="O859" s="75"/>
      <c r="P859" s="75"/>
      <c r="Q859" s="151">
        <f t="shared" si="99"/>
        <v>733325.30000000028</v>
      </c>
      <c r="R859" s="78">
        <f t="shared" si="100"/>
        <v>535.71000188465894</v>
      </c>
    </row>
    <row r="860" spans="1:18" x14ac:dyDescent="0.3">
      <c r="A860" s="76">
        <v>5</v>
      </c>
      <c r="B860" s="75" t="s">
        <v>350</v>
      </c>
      <c r="C860" s="75" t="s">
        <v>1162</v>
      </c>
      <c r="D860" s="75" t="s">
        <v>447</v>
      </c>
      <c r="E860" s="75" t="s">
        <v>1163</v>
      </c>
      <c r="F860" s="75" t="s">
        <v>480</v>
      </c>
      <c r="G860" s="75" t="s">
        <v>1168</v>
      </c>
      <c r="H860" s="80">
        <v>2803</v>
      </c>
      <c r="I860" s="76">
        <v>2</v>
      </c>
      <c r="J860" s="81">
        <f>สกลนคร!F167</f>
        <v>696339.78</v>
      </c>
      <c r="K860" s="159">
        <f>สกลนคร!AI167</f>
        <v>724940.07000000007</v>
      </c>
      <c r="L860" s="81">
        <f>สกลนคร!AJ167</f>
        <v>3167203.47</v>
      </c>
      <c r="M860" s="81">
        <f>สกลนคร!AK167</f>
        <v>3009393.3600000003</v>
      </c>
      <c r="N860" s="75"/>
      <c r="O860" s="75"/>
      <c r="P860" s="75"/>
      <c r="Q860" s="151">
        <f t="shared" si="99"/>
        <v>157810.10999999987</v>
      </c>
      <c r="R860" s="78">
        <f t="shared" si="100"/>
        <v>1129.9334534427401</v>
      </c>
    </row>
    <row r="861" spans="1:18" x14ac:dyDescent="0.3">
      <c r="A861" s="76">
        <v>6</v>
      </c>
      <c r="B861" s="75" t="s">
        <v>350</v>
      </c>
      <c r="C861" s="75" t="s">
        <v>1162</v>
      </c>
      <c r="D861" s="75" t="s">
        <v>447</v>
      </c>
      <c r="E861" s="75" t="s">
        <v>1163</v>
      </c>
      <c r="F861" s="75" t="s">
        <v>480</v>
      </c>
      <c r="G861" s="75" t="s">
        <v>1169</v>
      </c>
      <c r="H861" s="80">
        <v>3882</v>
      </c>
      <c r="I861" s="76">
        <v>3</v>
      </c>
      <c r="J861" s="81">
        <f>สกลนคร!F168</f>
        <v>534368.62</v>
      </c>
      <c r="K861" s="159">
        <f>สกลนคร!AI168</f>
        <v>546291.60000000009</v>
      </c>
      <c r="L861" s="81">
        <f>สกลนคร!AJ168</f>
        <v>3790737.2199999997</v>
      </c>
      <c r="M861" s="81">
        <f>สกลนคร!AK168</f>
        <v>3297839.94</v>
      </c>
      <c r="N861" s="75"/>
      <c r="O861" s="75"/>
      <c r="P861" s="75"/>
      <c r="Q861" s="151">
        <f t="shared" si="99"/>
        <v>492897.2799999998</v>
      </c>
      <c r="R861" s="78">
        <f t="shared" si="100"/>
        <v>976.490783101494</v>
      </c>
    </row>
    <row r="862" spans="1:18" s="21" customFormat="1" x14ac:dyDescent="0.3">
      <c r="A862" s="139">
        <v>15</v>
      </c>
      <c r="B862" s="140" t="s">
        <v>350</v>
      </c>
      <c r="C862" s="140"/>
      <c r="D862" s="140"/>
      <c r="E862" s="140" t="s">
        <v>376</v>
      </c>
      <c r="F862" s="140"/>
      <c r="G862" s="140" t="s">
        <v>1170</v>
      </c>
      <c r="H862" s="141">
        <f>SUM(H857:H861)</f>
        <v>18319</v>
      </c>
      <c r="I862" s="139"/>
      <c r="J862" s="142">
        <f>SUM(J856:J861)</f>
        <v>3790545.8600000003</v>
      </c>
      <c r="K862" s="160">
        <f>SUM(K856:K861)</f>
        <v>3958613.5000000005</v>
      </c>
      <c r="L862" s="142">
        <f t="shared" ref="L862:M862" si="104">SUM(L856:L861)</f>
        <v>14552606.010000002</v>
      </c>
      <c r="M862" s="142">
        <f t="shared" si="104"/>
        <v>12707717.09</v>
      </c>
      <c r="N862" s="140">
        <v>5</v>
      </c>
      <c r="O862" s="140">
        <v>5</v>
      </c>
      <c r="P862" s="140">
        <f>N862-O862</f>
        <v>0</v>
      </c>
      <c r="Q862" s="152">
        <f t="shared" si="99"/>
        <v>1844888.9200000018</v>
      </c>
      <c r="R862" s="150">
        <f>L862/H862</f>
        <v>794.39958567607414</v>
      </c>
    </row>
    <row r="863" spans="1:18" x14ac:dyDescent="0.3">
      <c r="A863" s="76">
        <v>1</v>
      </c>
      <c r="B863" s="75" t="s">
        <v>350</v>
      </c>
      <c r="C863" s="75" t="s">
        <v>1171</v>
      </c>
      <c r="D863" s="75" t="s">
        <v>449</v>
      </c>
      <c r="E863" s="75" t="s">
        <v>1172</v>
      </c>
      <c r="F863" s="75" t="s">
        <v>510</v>
      </c>
      <c r="G863" s="75" t="s">
        <v>1173</v>
      </c>
      <c r="H863" s="80"/>
      <c r="I863" s="76"/>
      <c r="J863" s="153"/>
      <c r="K863" s="159"/>
      <c r="L863" s="81"/>
      <c r="M863" s="81"/>
      <c r="N863" s="75"/>
      <c r="O863" s="75"/>
      <c r="P863" s="75"/>
    </row>
    <row r="864" spans="1:18" x14ac:dyDescent="0.3">
      <c r="A864" s="76">
        <v>2</v>
      </c>
      <c r="B864" s="75" t="s">
        <v>350</v>
      </c>
      <c r="C864" s="75" t="s">
        <v>1171</v>
      </c>
      <c r="D864" s="75" t="s">
        <v>449</v>
      </c>
      <c r="E864" s="75" t="s">
        <v>1172</v>
      </c>
      <c r="F864" s="75" t="s">
        <v>480</v>
      </c>
      <c r="G864" s="75" t="s">
        <v>1174</v>
      </c>
      <c r="H864" s="80">
        <v>1005</v>
      </c>
      <c r="I864" s="76">
        <v>1</v>
      </c>
      <c r="J864" s="81">
        <f>สกลนคร!F169</f>
        <v>695094.65</v>
      </c>
      <c r="K864" s="159">
        <f>สกลนคร!AI169</f>
        <v>741075.87</v>
      </c>
      <c r="L864" s="81">
        <f>สกลนคร!AJ169</f>
        <v>1524372.27</v>
      </c>
      <c r="M864" s="81">
        <f>สกลนคร!AK169</f>
        <v>1300776.97</v>
      </c>
      <c r="N864" s="75"/>
      <c r="O864" s="75"/>
      <c r="P864" s="75"/>
      <c r="Q864" s="151">
        <f t="shared" si="99"/>
        <v>223595.30000000005</v>
      </c>
      <c r="R864" s="78">
        <f t="shared" si="100"/>
        <v>1516.7883283582089</v>
      </c>
    </row>
    <row r="865" spans="1:18" x14ac:dyDescent="0.3">
      <c r="A865" s="76">
        <v>3</v>
      </c>
      <c r="B865" s="75" t="s">
        <v>350</v>
      </c>
      <c r="C865" s="75" t="s">
        <v>1171</v>
      </c>
      <c r="D865" s="75" t="s">
        <v>449</v>
      </c>
      <c r="E865" s="75" t="s">
        <v>1172</v>
      </c>
      <c r="F865" s="75" t="s">
        <v>480</v>
      </c>
      <c r="G865" s="75" t="s">
        <v>1175</v>
      </c>
      <c r="H865" s="80">
        <v>5692</v>
      </c>
      <c r="I865" s="76">
        <v>4</v>
      </c>
      <c r="J865" s="81">
        <f>สกลนคร!F170</f>
        <v>646947.75</v>
      </c>
      <c r="K865" s="159">
        <f>สกลนคร!AI170</f>
        <v>556110.12999999989</v>
      </c>
      <c r="L865" s="81">
        <f>สกลนคร!AJ170</f>
        <v>2910648.64</v>
      </c>
      <c r="M865" s="81">
        <f>สกลนคร!AK170</f>
        <v>3167079.5700000003</v>
      </c>
      <c r="N865" s="75"/>
      <c r="O865" s="75"/>
      <c r="P865" s="75"/>
      <c r="Q865" s="151">
        <f t="shared" si="99"/>
        <v>-256430.93000000017</v>
      </c>
      <c r="R865" s="78">
        <f t="shared" si="100"/>
        <v>511.35780744905134</v>
      </c>
    </row>
    <row r="866" spans="1:18" x14ac:dyDescent="0.3">
      <c r="A866" s="76">
        <v>4</v>
      </c>
      <c r="B866" s="75" t="s">
        <v>350</v>
      </c>
      <c r="C866" s="75" t="s">
        <v>1171</v>
      </c>
      <c r="D866" s="75" t="s">
        <v>449</v>
      </c>
      <c r="E866" s="75" t="s">
        <v>1172</v>
      </c>
      <c r="F866" s="75" t="s">
        <v>480</v>
      </c>
      <c r="G866" s="75" t="s">
        <v>1176</v>
      </c>
      <c r="H866" s="80">
        <v>3347</v>
      </c>
      <c r="I866" s="76">
        <v>3</v>
      </c>
      <c r="J866" s="81">
        <f>สกลนคร!F171</f>
        <v>553175.65</v>
      </c>
      <c r="K866" s="159">
        <f>สกลนคร!AI171</f>
        <v>592180.47000000009</v>
      </c>
      <c r="L866" s="81">
        <f>สกลนคร!AJ171</f>
        <v>2498942.16</v>
      </c>
      <c r="M866" s="81">
        <f>สกลนคร!AK171</f>
        <v>2599000.3200000003</v>
      </c>
      <c r="N866" s="75"/>
      <c r="O866" s="75"/>
      <c r="P866" s="75"/>
      <c r="Q866" s="151">
        <f t="shared" si="99"/>
        <v>-100058.16000000015</v>
      </c>
      <c r="R866" s="78">
        <f t="shared" si="100"/>
        <v>746.62149985061251</v>
      </c>
    </row>
    <row r="867" spans="1:18" x14ac:dyDescent="0.3">
      <c r="A867" s="76">
        <v>5</v>
      </c>
      <c r="B867" s="75" t="s">
        <v>350</v>
      </c>
      <c r="C867" s="75" t="s">
        <v>1171</v>
      </c>
      <c r="D867" s="75" t="s">
        <v>449</v>
      </c>
      <c r="E867" s="75" t="s">
        <v>1172</v>
      </c>
      <c r="F867" s="75" t="s">
        <v>480</v>
      </c>
      <c r="G867" s="75" t="s">
        <v>1177</v>
      </c>
      <c r="H867" s="80">
        <v>5180</v>
      </c>
      <c r="I867" s="76">
        <v>4</v>
      </c>
      <c r="J867" s="81">
        <f>สกลนคร!F172</f>
        <v>808480.08</v>
      </c>
      <c r="K867" s="159">
        <f>สกลนคร!AI172</f>
        <v>662270.49</v>
      </c>
      <c r="L867" s="81">
        <f>สกลนคร!AJ172</f>
        <v>2917919.52</v>
      </c>
      <c r="M867" s="81">
        <f>สกลนคร!AK172</f>
        <v>2822333.9400000004</v>
      </c>
      <c r="N867" s="75"/>
      <c r="O867" s="75"/>
      <c r="P867" s="75"/>
      <c r="Q867" s="151">
        <f t="shared" si="99"/>
        <v>95585.579999999609</v>
      </c>
      <c r="R867" s="78">
        <f t="shared" si="100"/>
        <v>563.30492664092662</v>
      </c>
    </row>
    <row r="868" spans="1:18" x14ac:dyDescent="0.3">
      <c r="A868" s="76">
        <v>6</v>
      </c>
      <c r="B868" s="75" t="s">
        <v>350</v>
      </c>
      <c r="C868" s="75" t="s">
        <v>1171</v>
      </c>
      <c r="D868" s="75" t="s">
        <v>449</v>
      </c>
      <c r="E868" s="75" t="s">
        <v>1172</v>
      </c>
      <c r="F868" s="75" t="s">
        <v>480</v>
      </c>
      <c r="G868" s="75" t="s">
        <v>1178</v>
      </c>
      <c r="H868" s="80">
        <v>3465</v>
      </c>
      <c r="I868" s="76">
        <v>3</v>
      </c>
      <c r="J868" s="81">
        <f>สกลนคร!F173</f>
        <v>756870.48</v>
      </c>
      <c r="K868" s="159">
        <f>สกลนคร!AI173</f>
        <v>754246.78</v>
      </c>
      <c r="L868" s="81">
        <f>สกลนคร!AJ173</f>
        <v>2848022.66</v>
      </c>
      <c r="M868" s="81">
        <f>สกลนคร!AK173</f>
        <v>2936469.07</v>
      </c>
      <c r="N868" s="75"/>
      <c r="O868" s="75"/>
      <c r="P868" s="75"/>
      <c r="Q868" s="151">
        <f t="shared" si="99"/>
        <v>-88446.409999999683</v>
      </c>
      <c r="R868" s="78">
        <f t="shared" si="100"/>
        <v>821.94016161616162</v>
      </c>
    </row>
    <row r="869" spans="1:18" x14ac:dyDescent="0.3">
      <c r="A869" s="76">
        <v>7</v>
      </c>
      <c r="B869" s="75" t="s">
        <v>350</v>
      </c>
      <c r="C869" s="75" t="s">
        <v>1171</v>
      </c>
      <c r="D869" s="75" t="s">
        <v>449</v>
      </c>
      <c r="E869" s="75" t="s">
        <v>1172</v>
      </c>
      <c r="F869" s="75" t="s">
        <v>480</v>
      </c>
      <c r="G869" s="75" t="s">
        <v>1179</v>
      </c>
      <c r="H869" s="80">
        <v>6386</v>
      </c>
      <c r="I869" s="76">
        <v>5</v>
      </c>
      <c r="J869" s="81">
        <f>สกลนคร!F174</f>
        <v>871220.13</v>
      </c>
      <c r="K869" s="159">
        <f>สกลนคร!AI174</f>
        <v>907659.7</v>
      </c>
      <c r="L869" s="81">
        <f>สกลนคร!AJ174</f>
        <v>2903719.75</v>
      </c>
      <c r="M869" s="81">
        <f>สกลนคร!AK174</f>
        <v>2778547.3099999996</v>
      </c>
      <c r="N869" s="75"/>
      <c r="O869" s="75"/>
      <c r="P869" s="75"/>
      <c r="Q869" s="151">
        <f t="shared" si="99"/>
        <v>125172.44000000041</v>
      </c>
      <c r="R869" s="78">
        <f t="shared" si="100"/>
        <v>454.70086908863141</v>
      </c>
    </row>
    <row r="870" spans="1:18" s="21" customFormat="1" x14ac:dyDescent="0.3">
      <c r="A870" s="139">
        <v>16</v>
      </c>
      <c r="B870" s="140" t="s">
        <v>350</v>
      </c>
      <c r="C870" s="140"/>
      <c r="D870" s="140"/>
      <c r="E870" s="140" t="s">
        <v>376</v>
      </c>
      <c r="F870" s="140"/>
      <c r="G870" s="140" t="s">
        <v>1180</v>
      </c>
      <c r="H870" s="141">
        <f>SUM(H864:H869)</f>
        <v>25075</v>
      </c>
      <c r="I870" s="139"/>
      <c r="J870" s="142">
        <f>SUM(J863:J869)</f>
        <v>4331788.74</v>
      </c>
      <c r="K870" s="160">
        <f>SUM(K863:K869)</f>
        <v>4213543.4400000004</v>
      </c>
      <c r="L870" s="142">
        <f t="shared" ref="L870:M870" si="105">SUM(L863:L869)</f>
        <v>15603625</v>
      </c>
      <c r="M870" s="142">
        <f t="shared" si="105"/>
        <v>15604207.18</v>
      </c>
      <c r="N870" s="140">
        <v>6</v>
      </c>
      <c r="O870" s="140">
        <v>6</v>
      </c>
      <c r="P870" s="140">
        <f>N870-O870</f>
        <v>0</v>
      </c>
      <c r="Q870" s="152">
        <f t="shared" si="99"/>
        <v>-582.17999999970198</v>
      </c>
      <c r="R870" s="150">
        <f>L870/H870</f>
        <v>622.2781655034895</v>
      </c>
    </row>
    <row r="871" spans="1:18" x14ac:dyDescent="0.3">
      <c r="A871" s="76">
        <v>1</v>
      </c>
      <c r="B871" s="75" t="s">
        <v>350</v>
      </c>
      <c r="C871" s="75" t="s">
        <v>1181</v>
      </c>
      <c r="D871" s="75" t="s">
        <v>451</v>
      </c>
      <c r="E871" s="75" t="s">
        <v>1182</v>
      </c>
      <c r="F871" s="75" t="s">
        <v>510</v>
      </c>
      <c r="G871" s="75" t="s">
        <v>1183</v>
      </c>
      <c r="H871" s="80"/>
      <c r="I871" s="76"/>
      <c r="J871" s="153"/>
      <c r="K871" s="159"/>
      <c r="L871" s="81"/>
      <c r="M871" s="81"/>
      <c r="N871" s="75"/>
      <c r="O871" s="75"/>
      <c r="P871" s="75"/>
    </row>
    <row r="872" spans="1:18" x14ac:dyDescent="0.3">
      <c r="A872" s="76">
        <v>2</v>
      </c>
      <c r="B872" s="75" t="s">
        <v>350</v>
      </c>
      <c r="C872" s="75" t="s">
        <v>1181</v>
      </c>
      <c r="D872" s="75" t="s">
        <v>451</v>
      </c>
      <c r="E872" s="75" t="s">
        <v>1182</v>
      </c>
      <c r="F872" s="75" t="s">
        <v>480</v>
      </c>
      <c r="G872" s="75" t="s">
        <v>1573</v>
      </c>
      <c r="H872" s="80">
        <v>4895</v>
      </c>
      <c r="I872" s="76">
        <v>4</v>
      </c>
      <c r="J872" s="81">
        <f>สกลนคร!F175</f>
        <v>947408.51</v>
      </c>
      <c r="K872" s="159">
        <f>สกลนคร!AI175</f>
        <v>966817.13</v>
      </c>
      <c r="L872" s="81">
        <f>สกลนคร!AJ175</f>
        <v>3076971.54</v>
      </c>
      <c r="M872" s="81">
        <f>สกลนคร!AK175</f>
        <v>2993657.42</v>
      </c>
      <c r="N872" s="75"/>
      <c r="O872" s="75"/>
      <c r="P872" s="75"/>
      <c r="Q872" s="151">
        <f t="shared" si="99"/>
        <v>83314.120000000112</v>
      </c>
      <c r="R872" s="78">
        <f t="shared" si="100"/>
        <v>628.5947987742594</v>
      </c>
    </row>
    <row r="873" spans="1:18" x14ac:dyDescent="0.3">
      <c r="A873" s="76">
        <v>3</v>
      </c>
      <c r="B873" s="75" t="s">
        <v>350</v>
      </c>
      <c r="C873" s="75" t="s">
        <v>1181</v>
      </c>
      <c r="D873" s="75" t="s">
        <v>451</v>
      </c>
      <c r="E873" s="75" t="s">
        <v>1182</v>
      </c>
      <c r="F873" s="75" t="s">
        <v>480</v>
      </c>
      <c r="G873" s="75" t="s">
        <v>1570</v>
      </c>
      <c r="H873" s="80">
        <v>3499</v>
      </c>
      <c r="I873" s="76">
        <v>3</v>
      </c>
      <c r="J873" s="81">
        <f>สกลนคร!F176</f>
        <v>802262.59</v>
      </c>
      <c r="K873" s="159">
        <f>สกลนคร!AI176</f>
        <v>821799.28</v>
      </c>
      <c r="L873" s="81">
        <f>สกลนคร!AJ176</f>
        <v>3023123.23</v>
      </c>
      <c r="M873" s="81">
        <f>สกลนคร!AK176</f>
        <v>2770156.5300000003</v>
      </c>
      <c r="N873" s="75"/>
      <c r="O873" s="75"/>
      <c r="P873" s="75"/>
      <c r="Q873" s="151">
        <f t="shared" si="99"/>
        <v>252966.69999999972</v>
      </c>
      <c r="R873" s="78">
        <f t="shared" si="100"/>
        <v>863.99635038582448</v>
      </c>
    </row>
    <row r="874" spans="1:18" x14ac:dyDescent="0.3">
      <c r="A874" s="76">
        <v>4</v>
      </c>
      <c r="B874" s="75" t="s">
        <v>350</v>
      </c>
      <c r="C874" s="75" t="s">
        <v>1181</v>
      </c>
      <c r="D874" s="75" t="s">
        <v>451</v>
      </c>
      <c r="E874" s="75" t="s">
        <v>1182</v>
      </c>
      <c r="F874" s="75" t="s">
        <v>480</v>
      </c>
      <c r="G874" s="75" t="s">
        <v>1186</v>
      </c>
      <c r="H874" s="80">
        <v>2136</v>
      </c>
      <c r="I874" s="76">
        <v>2</v>
      </c>
      <c r="J874" s="81">
        <f>สกลนคร!F177</f>
        <v>708980.3</v>
      </c>
      <c r="K874" s="159">
        <f>สกลนคร!AI177</f>
        <v>712229.78</v>
      </c>
      <c r="L874" s="81">
        <f>สกลนคร!AJ177</f>
        <v>2181633.9900000002</v>
      </c>
      <c r="M874" s="81">
        <f>สกลนคร!AK177</f>
        <v>2004901.5799999998</v>
      </c>
      <c r="N874" s="75"/>
      <c r="O874" s="75"/>
      <c r="P874" s="75"/>
      <c r="Q874" s="151">
        <f t="shared" si="99"/>
        <v>176732.41000000038</v>
      </c>
      <c r="R874" s="78">
        <f t="shared" si="100"/>
        <v>1021.3642275280899</v>
      </c>
    </row>
    <row r="875" spans="1:18" x14ac:dyDescent="0.3">
      <c r="A875" s="76">
        <v>5</v>
      </c>
      <c r="B875" s="75" t="s">
        <v>350</v>
      </c>
      <c r="C875" s="75" t="s">
        <v>1181</v>
      </c>
      <c r="D875" s="75" t="s">
        <v>451</v>
      </c>
      <c r="E875" s="75" t="s">
        <v>1182</v>
      </c>
      <c r="F875" s="75" t="s">
        <v>480</v>
      </c>
      <c r="G875" s="75" t="s">
        <v>1571</v>
      </c>
      <c r="H875" s="80">
        <v>5049</v>
      </c>
      <c r="I875" s="76">
        <v>4</v>
      </c>
      <c r="J875" s="81">
        <f>สกลนคร!F178</f>
        <v>884908.46</v>
      </c>
      <c r="K875" s="159">
        <f>สกลนคร!AI178</f>
        <v>890385.96</v>
      </c>
      <c r="L875" s="81">
        <f>สกลนคร!AJ178</f>
        <v>2734573.58</v>
      </c>
      <c r="M875" s="81">
        <f>สกลนคร!AK178</f>
        <v>2508326.54</v>
      </c>
      <c r="N875" s="75"/>
      <c r="O875" s="75"/>
      <c r="P875" s="75"/>
      <c r="Q875" s="151">
        <f t="shared" si="99"/>
        <v>226247.04000000004</v>
      </c>
      <c r="R875" s="78">
        <f t="shared" si="100"/>
        <v>541.60696771637947</v>
      </c>
    </row>
    <row r="876" spans="1:18" x14ac:dyDescent="0.3">
      <c r="A876" s="76">
        <v>6</v>
      </c>
      <c r="B876" s="75" t="s">
        <v>350</v>
      </c>
      <c r="C876" s="75" t="s">
        <v>1181</v>
      </c>
      <c r="D876" s="75" t="s">
        <v>451</v>
      </c>
      <c r="E876" s="75" t="s">
        <v>1182</v>
      </c>
      <c r="F876" s="75" t="s">
        <v>480</v>
      </c>
      <c r="G876" s="75" t="s">
        <v>1188</v>
      </c>
      <c r="H876" s="80">
        <v>2299</v>
      </c>
      <c r="I876" s="76">
        <v>2</v>
      </c>
      <c r="J876" s="81">
        <f>สกลนคร!F179</f>
        <v>838873.19</v>
      </c>
      <c r="K876" s="159">
        <f>สกลนคร!AI179</f>
        <v>847092.98</v>
      </c>
      <c r="L876" s="81">
        <f>สกลนคร!AJ179</f>
        <v>2118946.27</v>
      </c>
      <c r="M876" s="81">
        <f>สกลนคร!AK179</f>
        <v>1818048.75</v>
      </c>
      <c r="N876" s="75"/>
      <c r="O876" s="75"/>
      <c r="P876" s="75"/>
      <c r="Q876" s="151">
        <f t="shared" si="99"/>
        <v>300897.52</v>
      </c>
      <c r="R876" s="78">
        <f t="shared" si="100"/>
        <v>921.681718138321</v>
      </c>
    </row>
    <row r="877" spans="1:18" x14ac:dyDescent="0.3">
      <c r="A877" s="76">
        <v>7</v>
      </c>
      <c r="B877" s="75" t="s">
        <v>350</v>
      </c>
      <c r="C877" s="75" t="s">
        <v>1181</v>
      </c>
      <c r="D877" s="75" t="s">
        <v>451</v>
      </c>
      <c r="E877" s="75" t="s">
        <v>1182</v>
      </c>
      <c r="F877" s="75" t="s">
        <v>480</v>
      </c>
      <c r="G877" s="75" t="s">
        <v>1189</v>
      </c>
      <c r="H877" s="80">
        <v>3201</v>
      </c>
      <c r="I877" s="76">
        <v>3</v>
      </c>
      <c r="J877" s="81">
        <f>สกลนคร!F180</f>
        <v>659655.21</v>
      </c>
      <c r="K877" s="159">
        <f>สกลนคร!AI180</f>
        <v>676108.23</v>
      </c>
      <c r="L877" s="81">
        <f>สกลนคร!AJ180</f>
        <v>2043310.1099999999</v>
      </c>
      <c r="M877" s="81">
        <f>สกลนคร!AK180</f>
        <v>1714490.5499999998</v>
      </c>
      <c r="N877" s="75"/>
      <c r="O877" s="75"/>
      <c r="P877" s="75"/>
      <c r="Q877" s="151">
        <f t="shared" si="99"/>
        <v>328819.56000000006</v>
      </c>
      <c r="R877" s="78">
        <f t="shared" si="100"/>
        <v>638.33492970946577</v>
      </c>
    </row>
    <row r="878" spans="1:18" x14ac:dyDescent="0.3">
      <c r="A878" s="76">
        <v>8</v>
      </c>
      <c r="B878" s="75" t="s">
        <v>350</v>
      </c>
      <c r="C878" s="75" t="s">
        <v>1181</v>
      </c>
      <c r="D878" s="75" t="s">
        <v>451</v>
      </c>
      <c r="E878" s="75" t="s">
        <v>1182</v>
      </c>
      <c r="F878" s="75" t="s">
        <v>480</v>
      </c>
      <c r="G878" s="75" t="s">
        <v>1572</v>
      </c>
      <c r="H878" s="80">
        <v>3710</v>
      </c>
      <c r="I878" s="76">
        <v>3</v>
      </c>
      <c r="J878" s="81">
        <f>สกลนคร!F181</f>
        <v>968918.85</v>
      </c>
      <c r="K878" s="159">
        <f>สกลนคร!AI181</f>
        <v>980533.40999999992</v>
      </c>
      <c r="L878" s="81">
        <f>สกลนคร!AJ181</f>
        <v>2538787.92</v>
      </c>
      <c r="M878" s="81">
        <f>สกลนคร!AK181</f>
        <v>2072810.48</v>
      </c>
      <c r="N878" s="75"/>
      <c r="O878" s="75"/>
      <c r="P878" s="75"/>
      <c r="Q878" s="151">
        <f t="shared" si="99"/>
        <v>465977.43999999994</v>
      </c>
      <c r="R878" s="78">
        <f t="shared" si="100"/>
        <v>684.30941239892184</v>
      </c>
    </row>
    <row r="879" spans="1:18" s="21" customFormat="1" x14ac:dyDescent="0.3">
      <c r="A879" s="139">
        <v>17</v>
      </c>
      <c r="B879" s="140" t="s">
        <v>350</v>
      </c>
      <c r="C879" s="140"/>
      <c r="D879" s="140"/>
      <c r="E879" s="140" t="s">
        <v>376</v>
      </c>
      <c r="F879" s="140"/>
      <c r="G879" s="140" t="s">
        <v>1191</v>
      </c>
      <c r="H879" s="141">
        <f>SUM(H872:H878)</f>
        <v>24789</v>
      </c>
      <c r="I879" s="139"/>
      <c r="J879" s="142">
        <f>SUM(J871:J878)</f>
        <v>5811007.1099999994</v>
      </c>
      <c r="K879" s="160">
        <f>SUM(K871:K878)</f>
        <v>5894966.7700000014</v>
      </c>
      <c r="L879" s="142">
        <f t="shared" ref="L879:M879" si="106">SUM(L871:L878)</f>
        <v>17717346.640000001</v>
      </c>
      <c r="M879" s="142">
        <f t="shared" si="106"/>
        <v>15882391.850000001</v>
      </c>
      <c r="N879" s="140">
        <v>7</v>
      </c>
      <c r="O879" s="140">
        <v>7</v>
      </c>
      <c r="P879" s="140">
        <f>N879-O879</f>
        <v>0</v>
      </c>
      <c r="Q879" s="152">
        <f t="shared" si="99"/>
        <v>1834954.7899999991</v>
      </c>
      <c r="R879" s="150">
        <f>L879/H879</f>
        <v>714.72615434265197</v>
      </c>
    </row>
    <row r="880" spans="1:18" x14ac:dyDescent="0.3">
      <c r="A880" s="76">
        <v>1</v>
      </c>
      <c r="B880" s="75" t="s">
        <v>350</v>
      </c>
      <c r="C880" s="75" t="s">
        <v>1192</v>
      </c>
      <c r="D880" s="75" t="s">
        <v>1193</v>
      </c>
      <c r="E880" s="75" t="s">
        <v>1194</v>
      </c>
      <c r="F880" s="75" t="s">
        <v>510</v>
      </c>
      <c r="G880" s="75" t="s">
        <v>1195</v>
      </c>
      <c r="H880" s="80"/>
      <c r="I880" s="76"/>
      <c r="J880" s="153"/>
      <c r="K880" s="159"/>
      <c r="L880" s="81"/>
      <c r="M880" s="81"/>
      <c r="N880" s="75"/>
      <c r="O880" s="75"/>
      <c r="P880" s="75"/>
    </row>
    <row r="881" spans="1:18" x14ac:dyDescent="0.3">
      <c r="A881" s="76">
        <v>2</v>
      </c>
      <c r="B881" s="75" t="s">
        <v>350</v>
      </c>
      <c r="C881" s="75" t="s">
        <v>1192</v>
      </c>
      <c r="D881" s="75" t="s">
        <v>1193</v>
      </c>
      <c r="E881" s="75" t="s">
        <v>1194</v>
      </c>
      <c r="F881" s="75" t="s">
        <v>480</v>
      </c>
      <c r="G881" s="75" t="s">
        <v>1535</v>
      </c>
      <c r="H881" s="80">
        <v>3132</v>
      </c>
      <c r="I881" s="76">
        <v>3</v>
      </c>
      <c r="J881" s="81">
        <f>สกลนคร!F182</f>
        <v>308944.02</v>
      </c>
      <c r="K881" s="159">
        <f>สกลนคร!AI182</f>
        <v>370372.63</v>
      </c>
      <c r="L881" s="81">
        <f>สกลนคร!AJ182</f>
        <v>1438847.7000000002</v>
      </c>
      <c r="M881" s="81">
        <f>สกลนคร!AK182</f>
        <v>1639755.36</v>
      </c>
      <c r="N881" s="75"/>
      <c r="O881" s="75"/>
      <c r="P881" s="75"/>
      <c r="Q881" s="151">
        <f t="shared" si="99"/>
        <v>-200907.65999999992</v>
      </c>
      <c r="R881" s="78">
        <f t="shared" si="100"/>
        <v>459.40220306513413</v>
      </c>
    </row>
    <row r="882" spans="1:18" x14ac:dyDescent="0.3">
      <c r="A882" s="76">
        <v>3</v>
      </c>
      <c r="B882" s="75" t="s">
        <v>350</v>
      </c>
      <c r="C882" s="75" t="s">
        <v>1192</v>
      </c>
      <c r="D882" s="75" t="s">
        <v>1193</v>
      </c>
      <c r="E882" s="75" t="s">
        <v>1194</v>
      </c>
      <c r="F882" s="75" t="s">
        <v>480</v>
      </c>
      <c r="G882" s="75" t="s">
        <v>1536</v>
      </c>
      <c r="H882" s="80">
        <v>2840</v>
      </c>
      <c r="I882" s="76">
        <v>2</v>
      </c>
      <c r="J882" s="81">
        <f>สกลนคร!F183</f>
        <v>147402.37</v>
      </c>
      <c r="K882" s="159">
        <f>สกลนคร!AI183</f>
        <v>142677.96</v>
      </c>
      <c r="L882" s="81">
        <f>สกลนคร!AJ183</f>
        <v>2274208.64</v>
      </c>
      <c r="M882" s="81">
        <f>สกลนคร!AK183</f>
        <v>2471412.7200000002</v>
      </c>
      <c r="N882" s="75"/>
      <c r="O882" s="75"/>
      <c r="P882" s="75"/>
      <c r="Q882" s="151">
        <f t="shared" si="99"/>
        <v>-197204.08000000007</v>
      </c>
      <c r="R882" s="78">
        <f t="shared" si="100"/>
        <v>800.77769014084515</v>
      </c>
    </row>
    <row r="883" spans="1:18" x14ac:dyDescent="0.3">
      <c r="A883" s="76">
        <v>4</v>
      </c>
      <c r="B883" s="75" t="s">
        <v>350</v>
      </c>
      <c r="C883" s="75" t="s">
        <v>1192</v>
      </c>
      <c r="D883" s="75" t="s">
        <v>1193</v>
      </c>
      <c r="E883" s="75" t="s">
        <v>1194</v>
      </c>
      <c r="F883" s="75" t="s">
        <v>480</v>
      </c>
      <c r="G883" s="75" t="s">
        <v>1537</v>
      </c>
      <c r="H883" s="80">
        <v>2282</v>
      </c>
      <c r="I883" s="76">
        <v>2</v>
      </c>
      <c r="J883" s="81">
        <f>สกลนคร!F184</f>
        <v>414157.04</v>
      </c>
      <c r="K883" s="159">
        <f>สกลนคร!AI184</f>
        <v>521450.38999999996</v>
      </c>
      <c r="L883" s="81">
        <f>สกลนคร!AJ184</f>
        <v>1834337.84</v>
      </c>
      <c r="M883" s="81">
        <f>สกลนคร!AK184</f>
        <v>1930827.1800000002</v>
      </c>
      <c r="N883" s="75"/>
      <c r="O883" s="75"/>
      <c r="P883" s="75"/>
      <c r="Q883" s="151">
        <f t="shared" si="99"/>
        <v>-96489.340000000084</v>
      </c>
      <c r="R883" s="78">
        <f t="shared" si="100"/>
        <v>803.82902716914987</v>
      </c>
    </row>
    <row r="884" spans="1:18" x14ac:dyDescent="0.3">
      <c r="A884" s="76">
        <v>5</v>
      </c>
      <c r="B884" s="75" t="s">
        <v>350</v>
      </c>
      <c r="C884" s="75" t="s">
        <v>1192</v>
      </c>
      <c r="D884" s="75" t="s">
        <v>1193</v>
      </c>
      <c r="E884" s="75" t="s">
        <v>1194</v>
      </c>
      <c r="F884" s="75" t="s">
        <v>480</v>
      </c>
      <c r="G884" s="75" t="s">
        <v>1538</v>
      </c>
      <c r="H884" s="80">
        <v>2038</v>
      </c>
      <c r="I884" s="76">
        <v>2</v>
      </c>
      <c r="J884" s="81">
        <f>สกลนคร!F185</f>
        <v>69211.62</v>
      </c>
      <c r="K884" s="159">
        <f>สกลนคร!AI185</f>
        <v>76045.760000000009</v>
      </c>
      <c r="L884" s="81">
        <f>สกลนคร!AJ185</f>
        <v>1569960.02</v>
      </c>
      <c r="M884" s="81">
        <f>สกลนคร!AK185</f>
        <v>1738655.59</v>
      </c>
      <c r="N884" s="75"/>
      <c r="O884" s="75"/>
      <c r="P884" s="75"/>
      <c r="Q884" s="151">
        <f t="shared" si="99"/>
        <v>-168695.57000000007</v>
      </c>
      <c r="R884" s="78">
        <f t="shared" si="100"/>
        <v>770.34348380765459</v>
      </c>
    </row>
    <row r="885" spans="1:18" x14ac:dyDescent="0.3">
      <c r="A885" s="76">
        <v>6</v>
      </c>
      <c r="B885" s="75" t="s">
        <v>350</v>
      </c>
      <c r="C885" s="75" t="s">
        <v>1192</v>
      </c>
      <c r="D885" s="75" t="s">
        <v>1193</v>
      </c>
      <c r="E885" s="75" t="s">
        <v>1194</v>
      </c>
      <c r="F885" s="75" t="s">
        <v>480</v>
      </c>
      <c r="G885" s="75" t="s">
        <v>1539</v>
      </c>
      <c r="H885" s="80">
        <v>3640</v>
      </c>
      <c r="I885" s="76">
        <v>3</v>
      </c>
      <c r="J885" s="81">
        <f>สกลนคร!F186</f>
        <v>206866.96</v>
      </c>
      <c r="K885" s="159">
        <f>สกลนคร!AI186</f>
        <v>301738.15999999997</v>
      </c>
      <c r="L885" s="81">
        <f>สกลนคร!AJ186</f>
        <v>2311747.46</v>
      </c>
      <c r="M885" s="81">
        <f>สกลนคร!AK186</f>
        <v>2560944.0599999996</v>
      </c>
      <c r="N885" s="75"/>
      <c r="O885" s="75"/>
      <c r="P885" s="75"/>
      <c r="Q885" s="151">
        <f t="shared" si="99"/>
        <v>-249196.59999999963</v>
      </c>
      <c r="R885" s="78">
        <f t="shared" si="100"/>
        <v>635.09545604395601</v>
      </c>
    </row>
    <row r="886" spans="1:18" x14ac:dyDescent="0.3">
      <c r="A886" s="76">
        <v>7</v>
      </c>
      <c r="B886" s="75" t="s">
        <v>350</v>
      </c>
      <c r="C886" s="75" t="s">
        <v>1192</v>
      </c>
      <c r="D886" s="75" t="s">
        <v>1193</v>
      </c>
      <c r="E886" s="75" t="s">
        <v>1194</v>
      </c>
      <c r="F886" s="75" t="s">
        <v>480</v>
      </c>
      <c r="G886" s="75" t="s">
        <v>1540</v>
      </c>
      <c r="H886" s="80">
        <v>6860</v>
      </c>
      <c r="I886" s="76">
        <v>5</v>
      </c>
      <c r="J886" s="81">
        <f>สกลนคร!F187</f>
        <v>255677.01</v>
      </c>
      <c r="K886" s="159">
        <f>สกลนคร!AI187</f>
        <v>316507.22000000003</v>
      </c>
      <c r="L886" s="81">
        <f>สกลนคร!AJ187</f>
        <v>3576270.29</v>
      </c>
      <c r="M886" s="81">
        <f>สกลนคร!AK187</f>
        <v>3767588.76</v>
      </c>
      <c r="N886" s="75"/>
      <c r="O886" s="75"/>
      <c r="P886" s="75"/>
      <c r="Q886" s="151">
        <f t="shared" si="99"/>
        <v>-191318.46999999974</v>
      </c>
      <c r="R886" s="78">
        <f t="shared" si="100"/>
        <v>521.32219970845483</v>
      </c>
    </row>
    <row r="887" spans="1:18" x14ac:dyDescent="0.3">
      <c r="A887" s="76">
        <v>8</v>
      </c>
      <c r="B887" s="75" t="s">
        <v>350</v>
      </c>
      <c r="C887" s="75" t="s">
        <v>1192</v>
      </c>
      <c r="D887" s="75" t="s">
        <v>1193</v>
      </c>
      <c r="E887" s="75" t="s">
        <v>1194</v>
      </c>
      <c r="F887" s="75" t="s">
        <v>480</v>
      </c>
      <c r="G887" s="75" t="s">
        <v>1541</v>
      </c>
      <c r="H887" s="80">
        <v>1007</v>
      </c>
      <c r="I887" s="76">
        <v>1</v>
      </c>
      <c r="J887" s="81">
        <f>สกลนคร!F188</f>
        <v>122077.29</v>
      </c>
      <c r="K887" s="159">
        <f>สกลนคร!AI188</f>
        <v>169811.59</v>
      </c>
      <c r="L887" s="81">
        <f>สกลนคร!AJ188</f>
        <v>1279188.46</v>
      </c>
      <c r="M887" s="81">
        <f>สกลนคร!AK188</f>
        <v>1464770.3599999999</v>
      </c>
      <c r="N887" s="75"/>
      <c r="O887" s="75"/>
      <c r="P887" s="75"/>
      <c r="Q887" s="151">
        <f t="shared" si="99"/>
        <v>-185581.89999999991</v>
      </c>
      <c r="R887" s="78">
        <f t="shared" si="100"/>
        <v>1270.2963853028798</v>
      </c>
    </row>
    <row r="888" spans="1:18" x14ac:dyDescent="0.3">
      <c r="A888" s="76">
        <v>9</v>
      </c>
      <c r="B888" s="75" t="s">
        <v>350</v>
      </c>
      <c r="C888" s="75" t="s">
        <v>1192</v>
      </c>
      <c r="D888" s="75" t="s">
        <v>1193</v>
      </c>
      <c r="E888" s="75" t="s">
        <v>1194</v>
      </c>
      <c r="F888" s="75" t="s">
        <v>480</v>
      </c>
      <c r="G888" s="75" t="s">
        <v>1542</v>
      </c>
      <c r="H888" s="80">
        <v>3193</v>
      </c>
      <c r="I888" s="76">
        <v>3</v>
      </c>
      <c r="J888" s="81">
        <f>สกลนคร!F189</f>
        <v>204769.6</v>
      </c>
      <c r="K888" s="159">
        <f>สกลนคร!AI189</f>
        <v>168141.91</v>
      </c>
      <c r="L888" s="81">
        <f>สกลนคร!AJ189</f>
        <v>2147537.21</v>
      </c>
      <c r="M888" s="81">
        <f>สกลนคร!AK189</f>
        <v>2435723.65</v>
      </c>
      <c r="N888" s="75"/>
      <c r="O888" s="75"/>
      <c r="P888" s="75"/>
      <c r="Q888" s="151">
        <f t="shared" si="99"/>
        <v>-288186.43999999994</v>
      </c>
      <c r="R888" s="78">
        <f t="shared" si="100"/>
        <v>672.57663952395865</v>
      </c>
    </row>
    <row r="889" spans="1:18" s="21" customFormat="1" x14ac:dyDescent="0.3">
      <c r="A889" s="139">
        <v>18</v>
      </c>
      <c r="B889" s="140" t="s">
        <v>350</v>
      </c>
      <c r="C889" s="140"/>
      <c r="D889" s="140"/>
      <c r="E889" s="140" t="s">
        <v>376</v>
      </c>
      <c r="F889" s="140"/>
      <c r="G889" s="140" t="s">
        <v>1204</v>
      </c>
      <c r="H889" s="141">
        <f>SUM(H881:H888)</f>
        <v>24992</v>
      </c>
      <c r="I889" s="139"/>
      <c r="J889" s="142">
        <f>SUM(J880:J888)</f>
        <v>1729105.9100000001</v>
      </c>
      <c r="K889" s="160">
        <f>SUM(K880:K888)</f>
        <v>2066745.6199999999</v>
      </c>
      <c r="L889" s="142">
        <f t="shared" ref="L889:M889" si="107">SUM(L880:L888)</f>
        <v>16432097.620000001</v>
      </c>
      <c r="M889" s="142">
        <f t="shared" si="107"/>
        <v>18009677.68</v>
      </c>
      <c r="N889" s="140">
        <v>8</v>
      </c>
      <c r="O889" s="140">
        <v>8</v>
      </c>
      <c r="P889" s="140">
        <f>N889-O889</f>
        <v>0</v>
      </c>
      <c r="Q889" s="152">
        <f t="shared" si="99"/>
        <v>-1577580.0599999987</v>
      </c>
      <c r="R889" s="150">
        <f t="shared" si="100"/>
        <v>657.49430297695267</v>
      </c>
    </row>
    <row r="890" spans="1:18" s="21" customFormat="1" ht="19.5" thickBot="1" x14ac:dyDescent="0.35">
      <c r="A890" s="28"/>
      <c r="B890" s="82" t="s">
        <v>350</v>
      </c>
      <c r="C890" s="82" t="s">
        <v>350</v>
      </c>
      <c r="D890" s="82" t="s">
        <v>350</v>
      </c>
      <c r="E890" s="82" t="s">
        <v>350</v>
      </c>
      <c r="F890" s="82"/>
      <c r="G890" s="82" t="s">
        <v>1205</v>
      </c>
      <c r="H890" s="230">
        <f>H711+H719+H726+H742+H751+H762+H768+H788+H796+H808+H821+H843+H849+H855+H862+H870+H879+H889</f>
        <v>676203</v>
      </c>
      <c r="I890" s="28"/>
      <c r="J890" s="154">
        <f>J711+J719+J726+J742+J751+J762+J768+J788+J796+J808+J821+J843+J849+J855+J862+J870+J879+J889</f>
        <v>78276684.519999996</v>
      </c>
      <c r="K890" s="161">
        <f>K711+K719+K726+K742+K751+K762+K768+K788+K796+K808+K821+K843+K849+K855+K862+K870+K879+K889</f>
        <v>79845808.570000008</v>
      </c>
      <c r="L890" s="154">
        <f t="shared" ref="L890:M890" si="108">L711+L719+L726+L742+L751+L762+L768+L788+L796+L808+L821+L843+L849+L855+L862+L870+L879+L889</f>
        <v>420464153.27000004</v>
      </c>
      <c r="M890" s="154">
        <f t="shared" si="108"/>
        <v>420892458.97000003</v>
      </c>
      <c r="N890" s="82">
        <f>N711+N719+N726+N742+N751+N762+N768+N788+N796+N808+N821+N843+N849+N855+N862+N870+N879+N889</f>
        <v>168</v>
      </c>
      <c r="O890" s="82">
        <f>O711+O719+O726+O742+O751+O762+O768+O788+O796+O808+O821+O843+O849+O855+O862+O870+O879+O889</f>
        <v>168</v>
      </c>
      <c r="P890" s="82">
        <f>N890-O890</f>
        <v>0</v>
      </c>
      <c r="Q890" s="152">
        <f t="shared" si="99"/>
        <v>-428305.69999998808</v>
      </c>
      <c r="R890" s="150">
        <f t="shared" si="100"/>
        <v>621.80166794586842</v>
      </c>
    </row>
    <row r="891" spans="1:18" ht="20.25" thickTop="1" thickBot="1" x14ac:dyDescent="0.35">
      <c r="A891" s="186"/>
      <c r="B891" s="187"/>
      <c r="C891" s="187"/>
      <c r="D891" s="187"/>
      <c r="E891" s="311" t="s">
        <v>1206</v>
      </c>
      <c r="F891" s="312"/>
      <c r="G891" s="313"/>
      <c r="H891" s="188"/>
      <c r="I891" s="186"/>
      <c r="J891" s="180">
        <f>J890/O890</f>
        <v>465932.6459523809</v>
      </c>
      <c r="K891" s="181">
        <f>K890/O890</f>
        <v>475272.67005952384</v>
      </c>
      <c r="L891" s="180">
        <f>L890/O890</f>
        <v>2502762.8170833336</v>
      </c>
      <c r="M891" s="180">
        <f>M890/O890</f>
        <v>2505312.2557738097</v>
      </c>
      <c r="N891" s="189"/>
      <c r="O891" s="189"/>
      <c r="P891" s="189"/>
      <c r="Q891" s="151">
        <f t="shared" si="99"/>
        <v>-2549.4386904761195</v>
      </c>
    </row>
    <row r="892" spans="1:18" ht="19.5" thickTop="1" x14ac:dyDescent="0.3">
      <c r="A892" s="83">
        <v>1</v>
      </c>
      <c r="B892" s="84" t="s">
        <v>347</v>
      </c>
      <c r="C892" s="84" t="s">
        <v>1207</v>
      </c>
      <c r="D892" s="84" t="s">
        <v>1208</v>
      </c>
      <c r="E892" s="84" t="s">
        <v>1209</v>
      </c>
      <c r="F892" s="84" t="s">
        <v>477</v>
      </c>
      <c r="G892" s="84" t="s">
        <v>1210</v>
      </c>
      <c r="H892" s="85"/>
      <c r="I892" s="83"/>
      <c r="J892" s="155"/>
      <c r="K892" s="162"/>
      <c r="L892" s="86"/>
      <c r="M892" s="86"/>
      <c r="N892" s="84"/>
      <c r="O892" s="84"/>
      <c r="P892" s="84"/>
    </row>
    <row r="893" spans="1:18" x14ac:dyDescent="0.3">
      <c r="A893" s="76">
        <v>2</v>
      </c>
      <c r="B893" s="75" t="s">
        <v>347</v>
      </c>
      <c r="C893" s="75" t="s">
        <v>1207</v>
      </c>
      <c r="D893" s="75" t="s">
        <v>1208</v>
      </c>
      <c r="E893" s="75" t="s">
        <v>1209</v>
      </c>
      <c r="F893" s="75" t="s">
        <v>480</v>
      </c>
      <c r="G893" s="75" t="s">
        <v>1211</v>
      </c>
      <c r="H893" s="80">
        <v>3730</v>
      </c>
      <c r="I893" s="76">
        <v>3</v>
      </c>
      <c r="J893" s="153">
        <f>นครพนม!F4</f>
        <v>197439.33</v>
      </c>
      <c r="K893" s="159">
        <f>นครพนม!AL4</f>
        <v>175170.00999999998</v>
      </c>
      <c r="L893" s="81">
        <f>นครพนม!AM4</f>
        <v>1083935.5</v>
      </c>
      <c r="M893" s="81">
        <f>นครพนม!AN4</f>
        <v>1452942.44</v>
      </c>
      <c r="N893" s="75"/>
      <c r="O893" s="75"/>
      <c r="P893" s="75"/>
      <c r="Q893" s="151">
        <f t="shared" si="99"/>
        <v>-369006.93999999994</v>
      </c>
      <c r="R893" s="78">
        <f t="shared" si="100"/>
        <v>290.59932975871311</v>
      </c>
    </row>
    <row r="894" spans="1:18" x14ac:dyDescent="0.3">
      <c r="A894" s="76">
        <v>3</v>
      </c>
      <c r="B894" s="75" t="s">
        <v>347</v>
      </c>
      <c r="C894" s="75" t="s">
        <v>1207</v>
      </c>
      <c r="D894" s="75" t="s">
        <v>1208</v>
      </c>
      <c r="E894" s="75" t="s">
        <v>1209</v>
      </c>
      <c r="F894" s="75" t="s">
        <v>480</v>
      </c>
      <c r="G894" s="75" t="s">
        <v>1212</v>
      </c>
      <c r="H894" s="80">
        <v>5221</v>
      </c>
      <c r="I894" s="76">
        <v>4</v>
      </c>
      <c r="J894" s="153">
        <f>นครพนม!F5</f>
        <v>216993.33</v>
      </c>
      <c r="K894" s="159">
        <f>นครพนม!AL5</f>
        <v>245297.72</v>
      </c>
      <c r="L894" s="81">
        <f>นครพนม!AM5</f>
        <v>1726677.33</v>
      </c>
      <c r="M894" s="81">
        <f>นครพนม!AN5</f>
        <v>1887136.8</v>
      </c>
      <c r="N894" s="75"/>
      <c r="O894" s="75"/>
      <c r="P894" s="75"/>
      <c r="Q894" s="151">
        <f t="shared" si="99"/>
        <v>-160459.46999999997</v>
      </c>
      <c r="R894" s="78">
        <f t="shared" si="100"/>
        <v>330.71774181191341</v>
      </c>
    </row>
    <row r="895" spans="1:18" x14ac:dyDescent="0.3">
      <c r="A895" s="76">
        <v>4</v>
      </c>
      <c r="B895" s="75" t="s">
        <v>347</v>
      </c>
      <c r="C895" s="75" t="s">
        <v>1207</v>
      </c>
      <c r="D895" s="75" t="s">
        <v>1208</v>
      </c>
      <c r="E895" s="75" t="s">
        <v>1209</v>
      </c>
      <c r="F895" s="75" t="s">
        <v>480</v>
      </c>
      <c r="G895" s="75" t="s">
        <v>1213</v>
      </c>
      <c r="H895" s="80">
        <v>4708</v>
      </c>
      <c r="I895" s="76">
        <v>4</v>
      </c>
      <c r="J895" s="153">
        <f>นครพนม!F6</f>
        <v>603011.83999999997</v>
      </c>
      <c r="K895" s="159">
        <f>นครพนม!AL6</f>
        <v>712957.82</v>
      </c>
      <c r="L895" s="81">
        <f>นครพนม!AM6</f>
        <v>2120339.46</v>
      </c>
      <c r="M895" s="81">
        <f>นครพนม!AN6</f>
        <v>2147204.9500000002</v>
      </c>
      <c r="N895" s="75"/>
      <c r="O895" s="75"/>
      <c r="P895" s="75"/>
      <c r="Q895" s="151">
        <f t="shared" si="99"/>
        <v>-26865.490000000224</v>
      </c>
      <c r="R895" s="78">
        <f t="shared" si="100"/>
        <v>450.36946898895496</v>
      </c>
    </row>
    <row r="896" spans="1:18" x14ac:dyDescent="0.3">
      <c r="A896" s="76">
        <v>5</v>
      </c>
      <c r="B896" s="75" t="s">
        <v>347</v>
      </c>
      <c r="C896" s="75" t="s">
        <v>1207</v>
      </c>
      <c r="D896" s="75" t="s">
        <v>1208</v>
      </c>
      <c r="E896" s="75" t="s">
        <v>1209</v>
      </c>
      <c r="F896" s="75" t="s">
        <v>480</v>
      </c>
      <c r="G896" s="75" t="s">
        <v>1214</v>
      </c>
      <c r="H896" s="80">
        <v>4405</v>
      </c>
      <c r="I896" s="76">
        <v>3</v>
      </c>
      <c r="J896" s="153">
        <f>นครพนม!F7</f>
        <v>306864.13</v>
      </c>
      <c r="K896" s="159">
        <f>นครพนม!AL7</f>
        <v>387105.67000000004</v>
      </c>
      <c r="L896" s="81">
        <f>นครพนม!AM7</f>
        <v>1488564.44</v>
      </c>
      <c r="M896" s="81">
        <f>นครพนม!AN7</f>
        <v>1951764.3599999999</v>
      </c>
      <c r="N896" s="75"/>
      <c r="O896" s="75"/>
      <c r="P896" s="75"/>
      <c r="Q896" s="151">
        <f t="shared" si="99"/>
        <v>-463199.91999999993</v>
      </c>
      <c r="R896" s="78">
        <f t="shared" si="100"/>
        <v>337.92609307604994</v>
      </c>
    </row>
    <row r="897" spans="1:18" x14ac:dyDescent="0.3">
      <c r="A897" s="76">
        <v>6</v>
      </c>
      <c r="B897" s="75" t="s">
        <v>347</v>
      </c>
      <c r="C897" s="75" t="s">
        <v>1207</v>
      </c>
      <c r="D897" s="75" t="s">
        <v>1208</v>
      </c>
      <c r="E897" s="75" t="s">
        <v>1209</v>
      </c>
      <c r="F897" s="75" t="s">
        <v>480</v>
      </c>
      <c r="G897" s="75" t="s">
        <v>1215</v>
      </c>
      <c r="H897" s="80">
        <v>4348</v>
      </c>
      <c r="I897" s="76">
        <v>3</v>
      </c>
      <c r="J897" s="153">
        <f>นครพนม!F8</f>
        <v>641757.44999999995</v>
      </c>
      <c r="K897" s="159">
        <f>นครพนม!AL8</f>
        <v>613034.19999999995</v>
      </c>
      <c r="L897" s="81">
        <f>นครพนม!AM8</f>
        <v>1515959.81</v>
      </c>
      <c r="M897" s="81">
        <f>นครพนม!AN8</f>
        <v>1679722.49</v>
      </c>
      <c r="N897" s="75"/>
      <c r="O897" s="75"/>
      <c r="P897" s="75"/>
      <c r="Q897" s="151">
        <f t="shared" si="99"/>
        <v>-163762.67999999993</v>
      </c>
      <c r="R897" s="78">
        <f t="shared" si="100"/>
        <v>348.65681002759891</v>
      </c>
    </row>
    <row r="898" spans="1:18" x14ac:dyDescent="0.3">
      <c r="A898" s="76">
        <v>7</v>
      </c>
      <c r="B898" s="75" t="s">
        <v>347</v>
      </c>
      <c r="C898" s="75" t="s">
        <v>1207</v>
      </c>
      <c r="D898" s="75" t="s">
        <v>1208</v>
      </c>
      <c r="E898" s="75" t="s">
        <v>1209</v>
      </c>
      <c r="F898" s="75" t="s">
        <v>480</v>
      </c>
      <c r="G898" s="75" t="s">
        <v>1216</v>
      </c>
      <c r="H898" s="80">
        <v>3589</v>
      </c>
      <c r="I898" s="76">
        <v>3</v>
      </c>
      <c r="J898" s="153">
        <f>นครพนม!F9</f>
        <v>351205.59</v>
      </c>
      <c r="K898" s="159">
        <f>นครพนม!AL9</f>
        <v>430664.27</v>
      </c>
      <c r="L898" s="81">
        <f>นครพนม!AM9</f>
        <v>1449880.63</v>
      </c>
      <c r="M898" s="81">
        <f>นครพนม!AN9</f>
        <v>1602618.97</v>
      </c>
      <c r="N898" s="75"/>
      <c r="O898" s="75"/>
      <c r="P898" s="75"/>
      <c r="Q898" s="151">
        <f t="shared" si="99"/>
        <v>-152738.34000000008</v>
      </c>
      <c r="R898" s="78">
        <f t="shared" si="100"/>
        <v>403.97899972137083</v>
      </c>
    </row>
    <row r="899" spans="1:18" x14ac:dyDescent="0.3">
      <c r="A899" s="76">
        <v>8</v>
      </c>
      <c r="B899" s="75" t="s">
        <v>347</v>
      </c>
      <c r="C899" s="75" t="s">
        <v>1207</v>
      </c>
      <c r="D899" s="75" t="s">
        <v>1208</v>
      </c>
      <c r="E899" s="75" t="s">
        <v>1209</v>
      </c>
      <c r="F899" s="75" t="s">
        <v>480</v>
      </c>
      <c r="G899" s="75" t="s">
        <v>1217</v>
      </c>
      <c r="H899" s="80">
        <v>2636</v>
      </c>
      <c r="I899" s="76">
        <v>2</v>
      </c>
      <c r="J899" s="153">
        <f>นครพนม!F10</f>
        <v>240769.01</v>
      </c>
      <c r="K899" s="159">
        <f>นครพนม!AL10</f>
        <v>359881.06</v>
      </c>
      <c r="L899" s="81">
        <f>นครพนม!AM10</f>
        <v>1643868.1600000001</v>
      </c>
      <c r="M899" s="81">
        <f>นครพนม!AN10</f>
        <v>1873203.0399999998</v>
      </c>
      <c r="N899" s="75"/>
      <c r="O899" s="75"/>
      <c r="P899" s="75"/>
      <c r="Q899" s="151">
        <f t="shared" si="99"/>
        <v>-229334.87999999966</v>
      </c>
      <c r="R899" s="78">
        <f t="shared" si="100"/>
        <v>623.62221547799697</v>
      </c>
    </row>
    <row r="900" spans="1:18" x14ac:dyDescent="0.3">
      <c r="A900" s="76">
        <v>9</v>
      </c>
      <c r="B900" s="75" t="s">
        <v>347</v>
      </c>
      <c r="C900" s="75" t="s">
        <v>1207</v>
      </c>
      <c r="D900" s="75" t="s">
        <v>1208</v>
      </c>
      <c r="E900" s="75" t="s">
        <v>1209</v>
      </c>
      <c r="F900" s="75" t="s">
        <v>480</v>
      </c>
      <c r="G900" s="75" t="s">
        <v>1218</v>
      </c>
      <c r="H900" s="80">
        <v>2321</v>
      </c>
      <c r="I900" s="76">
        <v>2</v>
      </c>
      <c r="J900" s="153">
        <f>นครพนม!F11</f>
        <v>71454.460000000006</v>
      </c>
      <c r="K900" s="159">
        <f>นครพนม!AL11</f>
        <v>119129.66</v>
      </c>
      <c r="L900" s="81">
        <f>นครพนม!AM11</f>
        <v>1671797.17</v>
      </c>
      <c r="M900" s="81">
        <f>นครพนม!AN11</f>
        <v>1492601</v>
      </c>
      <c r="N900" s="75"/>
      <c r="O900" s="75"/>
      <c r="P900" s="75"/>
      <c r="Q900" s="151">
        <f t="shared" si="99"/>
        <v>179196.16999999993</v>
      </c>
      <c r="R900" s="78">
        <f t="shared" si="100"/>
        <v>720.29175786299004</v>
      </c>
    </row>
    <row r="901" spans="1:18" x14ac:dyDescent="0.3">
      <c r="A901" s="76">
        <v>10</v>
      </c>
      <c r="B901" s="75" t="s">
        <v>347</v>
      </c>
      <c r="C901" s="75" t="s">
        <v>1207</v>
      </c>
      <c r="D901" s="75" t="s">
        <v>1208</v>
      </c>
      <c r="E901" s="75" t="s">
        <v>1209</v>
      </c>
      <c r="F901" s="75" t="s">
        <v>480</v>
      </c>
      <c r="G901" s="75" t="s">
        <v>1219</v>
      </c>
      <c r="H901" s="80">
        <v>2128</v>
      </c>
      <c r="I901" s="76">
        <v>2</v>
      </c>
      <c r="J901" s="153">
        <f>นครพนม!F12</f>
        <v>336876.86</v>
      </c>
      <c r="K901" s="159">
        <f>นครพนม!AL12</f>
        <v>369061.1</v>
      </c>
      <c r="L901" s="81">
        <f>นครพนม!AM12</f>
        <v>4359826.7</v>
      </c>
      <c r="M901" s="81">
        <f>นครพนม!AN12</f>
        <v>3646478.74</v>
      </c>
      <c r="N901" s="75"/>
      <c r="O901" s="75"/>
      <c r="P901" s="75"/>
      <c r="Q901" s="151">
        <f t="shared" si="99"/>
        <v>713347.96</v>
      </c>
      <c r="R901" s="78">
        <f t="shared" si="100"/>
        <v>2048.7907424812029</v>
      </c>
    </row>
    <row r="902" spans="1:18" x14ac:dyDescent="0.3">
      <c r="A902" s="76">
        <v>11</v>
      </c>
      <c r="B902" s="75" t="s">
        <v>347</v>
      </c>
      <c r="C902" s="75" t="s">
        <v>1207</v>
      </c>
      <c r="D902" s="75" t="s">
        <v>1208</v>
      </c>
      <c r="E902" s="75" t="s">
        <v>1209</v>
      </c>
      <c r="F902" s="75" t="s">
        <v>480</v>
      </c>
      <c r="G902" s="75" t="s">
        <v>1220</v>
      </c>
      <c r="H902" s="80">
        <v>2356</v>
      </c>
      <c r="I902" s="76">
        <v>2</v>
      </c>
      <c r="J902" s="153">
        <f>นครพนม!F13</f>
        <v>24326.18</v>
      </c>
      <c r="K902" s="159">
        <f>นครพนม!AL13</f>
        <v>23637.86</v>
      </c>
      <c r="L902" s="81">
        <f>นครพนม!AM13</f>
        <v>1564440.36</v>
      </c>
      <c r="M902" s="81">
        <f>นครพนม!AN13</f>
        <v>1833140.83</v>
      </c>
      <c r="N902" s="75"/>
      <c r="O902" s="75"/>
      <c r="P902" s="75"/>
      <c r="Q902" s="151">
        <f t="shared" si="99"/>
        <v>-268700.46999999997</v>
      </c>
      <c r="R902" s="78">
        <f t="shared" si="100"/>
        <v>664.02392190152807</v>
      </c>
    </row>
    <row r="903" spans="1:18" x14ac:dyDescent="0.3">
      <c r="A903" s="76">
        <v>12</v>
      </c>
      <c r="B903" s="75" t="s">
        <v>347</v>
      </c>
      <c r="C903" s="75" t="s">
        <v>1207</v>
      </c>
      <c r="D903" s="75" t="s">
        <v>1208</v>
      </c>
      <c r="E903" s="75" t="s">
        <v>1209</v>
      </c>
      <c r="F903" s="75" t="s">
        <v>480</v>
      </c>
      <c r="G903" s="75" t="s">
        <v>1221</v>
      </c>
      <c r="H903" s="80">
        <v>2750</v>
      </c>
      <c r="I903" s="76">
        <v>2</v>
      </c>
      <c r="J903" s="153">
        <f>นครพนม!F14</f>
        <v>135247.32999999999</v>
      </c>
      <c r="K903" s="159">
        <f>นครพนม!AL14</f>
        <v>150410.08000000002</v>
      </c>
      <c r="L903" s="81">
        <f>นครพนม!AM14</f>
        <v>1538360.33</v>
      </c>
      <c r="M903" s="81">
        <f>นครพนม!AN14</f>
        <v>1554170.51</v>
      </c>
      <c r="N903" s="75"/>
      <c r="O903" s="75"/>
      <c r="P903" s="75"/>
      <c r="Q903" s="151">
        <f t="shared" ref="Q903:Q966" si="109">L903-M903</f>
        <v>-15810.179999999935</v>
      </c>
      <c r="R903" s="78">
        <f t="shared" ref="R903:R966" si="110">L903/H903</f>
        <v>559.40375636363638</v>
      </c>
    </row>
    <row r="904" spans="1:18" x14ac:dyDescent="0.3">
      <c r="A904" s="76">
        <v>13</v>
      </c>
      <c r="B904" s="75" t="s">
        <v>347</v>
      </c>
      <c r="C904" s="75" t="s">
        <v>1207</v>
      </c>
      <c r="D904" s="75" t="s">
        <v>1208</v>
      </c>
      <c r="E904" s="75" t="s">
        <v>1209</v>
      </c>
      <c r="F904" s="75" t="s">
        <v>480</v>
      </c>
      <c r="G904" s="75" t="s">
        <v>1222</v>
      </c>
      <c r="H904" s="80">
        <v>3490</v>
      </c>
      <c r="I904" s="76">
        <v>3</v>
      </c>
      <c r="J904" s="153">
        <f>นครพนม!F15</f>
        <v>143150.14000000001</v>
      </c>
      <c r="K904" s="159">
        <f>นครพนม!AL15</f>
        <v>126611.19000000002</v>
      </c>
      <c r="L904" s="81">
        <f>นครพนม!AM15</f>
        <v>2230385.8600000003</v>
      </c>
      <c r="M904" s="81">
        <f>นครพนม!AN15</f>
        <v>2583883.5099999998</v>
      </c>
      <c r="N904" s="75"/>
      <c r="O904" s="75"/>
      <c r="P904" s="75"/>
      <c r="Q904" s="151">
        <f t="shared" si="109"/>
        <v>-353497.64999999944</v>
      </c>
      <c r="R904" s="78">
        <f t="shared" si="110"/>
        <v>639.07904297994276</v>
      </c>
    </row>
    <row r="905" spans="1:18" x14ac:dyDescent="0.3">
      <c r="A905" s="76">
        <v>14</v>
      </c>
      <c r="B905" s="75" t="s">
        <v>347</v>
      </c>
      <c r="C905" s="75" t="s">
        <v>1207</v>
      </c>
      <c r="D905" s="75" t="s">
        <v>1208</v>
      </c>
      <c r="E905" s="75" t="s">
        <v>1209</v>
      </c>
      <c r="F905" s="75" t="s">
        <v>480</v>
      </c>
      <c r="G905" s="75" t="s">
        <v>1223</v>
      </c>
      <c r="H905" s="80">
        <v>2589</v>
      </c>
      <c r="I905" s="76">
        <v>2</v>
      </c>
      <c r="J905" s="153">
        <f>นครพนม!F16</f>
        <v>26768.400000000001</v>
      </c>
      <c r="K905" s="159">
        <f>นครพนม!AL16</f>
        <v>36731.630000000005</v>
      </c>
      <c r="L905" s="81">
        <f>นครพนม!AM16</f>
        <v>1355771.76</v>
      </c>
      <c r="M905" s="81">
        <f>นครพนม!AN16</f>
        <v>1513101.62</v>
      </c>
      <c r="N905" s="75"/>
      <c r="O905" s="75"/>
      <c r="P905" s="75"/>
      <c r="Q905" s="151">
        <f t="shared" si="109"/>
        <v>-157329.8600000001</v>
      </c>
      <c r="R905" s="78">
        <f t="shared" si="110"/>
        <v>523.6661877172653</v>
      </c>
    </row>
    <row r="906" spans="1:18" x14ac:dyDescent="0.3">
      <c r="A906" s="76">
        <v>15</v>
      </c>
      <c r="B906" s="75" t="s">
        <v>347</v>
      </c>
      <c r="C906" s="75" t="s">
        <v>1207</v>
      </c>
      <c r="D906" s="75" t="s">
        <v>1208</v>
      </c>
      <c r="E906" s="75" t="s">
        <v>1209</v>
      </c>
      <c r="F906" s="75" t="s">
        <v>480</v>
      </c>
      <c r="G906" s="75" t="s">
        <v>1224</v>
      </c>
      <c r="H906" s="80">
        <v>1475</v>
      </c>
      <c r="I906" s="76">
        <v>1</v>
      </c>
      <c r="J906" s="153">
        <f>นครพนม!F17</f>
        <v>1289640.3799999999</v>
      </c>
      <c r="K906" s="159">
        <f>นครพนม!AL17</f>
        <v>1832499.1399999997</v>
      </c>
      <c r="L906" s="81">
        <f>นครพนม!AM17</f>
        <v>1842317.1</v>
      </c>
      <c r="M906" s="81">
        <f>นครพนม!AN17</f>
        <v>1380721.17</v>
      </c>
      <c r="N906" s="75"/>
      <c r="O906" s="75"/>
      <c r="P906" s="75"/>
      <c r="Q906" s="151">
        <f t="shared" si="109"/>
        <v>461595.93000000017</v>
      </c>
      <c r="R906" s="78">
        <f t="shared" si="110"/>
        <v>1249.0285423728815</v>
      </c>
    </row>
    <row r="907" spans="1:18" x14ac:dyDescent="0.3">
      <c r="A907" s="76">
        <v>16</v>
      </c>
      <c r="B907" s="75" t="s">
        <v>347</v>
      </c>
      <c r="C907" s="75" t="s">
        <v>1207</v>
      </c>
      <c r="D907" s="75" t="s">
        <v>1208</v>
      </c>
      <c r="E907" s="75" t="s">
        <v>1209</v>
      </c>
      <c r="F907" s="75" t="s">
        <v>480</v>
      </c>
      <c r="G907" s="75" t="s">
        <v>1225</v>
      </c>
      <c r="H907" s="80">
        <v>2248</v>
      </c>
      <c r="I907" s="76">
        <v>2</v>
      </c>
      <c r="J907" s="153">
        <f>นครพนม!F18</f>
        <v>382399.72</v>
      </c>
      <c r="K907" s="159">
        <f>นครพนม!AL18</f>
        <v>740398.20000000007</v>
      </c>
      <c r="L907" s="81">
        <f>นครพนม!AM18</f>
        <v>2181468.71</v>
      </c>
      <c r="M907" s="81">
        <f>นครพนม!AN18</f>
        <v>1985432.3699999999</v>
      </c>
      <c r="N907" s="75"/>
      <c r="O907" s="75"/>
      <c r="P907" s="75"/>
      <c r="Q907" s="151">
        <f t="shared" si="109"/>
        <v>196036.34000000008</v>
      </c>
      <c r="R907" s="78">
        <f t="shared" si="110"/>
        <v>970.40423042704629</v>
      </c>
    </row>
    <row r="908" spans="1:18" x14ac:dyDescent="0.3">
      <c r="A908" s="76">
        <v>17</v>
      </c>
      <c r="B908" s="75" t="s">
        <v>347</v>
      </c>
      <c r="C908" s="75" t="s">
        <v>1207</v>
      </c>
      <c r="D908" s="75" t="s">
        <v>1208</v>
      </c>
      <c r="E908" s="75" t="s">
        <v>1209</v>
      </c>
      <c r="F908" s="75" t="s">
        <v>480</v>
      </c>
      <c r="G908" s="75" t="s">
        <v>1226</v>
      </c>
      <c r="H908" s="80">
        <v>3985</v>
      </c>
      <c r="I908" s="76">
        <v>3</v>
      </c>
      <c r="J908" s="153">
        <f>นครพนม!F19</f>
        <v>679707.46</v>
      </c>
      <c r="K908" s="159">
        <f>นครพนม!AL19</f>
        <v>337937.22</v>
      </c>
      <c r="L908" s="81">
        <f>นครพนม!AM19</f>
        <v>1211745.6000000001</v>
      </c>
      <c r="M908" s="81">
        <f>นครพนม!AN19</f>
        <v>1596582.08</v>
      </c>
      <c r="N908" s="75"/>
      <c r="O908" s="75"/>
      <c r="P908" s="75"/>
      <c r="Q908" s="151">
        <f t="shared" si="109"/>
        <v>-384836.48</v>
      </c>
      <c r="R908" s="78">
        <f t="shared" si="110"/>
        <v>304.07668757841907</v>
      </c>
    </row>
    <row r="909" spans="1:18" x14ac:dyDescent="0.3">
      <c r="A909" s="76">
        <v>18</v>
      </c>
      <c r="B909" s="75" t="s">
        <v>347</v>
      </c>
      <c r="C909" s="75" t="s">
        <v>1207</v>
      </c>
      <c r="D909" s="75" t="s">
        <v>1208</v>
      </c>
      <c r="E909" s="75" t="s">
        <v>1209</v>
      </c>
      <c r="F909" s="75" t="s">
        <v>480</v>
      </c>
      <c r="G909" s="75" t="s">
        <v>1227</v>
      </c>
      <c r="H909" s="80">
        <v>2900</v>
      </c>
      <c r="I909" s="76">
        <v>2</v>
      </c>
      <c r="J909" s="153">
        <f>นครพนม!F20</f>
        <v>939060.11</v>
      </c>
      <c r="K909" s="159">
        <f>นครพนม!AL20</f>
        <v>910882.24</v>
      </c>
      <c r="L909" s="81">
        <f>นครพนม!AM20</f>
        <v>1608011.8900000001</v>
      </c>
      <c r="M909" s="81">
        <f>นครพนม!AN20</f>
        <v>1363290.12</v>
      </c>
      <c r="N909" s="75"/>
      <c r="O909" s="75"/>
      <c r="P909" s="75"/>
      <c r="Q909" s="151">
        <f t="shared" si="109"/>
        <v>244721.77000000002</v>
      </c>
      <c r="R909" s="78">
        <f t="shared" si="110"/>
        <v>554.48685862068965</v>
      </c>
    </row>
    <row r="910" spans="1:18" x14ac:dyDescent="0.3">
      <c r="A910" s="76">
        <v>19</v>
      </c>
      <c r="B910" s="75" t="s">
        <v>347</v>
      </c>
      <c r="C910" s="75" t="s">
        <v>1207</v>
      </c>
      <c r="D910" s="75" t="s">
        <v>1208</v>
      </c>
      <c r="E910" s="75" t="s">
        <v>1209</v>
      </c>
      <c r="F910" s="75" t="s">
        <v>480</v>
      </c>
      <c r="G910" s="75" t="s">
        <v>1228</v>
      </c>
      <c r="H910" s="80">
        <v>4136</v>
      </c>
      <c r="I910" s="76">
        <v>3</v>
      </c>
      <c r="J910" s="153">
        <f>นครพนม!F21</f>
        <v>166015.56</v>
      </c>
      <c r="K910" s="159">
        <f>นครพนม!AL21</f>
        <v>217828.97999999998</v>
      </c>
      <c r="L910" s="81">
        <f>นครพนม!AM21</f>
        <v>1935330.18</v>
      </c>
      <c r="M910" s="81">
        <f>นครพนม!AN21</f>
        <v>2120540.7400000002</v>
      </c>
      <c r="N910" s="75"/>
      <c r="O910" s="75"/>
      <c r="P910" s="75"/>
      <c r="Q910" s="151">
        <f t="shared" si="109"/>
        <v>-185210.56000000029</v>
      </c>
      <c r="R910" s="78">
        <f t="shared" si="110"/>
        <v>467.92315764023209</v>
      </c>
    </row>
    <row r="911" spans="1:18" x14ac:dyDescent="0.3">
      <c r="A911" s="76">
        <v>20</v>
      </c>
      <c r="B911" s="75" t="s">
        <v>347</v>
      </c>
      <c r="C911" s="75" t="s">
        <v>1207</v>
      </c>
      <c r="D911" s="75" t="s">
        <v>1208</v>
      </c>
      <c r="E911" s="75" t="s">
        <v>1209</v>
      </c>
      <c r="F911" s="75" t="s">
        <v>480</v>
      </c>
      <c r="G911" s="75" t="s">
        <v>1229</v>
      </c>
      <c r="H911" s="80">
        <v>3628</v>
      </c>
      <c r="I911" s="76">
        <v>3</v>
      </c>
      <c r="J911" s="153">
        <f>นครพนม!F22</f>
        <v>293600.95</v>
      </c>
      <c r="K911" s="159">
        <f>นครพนม!AL22</f>
        <v>352662.81</v>
      </c>
      <c r="L911" s="81">
        <f>นครพนม!AM22</f>
        <v>1632348.7</v>
      </c>
      <c r="M911" s="81">
        <f>นครพนม!AN22</f>
        <v>1834218.1099999999</v>
      </c>
      <c r="N911" s="75"/>
      <c r="O911" s="75"/>
      <c r="P911" s="75"/>
      <c r="Q911" s="151">
        <f t="shared" si="109"/>
        <v>-201869.40999999992</v>
      </c>
      <c r="R911" s="78">
        <f t="shared" si="110"/>
        <v>449.93073318632855</v>
      </c>
    </row>
    <row r="912" spans="1:18" x14ac:dyDescent="0.3">
      <c r="A912" s="76">
        <v>21</v>
      </c>
      <c r="B912" s="75" t="s">
        <v>347</v>
      </c>
      <c r="C912" s="75" t="s">
        <v>1207</v>
      </c>
      <c r="D912" s="75" t="s">
        <v>1208</v>
      </c>
      <c r="E912" s="75" t="s">
        <v>1209</v>
      </c>
      <c r="F912" s="75" t="s">
        <v>480</v>
      </c>
      <c r="G912" s="75" t="s">
        <v>1230</v>
      </c>
      <c r="H912" s="80">
        <v>2180</v>
      </c>
      <c r="I912" s="76">
        <v>2</v>
      </c>
      <c r="J912" s="153">
        <f>นครพนม!F23</f>
        <v>813193.06</v>
      </c>
      <c r="K912" s="159">
        <f>นครพนม!AL23</f>
        <v>845395.99000000011</v>
      </c>
      <c r="L912" s="81">
        <f>นครพนม!AM23</f>
        <v>1045691</v>
      </c>
      <c r="M912" s="81">
        <f>นครพนม!AN23</f>
        <v>1395079.52</v>
      </c>
      <c r="N912" s="75"/>
      <c r="O912" s="75"/>
      <c r="P912" s="75"/>
      <c r="Q912" s="151">
        <f t="shared" si="109"/>
        <v>-349388.52</v>
      </c>
      <c r="R912" s="78">
        <f t="shared" si="110"/>
        <v>479.67477064220185</v>
      </c>
    </row>
    <row r="913" spans="1:18" x14ac:dyDescent="0.3">
      <c r="A913" s="76">
        <v>22</v>
      </c>
      <c r="B913" s="75" t="s">
        <v>347</v>
      </c>
      <c r="C913" s="75" t="s">
        <v>1207</v>
      </c>
      <c r="D913" s="75" t="s">
        <v>1208</v>
      </c>
      <c r="E913" s="75" t="s">
        <v>1209</v>
      </c>
      <c r="F913" s="75" t="s">
        <v>480</v>
      </c>
      <c r="G913" s="75" t="s">
        <v>1231</v>
      </c>
      <c r="H913" s="80">
        <v>2720</v>
      </c>
      <c r="I913" s="76">
        <v>2</v>
      </c>
      <c r="J913" s="153">
        <f>นครพนม!F24</f>
        <v>434859.62</v>
      </c>
      <c r="K913" s="159">
        <f>นครพนม!AL24</f>
        <v>513952.72</v>
      </c>
      <c r="L913" s="81">
        <f>นครพนม!AM24</f>
        <v>1621900.3900000001</v>
      </c>
      <c r="M913" s="81">
        <f>นครพนม!AN24</f>
        <v>1461382.81</v>
      </c>
      <c r="N913" s="75"/>
      <c r="O913" s="75"/>
      <c r="P913" s="75"/>
      <c r="Q913" s="151">
        <f t="shared" si="109"/>
        <v>160517.58000000007</v>
      </c>
      <c r="R913" s="78">
        <f t="shared" si="110"/>
        <v>596.28690808823535</v>
      </c>
    </row>
    <row r="914" spans="1:18" x14ac:dyDescent="0.3">
      <c r="A914" s="76">
        <v>23</v>
      </c>
      <c r="B914" s="75" t="s">
        <v>347</v>
      </c>
      <c r="C914" s="75" t="s">
        <v>1207</v>
      </c>
      <c r="D914" s="75" t="s">
        <v>1208</v>
      </c>
      <c r="E914" s="75" t="s">
        <v>1209</v>
      </c>
      <c r="F914" s="75" t="s">
        <v>480</v>
      </c>
      <c r="G914" s="75" t="s">
        <v>1232</v>
      </c>
      <c r="H914" s="80">
        <v>6257</v>
      </c>
      <c r="I914" s="76">
        <v>5</v>
      </c>
      <c r="J914" s="153">
        <f>นครพนม!F25</f>
        <v>412400.23</v>
      </c>
      <c r="K914" s="159">
        <f>นครพนม!AL25</f>
        <v>847321.87999999989</v>
      </c>
      <c r="L914" s="81">
        <f>นครพนม!AM25</f>
        <v>1906015.85</v>
      </c>
      <c r="M914" s="81">
        <f>นครพนม!AN25</f>
        <v>1890480.9600000002</v>
      </c>
      <c r="N914" s="75"/>
      <c r="O914" s="75"/>
      <c r="P914" s="75"/>
      <c r="Q914" s="151">
        <f t="shared" si="109"/>
        <v>15534.889999999898</v>
      </c>
      <c r="R914" s="78">
        <f t="shared" si="110"/>
        <v>304.6213600767141</v>
      </c>
    </row>
    <row r="915" spans="1:18" x14ac:dyDescent="0.3">
      <c r="A915" s="76">
        <v>24</v>
      </c>
      <c r="B915" s="75" t="s">
        <v>347</v>
      </c>
      <c r="C915" s="75" t="s">
        <v>1207</v>
      </c>
      <c r="D915" s="75" t="s">
        <v>1208</v>
      </c>
      <c r="E915" s="75" t="s">
        <v>1209</v>
      </c>
      <c r="F915" s="75" t="s">
        <v>480</v>
      </c>
      <c r="G915" s="75" t="s">
        <v>1233</v>
      </c>
      <c r="H915" s="80">
        <v>5202</v>
      </c>
      <c r="I915" s="76">
        <v>4</v>
      </c>
      <c r="J915" s="153">
        <f>นครพนม!F26</f>
        <v>610369.09</v>
      </c>
      <c r="K915" s="159">
        <f>นครพนม!AL26</f>
        <v>449615.09999999992</v>
      </c>
      <c r="L915" s="81">
        <f>นครพนม!AM26</f>
        <v>2115185.44</v>
      </c>
      <c r="M915" s="81">
        <f>นครพนม!AN26</f>
        <v>2154991.27</v>
      </c>
      <c r="N915" s="75"/>
      <c r="O915" s="75"/>
      <c r="P915" s="75"/>
      <c r="Q915" s="151">
        <f t="shared" si="109"/>
        <v>-39805.830000000075</v>
      </c>
      <c r="R915" s="78">
        <f t="shared" si="110"/>
        <v>406.61004229142634</v>
      </c>
    </row>
    <row r="916" spans="1:18" x14ac:dyDescent="0.3">
      <c r="A916" s="76">
        <v>25</v>
      </c>
      <c r="B916" s="75" t="s">
        <v>347</v>
      </c>
      <c r="C916" s="75" t="s">
        <v>1207</v>
      </c>
      <c r="D916" s="75" t="s">
        <v>1208</v>
      </c>
      <c r="E916" s="75" t="s">
        <v>1209</v>
      </c>
      <c r="F916" s="75" t="s">
        <v>480</v>
      </c>
      <c r="G916" s="75" t="s">
        <v>1234</v>
      </c>
      <c r="H916" s="80">
        <v>2753</v>
      </c>
      <c r="I916" s="76">
        <v>2</v>
      </c>
      <c r="J916" s="153">
        <f>นครพนม!F27</f>
        <v>343511.42</v>
      </c>
      <c r="K916" s="159">
        <f>นครพนม!AL27</f>
        <v>311392.86</v>
      </c>
      <c r="L916" s="81">
        <f>นครพนม!AM27</f>
        <v>1479615.77</v>
      </c>
      <c r="M916" s="81">
        <f>นครพนม!AN27</f>
        <v>1724869.04</v>
      </c>
      <c r="N916" s="75"/>
      <c r="O916" s="75"/>
      <c r="P916" s="75"/>
      <c r="Q916" s="151">
        <f t="shared" si="109"/>
        <v>-245253.27000000002</v>
      </c>
      <c r="R916" s="78">
        <f t="shared" si="110"/>
        <v>537.45578278241919</v>
      </c>
    </row>
    <row r="917" spans="1:18" x14ac:dyDescent="0.3">
      <c r="A917" s="76">
        <v>26</v>
      </c>
      <c r="B917" s="75" t="s">
        <v>347</v>
      </c>
      <c r="C917" s="75" t="s">
        <v>1207</v>
      </c>
      <c r="D917" s="75" t="s">
        <v>1208</v>
      </c>
      <c r="E917" s="75" t="s">
        <v>1209</v>
      </c>
      <c r="F917" s="75" t="s">
        <v>480</v>
      </c>
      <c r="G917" s="75" t="s">
        <v>1235</v>
      </c>
      <c r="H917" s="80">
        <v>2931</v>
      </c>
      <c r="I917" s="76">
        <v>2</v>
      </c>
      <c r="J917" s="153">
        <f>นครพนม!F28</f>
        <v>117872.9</v>
      </c>
      <c r="K917" s="159">
        <f>นครพนม!AL28</f>
        <v>76564.179999999978</v>
      </c>
      <c r="L917" s="81">
        <f>นครพนม!AM28</f>
        <v>922288.95</v>
      </c>
      <c r="M917" s="81">
        <f>นครพนม!AN28</f>
        <v>1199096.6300000001</v>
      </c>
      <c r="N917" s="75"/>
      <c r="O917" s="75"/>
      <c r="P917" s="75"/>
      <c r="Q917" s="151">
        <f t="shared" si="109"/>
        <v>-276807.68000000017</v>
      </c>
      <c r="R917" s="78">
        <f t="shared" si="110"/>
        <v>314.6669907881269</v>
      </c>
    </row>
    <row r="918" spans="1:18" s="21" customFormat="1" x14ac:dyDescent="0.3">
      <c r="A918" s="139">
        <v>1</v>
      </c>
      <c r="B918" s="140" t="s">
        <v>347</v>
      </c>
      <c r="C918" s="140"/>
      <c r="D918" s="140"/>
      <c r="E918" s="140" t="s">
        <v>376</v>
      </c>
      <c r="F918" s="140"/>
      <c r="G918" s="140" t="s">
        <v>1236</v>
      </c>
      <c r="H918" s="142">
        <f>SUM(H892:H917)</f>
        <v>84686</v>
      </c>
      <c r="I918" s="139"/>
      <c r="J918" s="142">
        <f>SUM(J892:J917)</f>
        <v>9778494.5499999989</v>
      </c>
      <c r="K918" s="160">
        <f>SUM(K892:K917)</f>
        <v>11186143.589999998</v>
      </c>
      <c r="L918" s="142">
        <f t="shared" ref="L918:M918" si="111">SUM(L893:L917)</f>
        <v>43251727.090000011</v>
      </c>
      <c r="M918" s="142">
        <f t="shared" si="111"/>
        <v>45324654.080000013</v>
      </c>
      <c r="N918" s="140">
        <v>25</v>
      </c>
      <c r="O918" s="140">
        <v>25</v>
      </c>
      <c r="P918" s="140">
        <f>N918-O918</f>
        <v>0</v>
      </c>
      <c r="Q918" s="152">
        <f t="shared" si="109"/>
        <v>-2072926.9900000021</v>
      </c>
      <c r="R918" s="150">
        <f>L918/H918</f>
        <v>510.73054684363427</v>
      </c>
    </row>
    <row r="919" spans="1:18" x14ac:dyDescent="0.3">
      <c r="A919" s="76">
        <v>1</v>
      </c>
      <c r="B919" s="75" t="s">
        <v>347</v>
      </c>
      <c r="C919" s="75" t="s">
        <v>1237</v>
      </c>
      <c r="D919" s="75" t="s">
        <v>378</v>
      </c>
      <c r="E919" s="75" t="s">
        <v>1238</v>
      </c>
      <c r="F919" s="75" t="s">
        <v>510</v>
      </c>
      <c r="G919" s="75" t="s">
        <v>1239</v>
      </c>
      <c r="H919" s="80"/>
      <c r="I919" s="76"/>
      <c r="J919" s="153"/>
      <c r="K919" s="159"/>
      <c r="L919" s="81"/>
      <c r="M919" s="81"/>
      <c r="N919" s="75"/>
      <c r="O919" s="75"/>
      <c r="P919" s="75"/>
    </row>
    <row r="920" spans="1:18" x14ac:dyDescent="0.3">
      <c r="A920" s="76">
        <v>2</v>
      </c>
      <c r="B920" s="75" t="s">
        <v>347</v>
      </c>
      <c r="C920" s="75" t="s">
        <v>1237</v>
      </c>
      <c r="D920" s="75" t="s">
        <v>378</v>
      </c>
      <c r="E920" s="75" t="s">
        <v>1238</v>
      </c>
      <c r="F920" s="75" t="s">
        <v>480</v>
      </c>
      <c r="G920" s="75" t="s">
        <v>1240</v>
      </c>
      <c r="H920" s="80">
        <v>4011</v>
      </c>
      <c r="I920" s="76">
        <v>3</v>
      </c>
      <c r="J920" s="153">
        <f>นครพนม!F29</f>
        <v>257646.78</v>
      </c>
      <c r="K920" s="159">
        <f>นครพนม!AL29</f>
        <v>208210.15000000002</v>
      </c>
      <c r="L920" s="81">
        <f>นครพนม!AM29</f>
        <v>2307231.67</v>
      </c>
      <c r="M920" s="81">
        <f>นครพนม!AN29</f>
        <v>2362217.61</v>
      </c>
      <c r="N920" s="75"/>
      <c r="O920" s="75"/>
      <c r="P920" s="75"/>
      <c r="Q920" s="151">
        <f t="shared" si="109"/>
        <v>-54985.939999999944</v>
      </c>
      <c r="R920" s="78">
        <f t="shared" si="110"/>
        <v>575.22604587384694</v>
      </c>
    </row>
    <row r="921" spans="1:18" x14ac:dyDescent="0.3">
      <c r="A921" s="76">
        <v>3</v>
      </c>
      <c r="B921" s="75" t="s">
        <v>347</v>
      </c>
      <c r="C921" s="75" t="s">
        <v>1237</v>
      </c>
      <c r="D921" s="75" t="s">
        <v>378</v>
      </c>
      <c r="E921" s="75" t="s">
        <v>1238</v>
      </c>
      <c r="F921" s="75" t="s">
        <v>480</v>
      </c>
      <c r="G921" s="75" t="s">
        <v>1241</v>
      </c>
      <c r="H921" s="80">
        <v>5215</v>
      </c>
      <c r="I921" s="76">
        <v>4</v>
      </c>
      <c r="J921" s="153">
        <f>นครพนม!F30</f>
        <v>889051.35</v>
      </c>
      <c r="K921" s="159">
        <f>นครพนม!AL30</f>
        <v>520928.31999999995</v>
      </c>
      <c r="L921" s="81">
        <f>นครพนม!AM30</f>
        <v>2601744.23</v>
      </c>
      <c r="M921" s="81">
        <f>นครพนม!AN30</f>
        <v>2546269.2800000003</v>
      </c>
      <c r="N921" s="75"/>
      <c r="O921" s="75"/>
      <c r="P921" s="75"/>
      <c r="Q921" s="151">
        <f t="shared" si="109"/>
        <v>55474.949999999721</v>
      </c>
      <c r="R921" s="78">
        <f t="shared" si="110"/>
        <v>498.89630488974115</v>
      </c>
    </row>
    <row r="922" spans="1:18" x14ac:dyDescent="0.3">
      <c r="A922" s="76">
        <v>4</v>
      </c>
      <c r="B922" s="75" t="s">
        <v>347</v>
      </c>
      <c r="C922" s="75" t="s">
        <v>1237</v>
      </c>
      <c r="D922" s="75" t="s">
        <v>378</v>
      </c>
      <c r="E922" s="75" t="s">
        <v>1238</v>
      </c>
      <c r="F922" s="75" t="s">
        <v>480</v>
      </c>
      <c r="G922" s="75" t="s">
        <v>1242</v>
      </c>
      <c r="H922" s="80">
        <v>2879</v>
      </c>
      <c r="I922" s="76">
        <v>2</v>
      </c>
      <c r="J922" s="153">
        <f>นครพนม!F31</f>
        <v>427982.5</v>
      </c>
      <c r="K922" s="159">
        <f>นครพนม!AL31</f>
        <v>361733.22</v>
      </c>
      <c r="L922" s="81">
        <f>นครพนม!AM31</f>
        <v>1488449.24</v>
      </c>
      <c r="M922" s="81">
        <f>นครพนม!AN31</f>
        <v>1603039.2</v>
      </c>
      <c r="N922" s="75"/>
      <c r="O922" s="75"/>
      <c r="P922" s="75"/>
      <c r="Q922" s="151">
        <f t="shared" si="109"/>
        <v>-114589.95999999996</v>
      </c>
      <c r="R922" s="78">
        <f t="shared" si="110"/>
        <v>517.00216741924282</v>
      </c>
    </row>
    <row r="923" spans="1:18" x14ac:dyDescent="0.3">
      <c r="A923" s="76">
        <v>5</v>
      </c>
      <c r="B923" s="75" t="s">
        <v>347</v>
      </c>
      <c r="C923" s="75" t="s">
        <v>1237</v>
      </c>
      <c r="D923" s="75" t="s">
        <v>378</v>
      </c>
      <c r="E923" s="75" t="s">
        <v>1238</v>
      </c>
      <c r="F923" s="75" t="s">
        <v>480</v>
      </c>
      <c r="G923" s="75" t="s">
        <v>1243</v>
      </c>
      <c r="H923" s="80">
        <v>3429</v>
      </c>
      <c r="I923" s="76">
        <v>3</v>
      </c>
      <c r="J923" s="153">
        <f>นครพนม!F32</f>
        <v>328782.26</v>
      </c>
      <c r="K923" s="159">
        <f>นครพนม!AL32</f>
        <v>335101.2</v>
      </c>
      <c r="L923" s="81">
        <f>นครพนม!AM32</f>
        <v>751508.95</v>
      </c>
      <c r="M923" s="81">
        <f>นครพนม!AN32</f>
        <v>863563.78</v>
      </c>
      <c r="N923" s="75"/>
      <c r="O923" s="75"/>
      <c r="P923" s="75"/>
      <c r="Q923" s="151">
        <f t="shared" si="109"/>
        <v>-112054.83000000007</v>
      </c>
      <c r="R923" s="78">
        <f t="shared" si="110"/>
        <v>219.162715077282</v>
      </c>
    </row>
    <row r="924" spans="1:18" x14ac:dyDescent="0.3">
      <c r="A924" s="76">
        <v>6</v>
      </c>
      <c r="B924" s="75" t="s">
        <v>347</v>
      </c>
      <c r="C924" s="75" t="s">
        <v>1237</v>
      </c>
      <c r="D924" s="75" t="s">
        <v>378</v>
      </c>
      <c r="E924" s="75" t="s">
        <v>1238</v>
      </c>
      <c r="F924" s="75" t="s">
        <v>480</v>
      </c>
      <c r="G924" s="75" t="s">
        <v>1244</v>
      </c>
      <c r="H924" s="80">
        <v>4031</v>
      </c>
      <c r="I924" s="76">
        <v>3</v>
      </c>
      <c r="J924" s="153">
        <f>นครพนม!F33</f>
        <v>303151.68</v>
      </c>
      <c r="K924" s="159">
        <f>นครพนม!AL33</f>
        <v>286356.27</v>
      </c>
      <c r="L924" s="81">
        <f>นครพนม!AM33</f>
        <v>1829961.21</v>
      </c>
      <c r="M924" s="81">
        <f>นครพนม!AN33</f>
        <v>1882850.58</v>
      </c>
      <c r="N924" s="75"/>
      <c r="O924" s="75"/>
      <c r="P924" s="75"/>
      <c r="Q924" s="151">
        <f t="shared" si="109"/>
        <v>-52889.370000000112</v>
      </c>
      <c r="R924" s="78">
        <f t="shared" si="110"/>
        <v>453.97201935003721</v>
      </c>
    </row>
    <row r="925" spans="1:18" x14ac:dyDescent="0.3">
      <c r="A925" s="76">
        <v>7</v>
      </c>
      <c r="B925" s="75" t="s">
        <v>347</v>
      </c>
      <c r="C925" s="75" t="s">
        <v>1237</v>
      </c>
      <c r="D925" s="75" t="s">
        <v>378</v>
      </c>
      <c r="E925" s="75" t="s">
        <v>1238</v>
      </c>
      <c r="F925" s="75" t="s">
        <v>480</v>
      </c>
      <c r="G925" s="75" t="s">
        <v>1245</v>
      </c>
      <c r="H925" s="80">
        <v>4404</v>
      </c>
      <c r="I925" s="76">
        <v>3</v>
      </c>
      <c r="J925" s="153">
        <f>นครพนม!F34</f>
        <v>83941.27</v>
      </c>
      <c r="K925" s="159">
        <f>นครพนม!AL34</f>
        <v>215076.08000000002</v>
      </c>
      <c r="L925" s="81">
        <f>นครพนม!AM34</f>
        <v>1958028.62</v>
      </c>
      <c r="M925" s="81">
        <f>นครพนม!AN34</f>
        <v>2236417.35</v>
      </c>
      <c r="N925" s="75"/>
      <c r="O925" s="75"/>
      <c r="P925" s="75"/>
      <c r="Q925" s="151">
        <f t="shared" si="109"/>
        <v>-278388.73</v>
      </c>
      <c r="R925" s="78">
        <f t="shared" si="110"/>
        <v>444.60232061762036</v>
      </c>
    </row>
    <row r="926" spans="1:18" s="119" customFormat="1" x14ac:dyDescent="0.3">
      <c r="A926" s="116">
        <v>8</v>
      </c>
      <c r="B926" s="117" t="s">
        <v>347</v>
      </c>
      <c r="C926" s="117" t="s">
        <v>1237</v>
      </c>
      <c r="D926" s="117" t="s">
        <v>378</v>
      </c>
      <c r="E926" s="117" t="s">
        <v>1238</v>
      </c>
      <c r="F926" s="117" t="s">
        <v>480</v>
      </c>
      <c r="G926" s="117" t="s">
        <v>1246</v>
      </c>
      <c r="H926" s="118">
        <v>2133</v>
      </c>
      <c r="I926" s="116">
        <v>2</v>
      </c>
      <c r="J926" s="124">
        <f>นครพนม!F35</f>
        <v>224754.99</v>
      </c>
      <c r="K926" s="168">
        <f>นครพนม!AL35</f>
        <v>281795.20999999996</v>
      </c>
      <c r="L926" s="124">
        <f>นครพนม!AM35</f>
        <v>642723.40999999992</v>
      </c>
      <c r="M926" s="124">
        <f>นครพนม!AN35</f>
        <v>825950.35</v>
      </c>
      <c r="N926" s="117"/>
      <c r="O926" s="117"/>
      <c r="P926" s="117"/>
      <c r="Q926" s="151">
        <f t="shared" si="109"/>
        <v>-183226.94000000006</v>
      </c>
      <c r="R926" s="78">
        <f t="shared" si="110"/>
        <v>301.32368026254096</v>
      </c>
    </row>
    <row r="927" spans="1:18" x14ac:dyDescent="0.3">
      <c r="A927" s="76">
        <v>9</v>
      </c>
      <c r="B927" s="75" t="s">
        <v>347</v>
      </c>
      <c r="C927" s="75" t="s">
        <v>1237</v>
      </c>
      <c r="D927" s="75" t="s">
        <v>378</v>
      </c>
      <c r="E927" s="75" t="s">
        <v>1238</v>
      </c>
      <c r="F927" s="75" t="s">
        <v>480</v>
      </c>
      <c r="G927" s="75" t="s">
        <v>1247</v>
      </c>
      <c r="H927" s="80">
        <v>2756</v>
      </c>
      <c r="I927" s="76">
        <v>2</v>
      </c>
      <c r="J927" s="153">
        <f>นครพนม!F36</f>
        <v>312631.96000000002</v>
      </c>
      <c r="K927" s="159">
        <f>นครพนม!AL36</f>
        <v>432716.76</v>
      </c>
      <c r="L927" s="81">
        <f>นครพนม!AM36</f>
        <v>799618.74</v>
      </c>
      <c r="M927" s="81">
        <f>นครพนม!AN36</f>
        <v>881634.6</v>
      </c>
      <c r="N927" s="75"/>
      <c r="O927" s="75"/>
      <c r="P927" s="75"/>
      <c r="Q927" s="151">
        <f t="shared" si="109"/>
        <v>-82015.859999999986</v>
      </c>
      <c r="R927" s="78">
        <f t="shared" si="110"/>
        <v>290.13742380261249</v>
      </c>
    </row>
    <row r="928" spans="1:18" x14ac:dyDescent="0.3">
      <c r="A928" s="76">
        <v>10</v>
      </c>
      <c r="B928" s="75" t="s">
        <v>347</v>
      </c>
      <c r="C928" s="75" t="s">
        <v>1237</v>
      </c>
      <c r="D928" s="75" t="s">
        <v>378</v>
      </c>
      <c r="E928" s="75" t="s">
        <v>1238</v>
      </c>
      <c r="F928" s="75" t="s">
        <v>480</v>
      </c>
      <c r="G928" s="75" t="s">
        <v>1248</v>
      </c>
      <c r="H928" s="80">
        <v>2482</v>
      </c>
      <c r="I928" s="76">
        <v>2</v>
      </c>
      <c r="J928" s="153">
        <f>นครพนม!F37</f>
        <v>461585.34</v>
      </c>
      <c r="K928" s="159">
        <f>นครพนม!AL37</f>
        <v>496403.95</v>
      </c>
      <c r="L928" s="81">
        <f>นครพนม!AM37</f>
        <v>2011200.49</v>
      </c>
      <c r="M928" s="81">
        <f>นครพนม!AN37</f>
        <v>2098918.19</v>
      </c>
      <c r="N928" s="75"/>
      <c r="O928" s="75"/>
      <c r="P928" s="75"/>
      <c r="Q928" s="151">
        <f t="shared" si="109"/>
        <v>-87717.699999999953</v>
      </c>
      <c r="R928" s="78">
        <f t="shared" si="110"/>
        <v>810.3144601128123</v>
      </c>
    </row>
    <row r="929" spans="1:18" s="21" customFormat="1" x14ac:dyDescent="0.3">
      <c r="A929" s="139">
        <v>2</v>
      </c>
      <c r="B929" s="140" t="s">
        <v>347</v>
      </c>
      <c r="C929" s="140"/>
      <c r="D929" s="140"/>
      <c r="E929" s="140" t="s">
        <v>376</v>
      </c>
      <c r="F929" s="140"/>
      <c r="G929" s="140" t="s">
        <v>1249</v>
      </c>
      <c r="H929" s="142">
        <f>SUM(H919:H928)</f>
        <v>31340</v>
      </c>
      <c r="I929" s="139"/>
      <c r="J929" s="142">
        <f>SUM(J919:J928)</f>
        <v>3289528.13</v>
      </c>
      <c r="K929" s="160">
        <f>SUM(K919:K928)</f>
        <v>3138321.16</v>
      </c>
      <c r="L929" s="142">
        <f t="shared" ref="L929:M929" si="112">SUM(L919:L928)</f>
        <v>14390466.560000002</v>
      </c>
      <c r="M929" s="142">
        <f t="shared" si="112"/>
        <v>15300860.939999999</v>
      </c>
      <c r="N929" s="140">
        <v>9</v>
      </c>
      <c r="O929" s="140">
        <v>9</v>
      </c>
      <c r="P929" s="140">
        <f>N929-O929</f>
        <v>0</v>
      </c>
      <c r="Q929" s="152">
        <f t="shared" si="109"/>
        <v>-910394.37999999709</v>
      </c>
      <c r="R929" s="150">
        <f>L929/H929</f>
        <v>459.17251308232301</v>
      </c>
    </row>
    <row r="930" spans="1:18" x14ac:dyDescent="0.3">
      <c r="A930" s="76">
        <v>1</v>
      </c>
      <c r="B930" s="75" t="s">
        <v>347</v>
      </c>
      <c r="C930" s="75" t="s">
        <v>1250</v>
      </c>
      <c r="D930" s="75" t="s">
        <v>385</v>
      </c>
      <c r="E930" s="75" t="s">
        <v>1251</v>
      </c>
      <c r="F930" s="75" t="s">
        <v>510</v>
      </c>
      <c r="G930" s="75" t="s">
        <v>1252</v>
      </c>
      <c r="H930" s="80"/>
      <c r="I930" s="76"/>
      <c r="J930" s="153"/>
      <c r="K930" s="159"/>
      <c r="L930" s="81"/>
      <c r="M930" s="81"/>
      <c r="N930" s="75"/>
      <c r="O930" s="75"/>
      <c r="P930" s="75"/>
    </row>
    <row r="931" spans="1:18" x14ac:dyDescent="0.3">
      <c r="A931" s="76">
        <v>2</v>
      </c>
      <c r="B931" s="75" t="s">
        <v>347</v>
      </c>
      <c r="C931" s="75" t="s">
        <v>1250</v>
      </c>
      <c r="D931" s="75" t="s">
        <v>385</v>
      </c>
      <c r="E931" s="75" t="s">
        <v>1251</v>
      </c>
      <c r="F931" s="75" t="s">
        <v>480</v>
      </c>
      <c r="G931" s="75" t="s">
        <v>1253</v>
      </c>
      <c r="H931" s="80">
        <v>3608</v>
      </c>
      <c r="I931" s="76">
        <v>3</v>
      </c>
      <c r="J931" s="153">
        <f>นครพนม!F38</f>
        <v>502535.7</v>
      </c>
      <c r="K931" s="159">
        <f>นครพนม!AL38</f>
        <v>474916.44999999995</v>
      </c>
      <c r="L931" s="81">
        <f>นครพนม!AM38</f>
        <v>1713054.46</v>
      </c>
      <c r="M931" s="81">
        <f>นครพนม!AN38</f>
        <v>1625357.27</v>
      </c>
      <c r="N931" s="75"/>
      <c r="O931" s="75"/>
      <c r="P931" s="75"/>
      <c r="Q931" s="151">
        <f t="shared" si="109"/>
        <v>87697.189999999944</v>
      </c>
      <c r="R931" s="78">
        <f t="shared" si="110"/>
        <v>474.7933647450111</v>
      </c>
    </row>
    <row r="932" spans="1:18" x14ac:dyDescent="0.3">
      <c r="A932" s="76">
        <v>3</v>
      </c>
      <c r="B932" s="75" t="s">
        <v>347</v>
      </c>
      <c r="C932" s="75" t="s">
        <v>1250</v>
      </c>
      <c r="D932" s="75" t="s">
        <v>385</v>
      </c>
      <c r="E932" s="75" t="s">
        <v>1251</v>
      </c>
      <c r="F932" s="75" t="s">
        <v>480</v>
      </c>
      <c r="G932" s="75" t="s">
        <v>1254</v>
      </c>
      <c r="H932" s="80">
        <v>4330</v>
      </c>
      <c r="I932" s="76">
        <v>3</v>
      </c>
      <c r="J932" s="153">
        <f>นครพนม!F39</f>
        <v>264330.3</v>
      </c>
      <c r="K932" s="159">
        <f>นครพนม!AL39</f>
        <v>194741.92999999996</v>
      </c>
      <c r="L932" s="81">
        <f>นครพนม!AM39</f>
        <v>1580260.48</v>
      </c>
      <c r="M932" s="81">
        <f>นครพนม!AN39</f>
        <v>1690620.6900000002</v>
      </c>
      <c r="N932" s="75"/>
      <c r="O932" s="75"/>
      <c r="P932" s="75"/>
      <c r="Q932" s="151">
        <f t="shared" si="109"/>
        <v>-110360.2100000002</v>
      </c>
      <c r="R932" s="78">
        <f t="shared" si="110"/>
        <v>364.95623094688221</v>
      </c>
    </row>
    <row r="933" spans="1:18" x14ac:dyDescent="0.3">
      <c r="A933" s="76">
        <v>4</v>
      </c>
      <c r="B933" s="75" t="s">
        <v>347</v>
      </c>
      <c r="C933" s="75" t="s">
        <v>1250</v>
      </c>
      <c r="D933" s="75" t="s">
        <v>385</v>
      </c>
      <c r="E933" s="75" t="s">
        <v>1251</v>
      </c>
      <c r="F933" s="75" t="s">
        <v>480</v>
      </c>
      <c r="G933" s="75" t="s">
        <v>1255</v>
      </c>
      <c r="H933" s="80">
        <v>1035</v>
      </c>
      <c r="I933" s="76">
        <v>1</v>
      </c>
      <c r="J933" s="153">
        <f>นครพนม!F40</f>
        <v>479730.63</v>
      </c>
      <c r="K933" s="159">
        <f>นครพนม!AL40</f>
        <v>563196.44999999995</v>
      </c>
      <c r="L933" s="81">
        <f>นครพนม!AM40</f>
        <v>1453693.52</v>
      </c>
      <c r="M933" s="81">
        <f>นครพนม!AN40</f>
        <v>1470854.77</v>
      </c>
      <c r="N933" s="75"/>
      <c r="O933" s="75"/>
      <c r="P933" s="75"/>
      <c r="Q933" s="151">
        <f t="shared" si="109"/>
        <v>-17161.25</v>
      </c>
      <c r="R933" s="78">
        <f t="shared" si="110"/>
        <v>1404.5348019323671</v>
      </c>
    </row>
    <row r="934" spans="1:18" x14ac:dyDescent="0.3">
      <c r="A934" s="76">
        <v>5</v>
      </c>
      <c r="B934" s="75" t="s">
        <v>347</v>
      </c>
      <c r="C934" s="75" t="s">
        <v>1250</v>
      </c>
      <c r="D934" s="75" t="s">
        <v>385</v>
      </c>
      <c r="E934" s="75" t="s">
        <v>1251</v>
      </c>
      <c r="F934" s="75" t="s">
        <v>480</v>
      </c>
      <c r="G934" s="75" t="s">
        <v>1256</v>
      </c>
      <c r="H934" s="80">
        <v>2157</v>
      </c>
      <c r="I934" s="76">
        <v>2</v>
      </c>
      <c r="J934" s="153">
        <f>นครพนม!F41</f>
        <v>109741.48</v>
      </c>
      <c r="K934" s="159">
        <f>นครพนม!AL41</f>
        <v>-134617.33000000002</v>
      </c>
      <c r="L934" s="81">
        <f>นครพนม!AM41</f>
        <v>1737388.34</v>
      </c>
      <c r="M934" s="81">
        <f>นครพนม!AN41</f>
        <v>2343034.83</v>
      </c>
      <c r="N934" s="75"/>
      <c r="O934" s="75"/>
      <c r="P934" s="75"/>
      <c r="Q934" s="151">
        <f t="shared" si="109"/>
        <v>-605646.49</v>
      </c>
      <c r="R934" s="78">
        <f t="shared" si="110"/>
        <v>805.46515530829856</v>
      </c>
    </row>
    <row r="935" spans="1:18" x14ac:dyDescent="0.3">
      <c r="A935" s="76">
        <v>6</v>
      </c>
      <c r="B935" s="75" t="s">
        <v>347</v>
      </c>
      <c r="C935" s="75" t="s">
        <v>1250</v>
      </c>
      <c r="D935" s="75" t="s">
        <v>385</v>
      </c>
      <c r="E935" s="75" t="s">
        <v>1251</v>
      </c>
      <c r="F935" s="75" t="s">
        <v>480</v>
      </c>
      <c r="G935" s="75" t="s">
        <v>1257</v>
      </c>
      <c r="H935" s="80">
        <v>2614</v>
      </c>
      <c r="I935" s="76">
        <v>2</v>
      </c>
      <c r="J935" s="153">
        <f>นครพนม!F42</f>
        <v>189006.64</v>
      </c>
      <c r="K935" s="159">
        <f>นครพนม!AL42</f>
        <v>654302.68000000005</v>
      </c>
      <c r="L935" s="81">
        <f>นครพนม!AM42</f>
        <v>1543497.33</v>
      </c>
      <c r="M935" s="81">
        <f>นครพนม!AN42</f>
        <v>1709232.7899999998</v>
      </c>
      <c r="N935" s="75"/>
      <c r="O935" s="75"/>
      <c r="P935" s="75"/>
      <c r="Q935" s="151">
        <f t="shared" si="109"/>
        <v>-165735.45999999973</v>
      </c>
      <c r="R935" s="78">
        <f t="shared" si="110"/>
        <v>590.47334736036726</v>
      </c>
    </row>
    <row r="936" spans="1:18" x14ac:dyDescent="0.3">
      <c r="A936" s="76">
        <v>7</v>
      </c>
      <c r="B936" s="75" t="s">
        <v>347</v>
      </c>
      <c r="C936" s="75" t="s">
        <v>1250</v>
      </c>
      <c r="D936" s="75" t="s">
        <v>385</v>
      </c>
      <c r="E936" s="75" t="s">
        <v>1251</v>
      </c>
      <c r="F936" s="75" t="s">
        <v>480</v>
      </c>
      <c r="G936" s="75" t="s">
        <v>1258</v>
      </c>
      <c r="H936" s="80">
        <v>2353</v>
      </c>
      <c r="I936" s="76">
        <v>2</v>
      </c>
      <c r="J936" s="153">
        <f>นครพนม!F43</f>
        <v>405027.17</v>
      </c>
      <c r="K936" s="159">
        <f>นครพนม!AL43</f>
        <v>961741.83000000007</v>
      </c>
      <c r="L936" s="81">
        <f>นครพนม!AM43</f>
        <v>1881339.42</v>
      </c>
      <c r="M936" s="81">
        <f>นครพนม!AN43</f>
        <v>1870840.75</v>
      </c>
      <c r="N936" s="75"/>
      <c r="O936" s="75"/>
      <c r="P936" s="75"/>
      <c r="Q936" s="151">
        <f t="shared" si="109"/>
        <v>10498.669999999925</v>
      </c>
      <c r="R936" s="78">
        <f t="shared" si="110"/>
        <v>799.54926476838079</v>
      </c>
    </row>
    <row r="937" spans="1:18" x14ac:dyDescent="0.3">
      <c r="A937" s="76">
        <v>8</v>
      </c>
      <c r="B937" s="75" t="s">
        <v>347</v>
      </c>
      <c r="C937" s="75" t="s">
        <v>1250</v>
      </c>
      <c r="D937" s="75" t="s">
        <v>385</v>
      </c>
      <c r="E937" s="75" t="s">
        <v>1251</v>
      </c>
      <c r="F937" s="75" t="s">
        <v>480</v>
      </c>
      <c r="G937" s="75" t="s">
        <v>1259</v>
      </c>
      <c r="H937" s="80">
        <v>2077</v>
      </c>
      <c r="I937" s="76">
        <v>2</v>
      </c>
      <c r="J937" s="153">
        <f>นครพนม!F44</f>
        <v>285593.24</v>
      </c>
      <c r="K937" s="159">
        <f>นครพนม!AL44</f>
        <v>505234.81999999989</v>
      </c>
      <c r="L937" s="81">
        <f>นครพนม!AM44</f>
        <v>574486.85</v>
      </c>
      <c r="M937" s="81">
        <f>นครพนม!AN44</f>
        <v>509534</v>
      </c>
      <c r="N937" s="75"/>
      <c r="O937" s="75"/>
      <c r="P937" s="75"/>
      <c r="Q937" s="151">
        <f t="shared" si="109"/>
        <v>64952.849999999977</v>
      </c>
      <c r="R937" s="78">
        <f t="shared" si="110"/>
        <v>276.59453538757822</v>
      </c>
    </row>
    <row r="938" spans="1:18" x14ac:dyDescent="0.3">
      <c r="A938" s="76">
        <v>9</v>
      </c>
      <c r="B938" s="75" t="s">
        <v>347</v>
      </c>
      <c r="C938" s="75" t="s">
        <v>1250</v>
      </c>
      <c r="D938" s="75" t="s">
        <v>385</v>
      </c>
      <c r="E938" s="75" t="s">
        <v>1251</v>
      </c>
      <c r="F938" s="75" t="s">
        <v>480</v>
      </c>
      <c r="G938" s="75" t="s">
        <v>1260</v>
      </c>
      <c r="H938" s="80">
        <v>2893</v>
      </c>
      <c r="I938" s="76">
        <v>2</v>
      </c>
      <c r="J938" s="153">
        <f>นครพนม!F45</f>
        <v>351188.79</v>
      </c>
      <c r="K938" s="159">
        <f>นครพนม!AL45</f>
        <v>404051.14999999997</v>
      </c>
      <c r="L938" s="81">
        <f>นครพนม!AM45</f>
        <v>1671473.99</v>
      </c>
      <c r="M938" s="81">
        <f>นครพนม!AN45</f>
        <v>1824489.94</v>
      </c>
      <c r="N938" s="75"/>
      <c r="O938" s="75"/>
      <c r="P938" s="75"/>
      <c r="Q938" s="151">
        <f t="shared" si="109"/>
        <v>-153015.94999999995</v>
      </c>
      <c r="R938" s="78">
        <f t="shared" si="110"/>
        <v>577.76494642239891</v>
      </c>
    </row>
    <row r="939" spans="1:18" x14ac:dyDescent="0.3">
      <c r="A939" s="76">
        <v>10</v>
      </c>
      <c r="B939" s="75" t="s">
        <v>347</v>
      </c>
      <c r="C939" s="75" t="s">
        <v>1250</v>
      </c>
      <c r="D939" s="75" t="s">
        <v>385</v>
      </c>
      <c r="E939" s="75" t="s">
        <v>1251</v>
      </c>
      <c r="F939" s="75" t="s">
        <v>480</v>
      </c>
      <c r="G939" s="75" t="s">
        <v>1261</v>
      </c>
      <c r="H939" s="80">
        <v>2053</v>
      </c>
      <c r="I939" s="76">
        <v>2</v>
      </c>
      <c r="J939" s="153">
        <f>นครพนม!F46</f>
        <v>107070.6</v>
      </c>
      <c r="K939" s="159">
        <f>นครพนม!AL46</f>
        <v>139278.1</v>
      </c>
      <c r="L939" s="81">
        <f>นครพนม!AM46</f>
        <v>1324275.01</v>
      </c>
      <c r="M939" s="81">
        <f>นครพนม!AN46</f>
        <v>1355480.39</v>
      </c>
      <c r="N939" s="75"/>
      <c r="O939" s="75"/>
      <c r="P939" s="75"/>
      <c r="Q939" s="151">
        <f t="shared" si="109"/>
        <v>-31205.379999999888</v>
      </c>
      <c r="R939" s="78">
        <f t="shared" si="110"/>
        <v>645.0438431563565</v>
      </c>
    </row>
    <row r="940" spans="1:18" x14ac:dyDescent="0.3">
      <c r="A940" s="76">
        <v>11</v>
      </c>
      <c r="B940" s="75" t="s">
        <v>347</v>
      </c>
      <c r="C940" s="75" t="s">
        <v>1250</v>
      </c>
      <c r="D940" s="75" t="s">
        <v>385</v>
      </c>
      <c r="E940" s="75" t="s">
        <v>1251</v>
      </c>
      <c r="F940" s="75" t="s">
        <v>480</v>
      </c>
      <c r="G940" s="75" t="s">
        <v>1262</v>
      </c>
      <c r="H940" s="80">
        <v>1752</v>
      </c>
      <c r="I940" s="76">
        <v>2</v>
      </c>
      <c r="J940" s="153">
        <f>นครพนม!F47</f>
        <v>9987.41</v>
      </c>
      <c r="K940" s="159">
        <f>นครพนม!AL47</f>
        <v>-24003.5</v>
      </c>
      <c r="L940" s="81">
        <f>นครพนม!AM47</f>
        <v>1272886.44</v>
      </c>
      <c r="M940" s="81">
        <f>นครพนม!AN47</f>
        <v>1420814.84</v>
      </c>
      <c r="N940" s="75"/>
      <c r="O940" s="75"/>
      <c r="P940" s="75"/>
      <c r="Q940" s="151">
        <f t="shared" si="109"/>
        <v>-147928.40000000014</v>
      </c>
      <c r="R940" s="78">
        <f t="shared" si="110"/>
        <v>726.53335616438358</v>
      </c>
    </row>
    <row r="941" spans="1:18" x14ac:dyDescent="0.3">
      <c r="A941" s="76">
        <v>12</v>
      </c>
      <c r="B941" s="75" t="s">
        <v>347</v>
      </c>
      <c r="C941" s="75" t="s">
        <v>1250</v>
      </c>
      <c r="D941" s="75" t="s">
        <v>385</v>
      </c>
      <c r="E941" s="75" t="s">
        <v>1251</v>
      </c>
      <c r="F941" s="75" t="s">
        <v>480</v>
      </c>
      <c r="G941" s="75" t="s">
        <v>1543</v>
      </c>
      <c r="H941" s="80">
        <v>1882</v>
      </c>
      <c r="I941" s="76">
        <v>2</v>
      </c>
      <c r="J941" s="153">
        <f>นครพนม!F48</f>
        <v>127781.13</v>
      </c>
      <c r="K941" s="159">
        <f>นครพนม!AL48</f>
        <v>202200.35000000003</v>
      </c>
      <c r="L941" s="81">
        <f>นครพนม!AM48</f>
        <v>1187925.54</v>
      </c>
      <c r="M941" s="81">
        <f>นครพนม!AN48</f>
        <v>1272903.28</v>
      </c>
      <c r="N941" s="75"/>
      <c r="O941" s="75"/>
      <c r="P941" s="75"/>
      <c r="Q941" s="151">
        <f t="shared" si="109"/>
        <v>-84977.739999999991</v>
      </c>
      <c r="R941" s="78">
        <f t="shared" si="110"/>
        <v>631.20379383634429</v>
      </c>
    </row>
    <row r="942" spans="1:18" x14ac:dyDescent="0.3">
      <c r="A942" s="76">
        <v>13</v>
      </c>
      <c r="B942" s="75" t="s">
        <v>347</v>
      </c>
      <c r="C942" s="75" t="s">
        <v>1250</v>
      </c>
      <c r="D942" s="75" t="s">
        <v>385</v>
      </c>
      <c r="E942" s="75" t="s">
        <v>1251</v>
      </c>
      <c r="F942" s="75" t="s">
        <v>480</v>
      </c>
      <c r="G942" s="75" t="s">
        <v>1544</v>
      </c>
      <c r="H942" s="80">
        <v>2722</v>
      </c>
      <c r="I942" s="76">
        <v>2</v>
      </c>
      <c r="J942" s="153">
        <f>นครพนม!F49</f>
        <v>472043.94</v>
      </c>
      <c r="K942" s="159">
        <f>นครพนม!AL49</f>
        <v>356437.8</v>
      </c>
      <c r="L942" s="81">
        <f>นครพนม!AM49</f>
        <v>1215681.5699999998</v>
      </c>
      <c r="M942" s="81">
        <f>นครพนม!AN49</f>
        <v>1321371.8</v>
      </c>
      <c r="N942" s="75"/>
      <c r="O942" s="75"/>
      <c r="P942" s="75"/>
      <c r="Q942" s="151">
        <f t="shared" si="109"/>
        <v>-105690.23000000021</v>
      </c>
      <c r="R942" s="78">
        <f t="shared" si="110"/>
        <v>446.6133614988978</v>
      </c>
    </row>
    <row r="943" spans="1:18" x14ac:dyDescent="0.3">
      <c r="A943" s="76">
        <v>14</v>
      </c>
      <c r="B943" s="75" t="s">
        <v>347</v>
      </c>
      <c r="C943" s="75" t="s">
        <v>1250</v>
      </c>
      <c r="D943" s="75" t="s">
        <v>385</v>
      </c>
      <c r="E943" s="75" t="s">
        <v>1251</v>
      </c>
      <c r="F943" s="75" t="s">
        <v>480</v>
      </c>
      <c r="G943" s="75" t="s">
        <v>1265</v>
      </c>
      <c r="H943" s="80">
        <v>2744</v>
      </c>
      <c r="I943" s="76">
        <v>2</v>
      </c>
      <c r="J943" s="153">
        <f>นครพนม!F50</f>
        <v>472410.03</v>
      </c>
      <c r="K943" s="159">
        <f>นครพนม!AL50</f>
        <v>913163</v>
      </c>
      <c r="L943" s="81">
        <f>นครพนม!AM50</f>
        <v>1389704.46</v>
      </c>
      <c r="M943" s="81">
        <f>นครพนม!AN50</f>
        <v>1428530.42</v>
      </c>
      <c r="N943" s="75"/>
      <c r="O943" s="75"/>
      <c r="P943" s="75"/>
      <c r="Q943" s="151">
        <f t="shared" si="109"/>
        <v>-38825.959999999963</v>
      </c>
      <c r="R943" s="78">
        <f t="shared" si="110"/>
        <v>506.45206268221574</v>
      </c>
    </row>
    <row r="944" spans="1:18" x14ac:dyDescent="0.3">
      <c r="A944" s="76">
        <v>15</v>
      </c>
      <c r="B944" s="75" t="s">
        <v>347</v>
      </c>
      <c r="C944" s="75" t="s">
        <v>1250</v>
      </c>
      <c r="D944" s="75" t="s">
        <v>385</v>
      </c>
      <c r="E944" s="75" t="s">
        <v>1251</v>
      </c>
      <c r="F944" s="75" t="s">
        <v>480</v>
      </c>
      <c r="G944" s="75" t="s">
        <v>1266</v>
      </c>
      <c r="H944" s="80">
        <v>2659</v>
      </c>
      <c r="I944" s="76">
        <v>2</v>
      </c>
      <c r="J944" s="153">
        <f>นครพนม!F51</f>
        <v>538316.01</v>
      </c>
      <c r="K944" s="159">
        <f>นครพนม!AL51</f>
        <v>720409.61</v>
      </c>
      <c r="L944" s="81">
        <f>นครพนม!AM51</f>
        <v>1224403.92</v>
      </c>
      <c r="M944" s="81">
        <f>นครพนม!AN51</f>
        <v>1318519.3499999999</v>
      </c>
      <c r="N944" s="75"/>
      <c r="O944" s="75"/>
      <c r="P944" s="75"/>
      <c r="Q944" s="151">
        <f t="shared" si="109"/>
        <v>-94115.429999999935</v>
      </c>
      <c r="R944" s="78">
        <f t="shared" si="110"/>
        <v>460.47533659270397</v>
      </c>
    </row>
    <row r="945" spans="1:18" x14ac:dyDescent="0.3">
      <c r="A945" s="76">
        <v>16</v>
      </c>
      <c r="B945" s="75" t="s">
        <v>347</v>
      </c>
      <c r="C945" s="75" t="s">
        <v>1250</v>
      </c>
      <c r="D945" s="75" t="s">
        <v>385</v>
      </c>
      <c r="E945" s="75" t="s">
        <v>1251</v>
      </c>
      <c r="F945" s="75" t="s">
        <v>480</v>
      </c>
      <c r="G945" s="75" t="s">
        <v>1267</v>
      </c>
      <c r="H945" s="80">
        <v>1879</v>
      </c>
      <c r="I945" s="76">
        <v>2</v>
      </c>
      <c r="J945" s="153">
        <f>นครพนม!F52</f>
        <v>294041.71000000002</v>
      </c>
      <c r="K945" s="159">
        <f>นครพนม!AL52</f>
        <v>340109.01</v>
      </c>
      <c r="L945" s="81">
        <f>นครพนม!AM52</f>
        <v>376738.67</v>
      </c>
      <c r="M945" s="81">
        <f>นครพนม!AN52</f>
        <v>644486.71</v>
      </c>
      <c r="N945" s="75"/>
      <c r="O945" s="75"/>
      <c r="P945" s="75"/>
      <c r="Q945" s="151">
        <f t="shared" si="109"/>
        <v>-267748.03999999998</v>
      </c>
      <c r="R945" s="78">
        <f t="shared" si="110"/>
        <v>200.49955827567854</v>
      </c>
    </row>
    <row r="946" spans="1:18" x14ac:dyDescent="0.3">
      <c r="A946" s="91">
        <v>17</v>
      </c>
      <c r="B946" s="89" t="s">
        <v>347</v>
      </c>
      <c r="C946" s="89" t="s">
        <v>1250</v>
      </c>
      <c r="D946" s="89" t="s">
        <v>385</v>
      </c>
      <c r="E946" s="89" t="s">
        <v>1251</v>
      </c>
      <c r="F946" s="89" t="s">
        <v>480</v>
      </c>
      <c r="G946" s="89" t="s">
        <v>1268</v>
      </c>
      <c r="H946" s="90">
        <v>2446</v>
      </c>
      <c r="I946" s="91">
        <v>2</v>
      </c>
      <c r="J946" s="153">
        <f>นครพนม!F53</f>
        <v>114154.17</v>
      </c>
      <c r="K946" s="159">
        <f>นครพนม!AL53</f>
        <v>373492.47</v>
      </c>
      <c r="L946" s="81">
        <f>นครพนม!AM53</f>
        <v>1500121.71</v>
      </c>
      <c r="M946" s="81">
        <f>นครพนม!AN53</f>
        <v>1625171.6199999999</v>
      </c>
      <c r="N946" s="75"/>
      <c r="O946" s="75"/>
      <c r="P946" s="75"/>
      <c r="Q946" s="151">
        <f t="shared" si="109"/>
        <v>-125049.90999999992</v>
      </c>
      <c r="R946" s="78">
        <f t="shared" si="110"/>
        <v>613.29587489779226</v>
      </c>
    </row>
    <row r="947" spans="1:18" x14ac:dyDescent="0.3">
      <c r="A947" s="91">
        <v>18</v>
      </c>
      <c r="B947" s="89" t="s">
        <v>347</v>
      </c>
      <c r="C947" s="89" t="s">
        <v>1250</v>
      </c>
      <c r="D947" s="89" t="s">
        <v>385</v>
      </c>
      <c r="E947" s="89" t="s">
        <v>1251</v>
      </c>
      <c r="F947" s="89" t="s">
        <v>480</v>
      </c>
      <c r="G947" s="89" t="s">
        <v>1269</v>
      </c>
      <c r="H947" s="90">
        <v>1826</v>
      </c>
      <c r="I947" s="91">
        <v>2</v>
      </c>
      <c r="J947" s="153">
        <f>นครพนม!F54</f>
        <v>81782.87</v>
      </c>
      <c r="K947" s="159">
        <f>นครพนม!AL54</f>
        <v>-36910.089999999997</v>
      </c>
      <c r="L947" s="81">
        <f>นครพนม!AM54</f>
        <v>1646760.87</v>
      </c>
      <c r="M947" s="81">
        <f>นครพนม!AN54</f>
        <v>1720877.35</v>
      </c>
      <c r="N947" s="75"/>
      <c r="O947" s="75"/>
      <c r="P947" s="75"/>
      <c r="Q947" s="151">
        <f t="shared" si="109"/>
        <v>-74116.479999999981</v>
      </c>
      <c r="R947" s="78">
        <f t="shared" si="110"/>
        <v>901.84056407447974</v>
      </c>
    </row>
    <row r="948" spans="1:18" s="21" customFormat="1" x14ac:dyDescent="0.3">
      <c r="A948" s="139">
        <v>3</v>
      </c>
      <c r="B948" s="140" t="s">
        <v>347</v>
      </c>
      <c r="C948" s="140"/>
      <c r="D948" s="140"/>
      <c r="E948" s="140" t="s">
        <v>376</v>
      </c>
      <c r="F948" s="140"/>
      <c r="G948" s="140" t="s">
        <v>1270</v>
      </c>
      <c r="H948" s="142">
        <f>SUM(H930:H947)</f>
        <v>41030</v>
      </c>
      <c r="I948" s="139"/>
      <c r="J948" s="142">
        <f>SUM(J930:J947)</f>
        <v>4804741.82</v>
      </c>
      <c r="K948" s="160">
        <f>SUM(K930:K947)</f>
        <v>6607744.7299999995</v>
      </c>
      <c r="L948" s="142">
        <f t="shared" ref="L948:M948" si="113">SUM(L930:L947)</f>
        <v>23293692.580000002</v>
      </c>
      <c r="M948" s="142">
        <f t="shared" si="113"/>
        <v>25152120.800000008</v>
      </c>
      <c r="N948" s="140">
        <v>17</v>
      </c>
      <c r="O948" s="140">
        <v>17</v>
      </c>
      <c r="P948" s="140">
        <f>N948-O948</f>
        <v>0</v>
      </c>
      <c r="Q948" s="152">
        <f t="shared" si="109"/>
        <v>-1858428.2200000063</v>
      </c>
      <c r="R948" s="150">
        <f>L948/H948</f>
        <v>567.72343602242267</v>
      </c>
    </row>
    <row r="949" spans="1:18" x14ac:dyDescent="0.3">
      <c r="A949" s="76">
        <v>1</v>
      </c>
      <c r="B949" s="75" t="s">
        <v>347</v>
      </c>
      <c r="C949" s="75" t="s">
        <v>1271</v>
      </c>
      <c r="D949" s="75" t="s">
        <v>392</v>
      </c>
      <c r="E949" s="75" t="s">
        <v>1272</v>
      </c>
      <c r="F949" s="75" t="s">
        <v>510</v>
      </c>
      <c r="G949" s="75" t="s">
        <v>1273</v>
      </c>
      <c r="H949" s="80"/>
      <c r="I949" s="76"/>
      <c r="J949" s="153"/>
      <c r="K949" s="159"/>
      <c r="L949" s="81"/>
      <c r="M949" s="81"/>
      <c r="N949" s="75"/>
      <c r="O949" s="75"/>
      <c r="P949" s="75"/>
    </row>
    <row r="950" spans="1:18" x14ac:dyDescent="0.3">
      <c r="A950" s="76">
        <v>2</v>
      </c>
      <c r="B950" s="75" t="s">
        <v>347</v>
      </c>
      <c r="C950" s="75" t="s">
        <v>1271</v>
      </c>
      <c r="D950" s="75" t="s">
        <v>392</v>
      </c>
      <c r="E950" s="75" t="s">
        <v>1272</v>
      </c>
      <c r="F950" s="75" t="s">
        <v>480</v>
      </c>
      <c r="G950" s="75" t="s">
        <v>1274</v>
      </c>
      <c r="H950" s="80">
        <v>2474</v>
      </c>
      <c r="I950" s="76">
        <v>2</v>
      </c>
      <c r="J950" s="153">
        <f>นครพนม!F55</f>
        <v>791820.35</v>
      </c>
      <c r="K950" s="159">
        <f>นครพนม!AL55</f>
        <v>831878.85999999987</v>
      </c>
      <c r="L950" s="81">
        <f>นครพนม!AM55</f>
        <v>1518578.92</v>
      </c>
      <c r="M950" s="81">
        <f>นครพนม!AN55</f>
        <v>1510762.37</v>
      </c>
      <c r="N950" s="75"/>
      <c r="O950" s="75"/>
      <c r="P950" s="75"/>
      <c r="Q950" s="151">
        <f t="shared" si="109"/>
        <v>7816.5499999998137</v>
      </c>
      <c r="R950" s="78">
        <f t="shared" si="110"/>
        <v>613.81524656426836</v>
      </c>
    </row>
    <row r="951" spans="1:18" x14ac:dyDescent="0.3">
      <c r="A951" s="76">
        <v>3</v>
      </c>
      <c r="B951" s="75" t="s">
        <v>347</v>
      </c>
      <c r="C951" s="75" t="s">
        <v>1271</v>
      </c>
      <c r="D951" s="75" t="s">
        <v>392</v>
      </c>
      <c r="E951" s="75" t="s">
        <v>1272</v>
      </c>
      <c r="F951" s="75" t="s">
        <v>480</v>
      </c>
      <c r="G951" s="75" t="s">
        <v>1464</v>
      </c>
      <c r="H951" s="80">
        <v>1376</v>
      </c>
      <c r="I951" s="76">
        <v>1</v>
      </c>
      <c r="J951" s="153">
        <f>นครพนม!F56</f>
        <v>361222.77</v>
      </c>
      <c r="K951" s="159">
        <f>นครพนม!AL56</f>
        <v>414244.28</v>
      </c>
      <c r="L951" s="81">
        <f>นครพนม!AM56</f>
        <v>878713.58000000007</v>
      </c>
      <c r="M951" s="81">
        <f>นครพนม!AN56</f>
        <v>1626217.54</v>
      </c>
      <c r="N951" s="75"/>
      <c r="O951" s="75"/>
      <c r="P951" s="75"/>
      <c r="Q951" s="151">
        <f t="shared" si="109"/>
        <v>-747503.96</v>
      </c>
      <c r="R951" s="78">
        <f t="shared" si="110"/>
        <v>638.59998546511633</v>
      </c>
    </row>
    <row r="952" spans="1:18" x14ac:dyDescent="0.3">
      <c r="A952" s="76">
        <v>4</v>
      </c>
      <c r="B952" s="75" t="s">
        <v>347</v>
      </c>
      <c r="C952" s="75" t="s">
        <v>1271</v>
      </c>
      <c r="D952" s="75" t="s">
        <v>392</v>
      </c>
      <c r="E952" s="75" t="s">
        <v>1272</v>
      </c>
      <c r="F952" s="75" t="s">
        <v>480</v>
      </c>
      <c r="G952" s="75" t="s">
        <v>1465</v>
      </c>
      <c r="H952" s="80">
        <v>1242</v>
      </c>
      <c r="I952" s="76">
        <v>1</v>
      </c>
      <c r="J952" s="153">
        <f>นครพนม!F57</f>
        <v>606279.09</v>
      </c>
      <c r="K952" s="159">
        <f>นครพนม!AL57</f>
        <v>593124.06999999995</v>
      </c>
      <c r="L952" s="81">
        <f>นครพนม!AM57</f>
        <v>1270673.74</v>
      </c>
      <c r="M952" s="81">
        <f>นครพนม!AN57</f>
        <v>1388482.1400000001</v>
      </c>
      <c r="N952" s="75"/>
      <c r="O952" s="75"/>
      <c r="P952" s="75"/>
      <c r="Q952" s="151">
        <f t="shared" si="109"/>
        <v>-117808.40000000014</v>
      </c>
      <c r="R952" s="78">
        <f t="shared" si="110"/>
        <v>1023.0867471819646</v>
      </c>
    </row>
    <row r="953" spans="1:18" x14ac:dyDescent="0.3">
      <c r="A953" s="76">
        <v>5</v>
      </c>
      <c r="B953" s="75" t="s">
        <v>347</v>
      </c>
      <c r="C953" s="75" t="s">
        <v>1271</v>
      </c>
      <c r="D953" s="75" t="s">
        <v>392</v>
      </c>
      <c r="E953" s="75" t="s">
        <v>1272</v>
      </c>
      <c r="F953" s="75" t="s">
        <v>480</v>
      </c>
      <c r="G953" s="75" t="s">
        <v>1277</v>
      </c>
      <c r="H953" s="80">
        <v>2440</v>
      </c>
      <c r="I953" s="76">
        <v>2</v>
      </c>
      <c r="J953" s="153">
        <f>นครพนม!F58</f>
        <v>725117.03</v>
      </c>
      <c r="K953" s="159">
        <f>นครพนม!AL58</f>
        <v>564555.22</v>
      </c>
      <c r="L953" s="81">
        <f>นครพนม!AM58</f>
        <v>1264558.6600000001</v>
      </c>
      <c r="M953" s="81">
        <f>นครพนม!AN58</f>
        <v>1425668.33</v>
      </c>
      <c r="N953" s="75"/>
      <c r="O953" s="75"/>
      <c r="P953" s="75"/>
      <c r="Q953" s="151">
        <f t="shared" si="109"/>
        <v>-161109.66999999993</v>
      </c>
      <c r="R953" s="78">
        <f t="shared" si="110"/>
        <v>518.26174590163942</v>
      </c>
    </row>
    <row r="954" spans="1:18" x14ac:dyDescent="0.3">
      <c r="A954" s="76">
        <v>6</v>
      </c>
      <c r="B954" s="75" t="s">
        <v>347</v>
      </c>
      <c r="C954" s="75" t="s">
        <v>1271</v>
      </c>
      <c r="D954" s="75" t="s">
        <v>392</v>
      </c>
      <c r="E954" s="75" t="s">
        <v>1272</v>
      </c>
      <c r="F954" s="75" t="s">
        <v>480</v>
      </c>
      <c r="G954" s="75" t="s">
        <v>1278</v>
      </c>
      <c r="H954" s="80">
        <v>1389</v>
      </c>
      <c r="I954" s="76">
        <v>1</v>
      </c>
      <c r="J954" s="153">
        <f>นครพนม!F59</f>
        <v>194199.42</v>
      </c>
      <c r="K954" s="159">
        <f>นครพนม!AL59</f>
        <v>195343.72</v>
      </c>
      <c r="L954" s="81">
        <f>นครพนม!AM59</f>
        <v>1223501.1399999999</v>
      </c>
      <c r="M954" s="81">
        <f>นครพนม!AN59</f>
        <v>1382826.99</v>
      </c>
      <c r="N954" s="75"/>
      <c r="O954" s="75"/>
      <c r="P954" s="75"/>
      <c r="Q954" s="151">
        <f t="shared" si="109"/>
        <v>-159325.85000000009</v>
      </c>
      <c r="R954" s="78">
        <f t="shared" si="110"/>
        <v>880.85035277177815</v>
      </c>
    </row>
    <row r="955" spans="1:18" x14ac:dyDescent="0.3">
      <c r="A955" s="76">
        <v>7</v>
      </c>
      <c r="B955" s="75" t="s">
        <v>347</v>
      </c>
      <c r="C955" s="75" t="s">
        <v>1271</v>
      </c>
      <c r="D955" s="75" t="s">
        <v>392</v>
      </c>
      <c r="E955" s="75" t="s">
        <v>1272</v>
      </c>
      <c r="F955" s="75" t="s">
        <v>480</v>
      </c>
      <c r="G955" s="75" t="s">
        <v>1463</v>
      </c>
      <c r="H955" s="80">
        <v>2510</v>
      </c>
      <c r="I955" s="76">
        <v>2</v>
      </c>
      <c r="J955" s="153">
        <f>นครพนม!F60</f>
        <v>461693.6</v>
      </c>
      <c r="K955" s="159">
        <f>นครพนม!AL60</f>
        <v>488237.54</v>
      </c>
      <c r="L955" s="81">
        <f>นครพนม!AM60</f>
        <v>1541128.49</v>
      </c>
      <c r="M955" s="81">
        <f>นครพนม!AN60</f>
        <v>1712753.3900000001</v>
      </c>
      <c r="N955" s="75"/>
      <c r="O955" s="75"/>
      <c r="P955" s="75"/>
      <c r="Q955" s="151">
        <f t="shared" si="109"/>
        <v>-171624.90000000014</v>
      </c>
      <c r="R955" s="78">
        <f t="shared" si="110"/>
        <v>613.99541434262949</v>
      </c>
    </row>
    <row r="956" spans="1:18" x14ac:dyDescent="0.3">
      <c r="A956" s="76">
        <v>8</v>
      </c>
      <c r="B956" s="75" t="s">
        <v>347</v>
      </c>
      <c r="C956" s="75" t="s">
        <v>1271</v>
      </c>
      <c r="D956" s="75" t="s">
        <v>392</v>
      </c>
      <c r="E956" s="75" t="s">
        <v>1272</v>
      </c>
      <c r="F956" s="75" t="s">
        <v>480</v>
      </c>
      <c r="G956" s="75" t="s">
        <v>1280</v>
      </c>
      <c r="H956" s="80">
        <v>2815</v>
      </c>
      <c r="I956" s="76">
        <v>2</v>
      </c>
      <c r="J956" s="153">
        <f>นครพนม!F61</f>
        <v>345938.97</v>
      </c>
      <c r="K956" s="159">
        <f>นครพนม!AL61</f>
        <v>423537.51</v>
      </c>
      <c r="L956" s="81">
        <f>นครพนม!AM61</f>
        <v>1191312.6499999999</v>
      </c>
      <c r="M956" s="81">
        <f>นครพนม!AN61</f>
        <v>1391363.43</v>
      </c>
      <c r="N956" s="75"/>
      <c r="O956" s="75"/>
      <c r="P956" s="75"/>
      <c r="Q956" s="151">
        <f t="shared" si="109"/>
        <v>-200050.78000000003</v>
      </c>
      <c r="R956" s="78">
        <f t="shared" si="110"/>
        <v>423.20165186500884</v>
      </c>
    </row>
    <row r="957" spans="1:18" x14ac:dyDescent="0.3">
      <c r="A957" s="76">
        <v>9</v>
      </c>
      <c r="B957" s="75" t="s">
        <v>347</v>
      </c>
      <c r="C957" s="75" t="s">
        <v>1271</v>
      </c>
      <c r="D957" s="75" t="s">
        <v>392</v>
      </c>
      <c r="E957" s="75" t="s">
        <v>1272</v>
      </c>
      <c r="F957" s="75" t="s">
        <v>480</v>
      </c>
      <c r="G957" s="75" t="s">
        <v>1281</v>
      </c>
      <c r="H957" s="80">
        <v>1446</v>
      </c>
      <c r="I957" s="76">
        <v>1</v>
      </c>
      <c r="J957" s="153">
        <f>นครพนม!F62</f>
        <v>483903.15</v>
      </c>
      <c r="K957" s="159">
        <f>นครพนม!AL62</f>
        <v>478052.56</v>
      </c>
      <c r="L957" s="81">
        <f>นครพนม!AM62</f>
        <v>1144521.58</v>
      </c>
      <c r="M957" s="81">
        <f>นครพนม!AN62</f>
        <v>1303196.03</v>
      </c>
      <c r="N957" s="75"/>
      <c r="O957" s="75"/>
      <c r="P957" s="75"/>
      <c r="Q957" s="151">
        <f t="shared" si="109"/>
        <v>-158674.44999999995</v>
      </c>
      <c r="R957" s="78">
        <f t="shared" si="110"/>
        <v>791.50869986168743</v>
      </c>
    </row>
    <row r="958" spans="1:18" x14ac:dyDescent="0.3">
      <c r="A958" s="76">
        <v>10</v>
      </c>
      <c r="B958" s="75" t="s">
        <v>347</v>
      </c>
      <c r="C958" s="75" t="s">
        <v>1271</v>
      </c>
      <c r="D958" s="75" t="s">
        <v>392</v>
      </c>
      <c r="E958" s="75" t="s">
        <v>1272</v>
      </c>
      <c r="F958" s="75" t="s">
        <v>480</v>
      </c>
      <c r="G958" s="75" t="s">
        <v>1282</v>
      </c>
      <c r="H958" s="80">
        <v>4125</v>
      </c>
      <c r="I958" s="76">
        <v>3</v>
      </c>
      <c r="J958" s="153">
        <f>นครพนม!F63</f>
        <v>244387.32</v>
      </c>
      <c r="K958" s="159">
        <f>นครพนม!AL63</f>
        <v>245971.16000000003</v>
      </c>
      <c r="L958" s="81">
        <f>นครพนม!AM63</f>
        <v>1584998.5499999998</v>
      </c>
      <c r="M958" s="81">
        <f>นครพนม!AN63</f>
        <v>1755020.78</v>
      </c>
      <c r="N958" s="75"/>
      <c r="O958" s="75"/>
      <c r="P958" s="75"/>
      <c r="Q958" s="151">
        <f t="shared" si="109"/>
        <v>-170022.23000000021</v>
      </c>
      <c r="R958" s="78">
        <f t="shared" si="110"/>
        <v>384.24207272727267</v>
      </c>
    </row>
    <row r="959" spans="1:18" s="21" customFormat="1" x14ac:dyDescent="0.3">
      <c r="A959" s="139">
        <v>4</v>
      </c>
      <c r="B959" s="140" t="s">
        <v>347</v>
      </c>
      <c r="C959" s="140"/>
      <c r="D959" s="140"/>
      <c r="E959" s="140" t="s">
        <v>376</v>
      </c>
      <c r="F959" s="140"/>
      <c r="G959" s="140" t="s">
        <v>1283</v>
      </c>
      <c r="H959" s="142">
        <f>SUM(H949:H958)</f>
        <v>19817</v>
      </c>
      <c r="I959" s="139"/>
      <c r="J959" s="142">
        <f>SUM(J949:J958)</f>
        <v>4214561.7</v>
      </c>
      <c r="K959" s="160">
        <f>SUM(K949:K958)</f>
        <v>4234944.92</v>
      </c>
      <c r="L959" s="142">
        <f t="shared" ref="L959:M959" si="114">SUM(L949:L958)</f>
        <v>11617987.309999999</v>
      </c>
      <c r="M959" s="142">
        <f t="shared" si="114"/>
        <v>13496291</v>
      </c>
      <c r="N959" s="140">
        <v>9</v>
      </c>
      <c r="O959" s="140">
        <v>9</v>
      </c>
      <c r="P959" s="140">
        <f>N959-O959</f>
        <v>0</v>
      </c>
      <c r="Q959" s="152">
        <f t="shared" si="109"/>
        <v>-1878303.6900000013</v>
      </c>
      <c r="R959" s="150">
        <f>L959/H959</f>
        <v>586.26367815511924</v>
      </c>
    </row>
    <row r="960" spans="1:18" x14ac:dyDescent="0.3">
      <c r="A960" s="76">
        <v>1</v>
      </c>
      <c r="B960" s="75" t="s">
        <v>347</v>
      </c>
      <c r="C960" s="75" t="s">
        <v>1284</v>
      </c>
      <c r="D960" s="75" t="s">
        <v>435</v>
      </c>
      <c r="E960" s="75" t="s">
        <v>1285</v>
      </c>
      <c r="F960" s="75" t="s">
        <v>629</v>
      </c>
      <c r="G960" s="75" t="s">
        <v>1286</v>
      </c>
      <c r="H960" s="80"/>
      <c r="I960" s="76"/>
      <c r="J960" s="153"/>
      <c r="K960" s="159"/>
      <c r="L960" s="81"/>
      <c r="M960" s="81"/>
      <c r="N960" s="75"/>
      <c r="O960" s="75"/>
      <c r="P960" s="75"/>
    </row>
    <row r="961" spans="1:18" x14ac:dyDescent="0.3">
      <c r="A961" s="76">
        <v>2</v>
      </c>
      <c r="B961" s="75" t="s">
        <v>347</v>
      </c>
      <c r="C961" s="75" t="s">
        <v>1284</v>
      </c>
      <c r="D961" s="75" t="s">
        <v>435</v>
      </c>
      <c r="E961" s="75" t="s">
        <v>1285</v>
      </c>
      <c r="F961" s="75" t="s">
        <v>480</v>
      </c>
      <c r="G961" s="75" t="s">
        <v>1287</v>
      </c>
      <c r="H961" s="80">
        <v>4926</v>
      </c>
      <c r="I961" s="76">
        <v>4</v>
      </c>
      <c r="J961" s="153">
        <f>นครพนม!F64</f>
        <v>236994.22</v>
      </c>
      <c r="K961" s="159">
        <f>นครพนม!AL64</f>
        <v>159935.63999999998</v>
      </c>
      <c r="L961" s="81">
        <f>นครพนม!AM64</f>
        <v>2332612.64</v>
      </c>
      <c r="M961" s="81">
        <f>นครพนม!AN64</f>
        <v>2364554.8200000003</v>
      </c>
      <c r="N961" s="75"/>
      <c r="O961" s="75"/>
      <c r="P961" s="75"/>
      <c r="Q961" s="151">
        <f t="shared" si="109"/>
        <v>-31942.180000000168</v>
      </c>
      <c r="R961" s="78">
        <f t="shared" si="110"/>
        <v>473.53078359723918</v>
      </c>
    </row>
    <row r="962" spans="1:18" x14ac:dyDescent="0.3">
      <c r="A962" s="76">
        <v>3</v>
      </c>
      <c r="B962" s="75" t="s">
        <v>347</v>
      </c>
      <c r="C962" s="75" t="s">
        <v>1284</v>
      </c>
      <c r="D962" s="75" t="s">
        <v>435</v>
      </c>
      <c r="E962" s="75" t="s">
        <v>1285</v>
      </c>
      <c r="F962" s="75" t="s">
        <v>480</v>
      </c>
      <c r="G962" s="75" t="s">
        <v>1462</v>
      </c>
      <c r="H962" s="80">
        <v>2077</v>
      </c>
      <c r="I962" s="76">
        <v>2</v>
      </c>
      <c r="J962" s="153">
        <f>นครพนม!F65</f>
        <v>277338.73</v>
      </c>
      <c r="K962" s="159">
        <f>นครพนม!AL65</f>
        <v>446609.14</v>
      </c>
      <c r="L962" s="81">
        <f>นครพนม!AM65</f>
        <v>1211285.6499999999</v>
      </c>
      <c r="M962" s="81">
        <f>นครพนม!AN65</f>
        <v>1306884.04</v>
      </c>
      <c r="N962" s="75"/>
      <c r="O962" s="75"/>
      <c r="P962" s="75"/>
      <c r="Q962" s="151">
        <f t="shared" si="109"/>
        <v>-95598.39000000013</v>
      </c>
      <c r="R962" s="78">
        <f t="shared" si="110"/>
        <v>583.19000962927294</v>
      </c>
    </row>
    <row r="963" spans="1:18" x14ac:dyDescent="0.3">
      <c r="A963" s="76">
        <v>4</v>
      </c>
      <c r="B963" s="75" t="s">
        <v>347</v>
      </c>
      <c r="C963" s="75" t="s">
        <v>1284</v>
      </c>
      <c r="D963" s="75" t="s">
        <v>435</v>
      </c>
      <c r="E963" s="75" t="s">
        <v>1285</v>
      </c>
      <c r="F963" s="75" t="s">
        <v>480</v>
      </c>
      <c r="G963" s="75" t="s">
        <v>1461</v>
      </c>
      <c r="H963" s="80">
        <v>1722</v>
      </c>
      <c r="I963" s="76">
        <v>2</v>
      </c>
      <c r="J963" s="153">
        <f>นครพนม!F66</f>
        <v>649780.43000000005</v>
      </c>
      <c r="K963" s="159">
        <f>นครพนม!AL66</f>
        <v>639776.29</v>
      </c>
      <c r="L963" s="81">
        <f>นครพนม!AM66</f>
        <v>1694871.72</v>
      </c>
      <c r="M963" s="81">
        <f>นครพนม!AN66</f>
        <v>1608513.31</v>
      </c>
      <c r="N963" s="75"/>
      <c r="O963" s="75"/>
      <c r="P963" s="75"/>
      <c r="Q963" s="151">
        <f t="shared" si="109"/>
        <v>86358.409999999916</v>
      </c>
      <c r="R963" s="78">
        <f t="shared" si="110"/>
        <v>984.24606271776997</v>
      </c>
    </row>
    <row r="964" spans="1:18" x14ac:dyDescent="0.3">
      <c r="A964" s="76">
        <v>5</v>
      </c>
      <c r="B964" s="75" t="s">
        <v>347</v>
      </c>
      <c r="C964" s="75" t="s">
        <v>1284</v>
      </c>
      <c r="D964" s="75" t="s">
        <v>435</v>
      </c>
      <c r="E964" s="75" t="s">
        <v>1285</v>
      </c>
      <c r="F964" s="75" t="s">
        <v>480</v>
      </c>
      <c r="G964" s="75" t="s">
        <v>1547</v>
      </c>
      <c r="H964" s="80">
        <v>4601</v>
      </c>
      <c r="I964" s="76">
        <v>4</v>
      </c>
      <c r="J964" s="153">
        <f>นครพนม!F67</f>
        <v>283661.38</v>
      </c>
      <c r="K964" s="159">
        <f>นครพนม!AL67</f>
        <v>234112</v>
      </c>
      <c r="L964" s="81">
        <f>นครพนม!AM67</f>
        <v>2102195.08</v>
      </c>
      <c r="M964" s="81">
        <f>นครพนม!AN67</f>
        <v>2376574.3199999998</v>
      </c>
      <c r="N964" s="75"/>
      <c r="O964" s="75"/>
      <c r="P964" s="75"/>
      <c r="Q964" s="151">
        <f t="shared" si="109"/>
        <v>-274379.23999999976</v>
      </c>
      <c r="R964" s="78">
        <f t="shared" si="110"/>
        <v>456.89960443381875</v>
      </c>
    </row>
    <row r="965" spans="1:18" x14ac:dyDescent="0.3">
      <c r="A965" s="76">
        <v>6</v>
      </c>
      <c r="B965" s="75" t="s">
        <v>347</v>
      </c>
      <c r="C965" s="75" t="s">
        <v>1284</v>
      </c>
      <c r="D965" s="75" t="s">
        <v>435</v>
      </c>
      <c r="E965" s="75" t="s">
        <v>1285</v>
      </c>
      <c r="F965" s="75" t="s">
        <v>480</v>
      </c>
      <c r="G965" s="75" t="s">
        <v>1291</v>
      </c>
      <c r="H965" s="80">
        <v>3977</v>
      </c>
      <c r="I965" s="76">
        <v>3</v>
      </c>
      <c r="J965" s="153">
        <f>นครพนม!F68</f>
        <v>782921.02</v>
      </c>
      <c r="K965" s="159">
        <f>นครพนม!AL68</f>
        <v>354770.98000000004</v>
      </c>
      <c r="L965" s="81">
        <f>นครพนม!AM68</f>
        <v>2742257.5700000003</v>
      </c>
      <c r="M965" s="81">
        <f>นครพนม!AN68</f>
        <v>2928414.19</v>
      </c>
      <c r="N965" s="75"/>
      <c r="O965" s="75"/>
      <c r="P965" s="75"/>
      <c r="Q965" s="151">
        <f t="shared" si="109"/>
        <v>-186156.61999999965</v>
      </c>
      <c r="R965" s="78">
        <f t="shared" si="110"/>
        <v>689.52918531556452</v>
      </c>
    </row>
    <row r="966" spans="1:18" x14ac:dyDescent="0.3">
      <c r="A966" s="76">
        <v>7</v>
      </c>
      <c r="B966" s="75" t="s">
        <v>347</v>
      </c>
      <c r="C966" s="75" t="s">
        <v>1284</v>
      </c>
      <c r="D966" s="75" t="s">
        <v>435</v>
      </c>
      <c r="E966" s="75" t="s">
        <v>1285</v>
      </c>
      <c r="F966" s="75" t="s">
        <v>480</v>
      </c>
      <c r="G966" s="75" t="s">
        <v>1292</v>
      </c>
      <c r="H966" s="80">
        <v>2317</v>
      </c>
      <c r="I966" s="76">
        <v>2</v>
      </c>
      <c r="J966" s="153">
        <f>นครพนม!F69</f>
        <v>707923.93</v>
      </c>
      <c r="K966" s="159">
        <f>นครพนม!AL69</f>
        <v>811115.44000000006</v>
      </c>
      <c r="L966" s="81">
        <f>นครพนม!AM69</f>
        <v>1606106.75</v>
      </c>
      <c r="M966" s="81">
        <f>นครพนม!AN69</f>
        <v>1561698.96</v>
      </c>
      <c r="N966" s="75"/>
      <c r="O966" s="75"/>
      <c r="P966" s="75"/>
      <c r="Q966" s="151">
        <f t="shared" si="109"/>
        <v>44407.790000000037</v>
      </c>
      <c r="R966" s="78">
        <f t="shared" si="110"/>
        <v>693.18375053949069</v>
      </c>
    </row>
    <row r="967" spans="1:18" x14ac:dyDescent="0.3">
      <c r="A967" s="76">
        <v>8</v>
      </c>
      <c r="B967" s="75" t="s">
        <v>347</v>
      </c>
      <c r="C967" s="75" t="s">
        <v>1284</v>
      </c>
      <c r="D967" s="75" t="s">
        <v>435</v>
      </c>
      <c r="E967" s="75" t="s">
        <v>1285</v>
      </c>
      <c r="F967" s="75" t="s">
        <v>480</v>
      </c>
      <c r="G967" s="75" t="s">
        <v>1293</v>
      </c>
      <c r="H967" s="80">
        <v>2733</v>
      </c>
      <c r="I967" s="76">
        <v>2</v>
      </c>
      <c r="J967" s="153">
        <f>นครพนม!F70</f>
        <v>483883.54</v>
      </c>
      <c r="K967" s="159">
        <f>นครพนม!AL70</f>
        <v>540729.39999999991</v>
      </c>
      <c r="L967" s="81">
        <f>นครพนม!AM70</f>
        <v>2380482.15</v>
      </c>
      <c r="M967" s="81">
        <f>นครพนม!AN70</f>
        <v>2189063.86</v>
      </c>
      <c r="N967" s="75"/>
      <c r="O967" s="75"/>
      <c r="P967" s="75"/>
      <c r="Q967" s="151">
        <f t="shared" ref="Q967:Q1029" si="115">L967-M967</f>
        <v>191418.29000000004</v>
      </c>
      <c r="R967" s="78">
        <f t="shared" ref="R967:R1028" si="116">L967/H967</f>
        <v>871.01432491767287</v>
      </c>
    </row>
    <row r="968" spans="1:18" x14ac:dyDescent="0.3">
      <c r="A968" s="76">
        <v>9</v>
      </c>
      <c r="B968" s="75" t="s">
        <v>347</v>
      </c>
      <c r="C968" s="75" t="s">
        <v>1284</v>
      </c>
      <c r="D968" s="75" t="s">
        <v>435</v>
      </c>
      <c r="E968" s="75" t="s">
        <v>1285</v>
      </c>
      <c r="F968" s="75" t="s">
        <v>480</v>
      </c>
      <c r="G968" s="75" t="s">
        <v>1546</v>
      </c>
      <c r="H968" s="80">
        <v>5014</v>
      </c>
      <c r="I968" s="76">
        <v>4</v>
      </c>
      <c r="J968" s="153">
        <f>นครพนม!F71</f>
        <v>347457.37</v>
      </c>
      <c r="K968" s="159">
        <f>นครพนม!AL71</f>
        <v>348096.11</v>
      </c>
      <c r="L968" s="81">
        <f>นครพนม!AM71</f>
        <v>1900717.83</v>
      </c>
      <c r="M968" s="81">
        <f>นครพนม!AN71</f>
        <v>1929677.3599999999</v>
      </c>
      <c r="N968" s="75"/>
      <c r="O968" s="75"/>
      <c r="P968" s="75"/>
      <c r="Q968" s="151">
        <f t="shared" si="115"/>
        <v>-28959.529999999795</v>
      </c>
      <c r="R968" s="78">
        <f t="shared" si="116"/>
        <v>379.08213601914639</v>
      </c>
    </row>
    <row r="969" spans="1:18" x14ac:dyDescent="0.3">
      <c r="A969" s="76">
        <v>10</v>
      </c>
      <c r="B969" s="75" t="s">
        <v>347</v>
      </c>
      <c r="C969" s="75" t="s">
        <v>1284</v>
      </c>
      <c r="D969" s="75" t="s">
        <v>435</v>
      </c>
      <c r="E969" s="75" t="s">
        <v>1285</v>
      </c>
      <c r="F969" s="75" t="s">
        <v>480</v>
      </c>
      <c r="G969" s="75" t="s">
        <v>1295</v>
      </c>
      <c r="H969" s="80">
        <v>4306</v>
      </c>
      <c r="I969" s="76">
        <v>3</v>
      </c>
      <c r="J969" s="153">
        <f>นครพนม!F72</f>
        <v>425912.81</v>
      </c>
      <c r="K969" s="159">
        <f>นครพนม!AL72</f>
        <v>481810.76</v>
      </c>
      <c r="L969" s="81">
        <f>นครพนม!AM72</f>
        <v>2511453.33</v>
      </c>
      <c r="M969" s="81">
        <f>นครพนม!AN72</f>
        <v>2686198.81</v>
      </c>
      <c r="N969" s="75"/>
      <c r="O969" s="75"/>
      <c r="P969" s="75"/>
      <c r="Q969" s="151">
        <f t="shared" si="115"/>
        <v>-174745.47999999998</v>
      </c>
      <c r="R969" s="78">
        <f t="shared" si="116"/>
        <v>583.24508360427308</v>
      </c>
    </row>
    <row r="970" spans="1:18" x14ac:dyDescent="0.3">
      <c r="A970" s="76">
        <v>11</v>
      </c>
      <c r="B970" s="75" t="s">
        <v>347</v>
      </c>
      <c r="C970" s="75" t="s">
        <v>1284</v>
      </c>
      <c r="D970" s="75" t="s">
        <v>435</v>
      </c>
      <c r="E970" s="75" t="s">
        <v>1285</v>
      </c>
      <c r="F970" s="75" t="s">
        <v>480</v>
      </c>
      <c r="G970" s="75" t="s">
        <v>1296</v>
      </c>
      <c r="H970" s="80">
        <v>3182</v>
      </c>
      <c r="I970" s="76">
        <v>3</v>
      </c>
      <c r="J970" s="153">
        <f>นครพนม!F73</f>
        <v>672417.15</v>
      </c>
      <c r="K970" s="159">
        <f>นครพนม!AL73</f>
        <v>436964.22</v>
      </c>
      <c r="L970" s="81">
        <f>นครพนม!AM73</f>
        <v>1796656.5899999999</v>
      </c>
      <c r="M970" s="81">
        <f>นครพนม!AN73</f>
        <v>1996347.18</v>
      </c>
      <c r="N970" s="75"/>
      <c r="O970" s="75"/>
      <c r="P970" s="75"/>
      <c r="Q970" s="151">
        <f t="shared" si="115"/>
        <v>-199690.59000000008</v>
      </c>
      <c r="R970" s="78">
        <f t="shared" si="116"/>
        <v>564.63123507228158</v>
      </c>
    </row>
    <row r="971" spans="1:18" x14ac:dyDescent="0.3">
      <c r="A971" s="76">
        <v>12</v>
      </c>
      <c r="B971" s="75" t="s">
        <v>347</v>
      </c>
      <c r="C971" s="75" t="s">
        <v>1284</v>
      </c>
      <c r="D971" s="75" t="s">
        <v>435</v>
      </c>
      <c r="E971" s="75" t="s">
        <v>1285</v>
      </c>
      <c r="F971" s="75" t="s">
        <v>480</v>
      </c>
      <c r="G971" s="75" t="s">
        <v>1545</v>
      </c>
      <c r="H971" s="80">
        <v>1643</v>
      </c>
      <c r="I971" s="76">
        <v>2</v>
      </c>
      <c r="J971" s="153">
        <f>นครพนม!F74</f>
        <v>470216.85</v>
      </c>
      <c r="K971" s="159">
        <f>นครพนม!AL74</f>
        <v>474973.36</v>
      </c>
      <c r="L971" s="81">
        <f>นครพนม!AM74</f>
        <v>1417304.97</v>
      </c>
      <c r="M971" s="81">
        <f>นครพนม!AN74</f>
        <v>1700375.05</v>
      </c>
      <c r="N971" s="75"/>
      <c r="O971" s="75"/>
      <c r="P971" s="75"/>
      <c r="Q971" s="151">
        <f t="shared" si="115"/>
        <v>-283070.08000000007</v>
      </c>
      <c r="R971" s="78">
        <f t="shared" si="116"/>
        <v>862.63236153377966</v>
      </c>
    </row>
    <row r="972" spans="1:18" x14ac:dyDescent="0.3">
      <c r="A972" s="76">
        <v>13</v>
      </c>
      <c r="B972" s="75" t="s">
        <v>347</v>
      </c>
      <c r="C972" s="75" t="s">
        <v>1284</v>
      </c>
      <c r="D972" s="75" t="s">
        <v>435</v>
      </c>
      <c r="E972" s="75" t="s">
        <v>1285</v>
      </c>
      <c r="F972" s="75" t="s">
        <v>480</v>
      </c>
      <c r="G972" s="75" t="s">
        <v>1548</v>
      </c>
      <c r="H972" s="80">
        <v>4314</v>
      </c>
      <c r="I972" s="76">
        <v>3</v>
      </c>
      <c r="J972" s="153">
        <f>นครพนม!F75</f>
        <v>239850.38</v>
      </c>
      <c r="K972" s="159">
        <f>นครพนม!AL75</f>
        <v>431389.15</v>
      </c>
      <c r="L972" s="81">
        <f>นครพนม!AM75</f>
        <v>1388696.99</v>
      </c>
      <c r="M972" s="81">
        <f>นครพนม!AN75</f>
        <v>2013320.37</v>
      </c>
      <c r="N972" s="75"/>
      <c r="O972" s="75"/>
      <c r="P972" s="75"/>
      <c r="Q972" s="151">
        <f t="shared" si="115"/>
        <v>-624623.38000000012</v>
      </c>
      <c r="R972" s="78">
        <f t="shared" si="116"/>
        <v>321.90472647195179</v>
      </c>
    </row>
    <row r="973" spans="1:18" x14ac:dyDescent="0.3">
      <c r="A973" s="76">
        <v>14</v>
      </c>
      <c r="B973" s="75" t="s">
        <v>347</v>
      </c>
      <c r="C973" s="75" t="s">
        <v>1284</v>
      </c>
      <c r="D973" s="75" t="s">
        <v>435</v>
      </c>
      <c r="E973" s="75" t="s">
        <v>1285</v>
      </c>
      <c r="F973" s="75" t="s">
        <v>480</v>
      </c>
      <c r="G973" s="75" t="s">
        <v>1299</v>
      </c>
      <c r="H973" s="80">
        <v>4173</v>
      </c>
      <c r="I973" s="76">
        <v>3</v>
      </c>
      <c r="J973" s="153">
        <f>นครพนม!F76</f>
        <v>478968.8</v>
      </c>
      <c r="K973" s="159">
        <f>นครพนม!AL76</f>
        <v>478132.07999999996</v>
      </c>
      <c r="L973" s="81">
        <f>นครพนม!AM76</f>
        <v>1709300.13</v>
      </c>
      <c r="M973" s="81">
        <f>นครพนม!AN76</f>
        <v>1883791.21</v>
      </c>
      <c r="N973" s="75"/>
      <c r="O973" s="75"/>
      <c r="P973" s="75"/>
      <c r="Q973" s="151">
        <f t="shared" si="115"/>
        <v>-174491.08000000007</v>
      </c>
      <c r="R973" s="78">
        <f t="shared" si="116"/>
        <v>409.60942487419118</v>
      </c>
    </row>
    <row r="974" spans="1:18" x14ac:dyDescent="0.3">
      <c r="A974" s="76">
        <v>15</v>
      </c>
      <c r="B974" s="75" t="s">
        <v>347</v>
      </c>
      <c r="C974" s="75" t="s">
        <v>1284</v>
      </c>
      <c r="D974" s="75" t="s">
        <v>435</v>
      </c>
      <c r="E974" s="75" t="s">
        <v>1285</v>
      </c>
      <c r="F974" s="75" t="s">
        <v>480</v>
      </c>
      <c r="G974" s="75" t="s">
        <v>1300</v>
      </c>
      <c r="H974" s="80">
        <v>3211</v>
      </c>
      <c r="I974" s="76">
        <v>3</v>
      </c>
      <c r="J974" s="153">
        <f>นครพนม!F77</f>
        <v>299148.86</v>
      </c>
      <c r="K974" s="159">
        <f>นครพนม!AL77</f>
        <v>26559.390000000014</v>
      </c>
      <c r="L974" s="81">
        <f>นครพนม!AM77</f>
        <v>1736572.71</v>
      </c>
      <c r="M974" s="81">
        <f>นครพนม!AN77</f>
        <v>2017153.39</v>
      </c>
      <c r="N974" s="75"/>
      <c r="O974" s="75"/>
      <c r="P974" s="75"/>
      <c r="Q974" s="151">
        <f t="shared" si="115"/>
        <v>-280580.67999999993</v>
      </c>
      <c r="R974" s="78">
        <f t="shared" si="116"/>
        <v>540.819903456867</v>
      </c>
    </row>
    <row r="975" spans="1:18" x14ac:dyDescent="0.3">
      <c r="A975" s="76">
        <v>16</v>
      </c>
      <c r="B975" s="75" t="s">
        <v>347</v>
      </c>
      <c r="C975" s="75" t="s">
        <v>1284</v>
      </c>
      <c r="D975" s="75" t="s">
        <v>435</v>
      </c>
      <c r="E975" s="75" t="s">
        <v>1285</v>
      </c>
      <c r="F975" s="75" t="s">
        <v>480</v>
      </c>
      <c r="G975" s="75" t="s">
        <v>1549</v>
      </c>
      <c r="H975" s="80">
        <v>2252</v>
      </c>
      <c r="I975" s="76">
        <v>2</v>
      </c>
      <c r="J975" s="153">
        <f>นครพนม!F78</f>
        <v>564482.99</v>
      </c>
      <c r="K975" s="159">
        <f>นครพนม!AL78</f>
        <v>788038.56</v>
      </c>
      <c r="L975" s="81">
        <f>นครพนม!AM78</f>
        <v>1596218.8399999999</v>
      </c>
      <c r="M975" s="81">
        <f>นครพนม!AN78</f>
        <v>1749758.06</v>
      </c>
      <c r="N975" s="75"/>
      <c r="O975" s="75"/>
      <c r="P975" s="75"/>
      <c r="Q975" s="151">
        <f t="shared" si="115"/>
        <v>-153539.2200000002</v>
      </c>
      <c r="R975" s="78">
        <f t="shared" si="116"/>
        <v>708.80055062166957</v>
      </c>
    </row>
    <row r="976" spans="1:18" s="21" customFormat="1" x14ac:dyDescent="0.3">
      <c r="A976" s="139">
        <v>5</v>
      </c>
      <c r="B976" s="140" t="s">
        <v>347</v>
      </c>
      <c r="C976" s="140"/>
      <c r="D976" s="140"/>
      <c r="E976" s="140" t="s">
        <v>376</v>
      </c>
      <c r="F976" s="140"/>
      <c r="G976" s="140" t="s">
        <v>1302</v>
      </c>
      <c r="H976" s="142">
        <f>SUM(H960:H974)</f>
        <v>48196</v>
      </c>
      <c r="I976" s="139"/>
      <c r="J976" s="142">
        <f>SUM(J960:J974)</f>
        <v>6356475.4699999997</v>
      </c>
      <c r="K976" s="160">
        <f>SUM(K960:K974)</f>
        <v>5864973.96</v>
      </c>
      <c r="L976" s="142">
        <f t="shared" ref="L976:M976" si="117">SUM(L960:L974)</f>
        <v>26530514.109999996</v>
      </c>
      <c r="M976" s="142">
        <f t="shared" si="117"/>
        <v>28562566.870000001</v>
      </c>
      <c r="N976" s="140">
        <v>15</v>
      </c>
      <c r="O976" s="140">
        <v>15</v>
      </c>
      <c r="P976" s="140">
        <f>N976-O976</f>
        <v>0</v>
      </c>
      <c r="Q976" s="152">
        <f t="shared" si="115"/>
        <v>-2032052.7600000054</v>
      </c>
      <c r="R976" s="150">
        <f>L976/H976</f>
        <v>550.47128620632407</v>
      </c>
    </row>
    <row r="977" spans="1:18" x14ac:dyDescent="0.3">
      <c r="A977" s="76">
        <v>1</v>
      </c>
      <c r="B977" s="75" t="s">
        <v>347</v>
      </c>
      <c r="C977" s="75" t="s">
        <v>1303</v>
      </c>
      <c r="D977" s="75" t="s">
        <v>406</v>
      </c>
      <c r="E977" s="75" t="s">
        <v>1304</v>
      </c>
      <c r="F977" s="75" t="s">
        <v>510</v>
      </c>
      <c r="G977" s="75" t="s">
        <v>1305</v>
      </c>
      <c r="H977" s="80"/>
      <c r="I977" s="76"/>
      <c r="J977" s="153"/>
      <c r="K977" s="159"/>
      <c r="L977" s="81"/>
      <c r="M977" s="81"/>
      <c r="N977" s="75"/>
      <c r="O977" s="75"/>
      <c r="P977" s="75"/>
    </row>
    <row r="978" spans="1:18" x14ac:dyDescent="0.3">
      <c r="A978" s="76">
        <v>2</v>
      </c>
      <c r="B978" s="75" t="s">
        <v>347</v>
      </c>
      <c r="C978" s="75" t="s">
        <v>1303</v>
      </c>
      <c r="D978" s="75" t="s">
        <v>406</v>
      </c>
      <c r="E978" s="75" t="s">
        <v>1304</v>
      </c>
      <c r="F978" s="75" t="s">
        <v>480</v>
      </c>
      <c r="G978" s="75" t="s">
        <v>1306</v>
      </c>
      <c r="H978" s="80">
        <v>3333</v>
      </c>
      <c r="I978" s="76">
        <v>3</v>
      </c>
      <c r="J978" s="153">
        <f>นครพนม!F79</f>
        <v>448628.91</v>
      </c>
      <c r="K978" s="159">
        <f>นครพนม!AL79</f>
        <v>386197.66</v>
      </c>
      <c r="L978" s="81">
        <f>นครพนม!AM79</f>
        <v>2000167.71</v>
      </c>
      <c r="M978" s="81">
        <f>นครพนม!AN79</f>
        <v>2143639.06</v>
      </c>
      <c r="N978" s="75"/>
      <c r="O978" s="75"/>
      <c r="P978" s="75"/>
      <c r="Q978" s="151">
        <f t="shared" si="115"/>
        <v>-143471.35000000009</v>
      </c>
      <c r="R978" s="78">
        <f t="shared" si="116"/>
        <v>600.11032403240324</v>
      </c>
    </row>
    <row r="979" spans="1:18" x14ac:dyDescent="0.3">
      <c r="A979" s="76">
        <v>3</v>
      </c>
      <c r="B979" s="75" t="s">
        <v>347</v>
      </c>
      <c r="C979" s="75" t="s">
        <v>1303</v>
      </c>
      <c r="D979" s="75" t="s">
        <v>406</v>
      </c>
      <c r="E979" s="75" t="s">
        <v>1304</v>
      </c>
      <c r="F979" s="75" t="s">
        <v>480</v>
      </c>
      <c r="G979" s="75" t="s">
        <v>1307</v>
      </c>
      <c r="H979" s="80">
        <v>2136</v>
      </c>
      <c r="I979" s="76">
        <v>2</v>
      </c>
      <c r="J979" s="153">
        <f>นครพนม!F80</f>
        <v>287019.92</v>
      </c>
      <c r="K979" s="159">
        <f>นครพนม!AL80</f>
        <v>172255.18</v>
      </c>
      <c r="L979" s="81">
        <f>นครพนม!AM80</f>
        <v>1670589.73</v>
      </c>
      <c r="M979" s="81">
        <f>นครพนม!AN80</f>
        <v>2020848.9500000002</v>
      </c>
      <c r="N979" s="75"/>
      <c r="O979" s="75"/>
      <c r="P979" s="75"/>
      <c r="Q979" s="151">
        <f t="shared" si="115"/>
        <v>-350259.2200000002</v>
      </c>
      <c r="R979" s="78">
        <f t="shared" si="116"/>
        <v>782.11129681647935</v>
      </c>
    </row>
    <row r="980" spans="1:18" x14ac:dyDescent="0.3">
      <c r="A980" s="76">
        <v>4</v>
      </c>
      <c r="B980" s="75" t="s">
        <v>347</v>
      </c>
      <c r="C980" s="75" t="s">
        <v>1303</v>
      </c>
      <c r="D980" s="75" t="s">
        <v>406</v>
      </c>
      <c r="E980" s="75" t="s">
        <v>1304</v>
      </c>
      <c r="F980" s="75" t="s">
        <v>480</v>
      </c>
      <c r="G980" s="75" t="s">
        <v>1308</v>
      </c>
      <c r="H980" s="80">
        <v>4115</v>
      </c>
      <c r="I980" s="76">
        <v>3</v>
      </c>
      <c r="J980" s="153">
        <f>นครพนม!F81</f>
        <v>596335.51</v>
      </c>
      <c r="K980" s="159">
        <f>นครพนม!AL81</f>
        <v>556736.19999999995</v>
      </c>
      <c r="L980" s="81">
        <f>นครพนม!AM81</f>
        <v>2309329.65</v>
      </c>
      <c r="M980" s="81">
        <f>นครพนม!AN81</f>
        <v>2312704.0000000005</v>
      </c>
      <c r="N980" s="75"/>
      <c r="O980" s="75"/>
      <c r="P980" s="75"/>
      <c r="Q980" s="151">
        <f t="shared" si="115"/>
        <v>-3374.3500000005588</v>
      </c>
      <c r="R980" s="78">
        <f t="shared" si="116"/>
        <v>561.19797083839615</v>
      </c>
    </row>
    <row r="981" spans="1:18" x14ac:dyDescent="0.3">
      <c r="A981" s="76">
        <v>5</v>
      </c>
      <c r="B981" s="75" t="s">
        <v>347</v>
      </c>
      <c r="C981" s="75" t="s">
        <v>1303</v>
      </c>
      <c r="D981" s="75" t="s">
        <v>406</v>
      </c>
      <c r="E981" s="75" t="s">
        <v>1304</v>
      </c>
      <c r="F981" s="75" t="s">
        <v>480</v>
      </c>
      <c r="G981" s="75" t="s">
        <v>1309</v>
      </c>
      <c r="H981" s="80">
        <v>2838</v>
      </c>
      <c r="I981" s="76">
        <v>2</v>
      </c>
      <c r="J981" s="153">
        <f>นครพนม!F82</f>
        <v>157854.56</v>
      </c>
      <c r="K981" s="159">
        <f>นครพนม!AL82</f>
        <v>-74422.19</v>
      </c>
      <c r="L981" s="81">
        <f>นครพนม!AM82</f>
        <v>2015791.0299999998</v>
      </c>
      <c r="M981" s="81">
        <f>นครพนม!AN82</f>
        <v>2211436.0299999998</v>
      </c>
      <c r="N981" s="75"/>
      <c r="O981" s="75"/>
      <c r="P981" s="75"/>
      <c r="Q981" s="151">
        <f t="shared" si="115"/>
        <v>-195645</v>
      </c>
      <c r="R981" s="78">
        <f t="shared" si="116"/>
        <v>710.28577519379837</v>
      </c>
    </row>
    <row r="982" spans="1:18" x14ac:dyDescent="0.3">
      <c r="A982" s="76">
        <v>6</v>
      </c>
      <c r="B982" s="75" t="s">
        <v>347</v>
      </c>
      <c r="C982" s="75" t="s">
        <v>1303</v>
      </c>
      <c r="D982" s="75" t="s">
        <v>406</v>
      </c>
      <c r="E982" s="75" t="s">
        <v>1304</v>
      </c>
      <c r="F982" s="75" t="s">
        <v>480</v>
      </c>
      <c r="G982" s="75" t="s">
        <v>1310</v>
      </c>
      <c r="H982" s="80">
        <v>3064</v>
      </c>
      <c r="I982" s="76">
        <v>3</v>
      </c>
      <c r="J982" s="153">
        <f>นครพนม!F83</f>
        <v>320166.53000000003</v>
      </c>
      <c r="K982" s="159">
        <f>นครพนม!AL83</f>
        <v>308557.17000000004</v>
      </c>
      <c r="L982" s="81">
        <f>นครพนม!AM83</f>
        <v>2359992.0099999998</v>
      </c>
      <c r="M982" s="81">
        <f>นครพนม!AN83</f>
        <v>2461363.31</v>
      </c>
      <c r="N982" s="75"/>
      <c r="O982" s="75"/>
      <c r="P982" s="75"/>
      <c r="Q982" s="151">
        <f t="shared" si="115"/>
        <v>-101371.30000000028</v>
      </c>
      <c r="R982" s="78">
        <f t="shared" si="116"/>
        <v>770.23237924281977</v>
      </c>
    </row>
    <row r="983" spans="1:18" x14ac:dyDescent="0.3">
      <c r="A983" s="76">
        <v>7</v>
      </c>
      <c r="B983" s="75" t="s">
        <v>347</v>
      </c>
      <c r="C983" s="75" t="s">
        <v>1303</v>
      </c>
      <c r="D983" s="75" t="s">
        <v>406</v>
      </c>
      <c r="E983" s="75" t="s">
        <v>1304</v>
      </c>
      <c r="F983" s="75" t="s">
        <v>480</v>
      </c>
      <c r="G983" s="75" t="s">
        <v>1311</v>
      </c>
      <c r="H983" s="80">
        <v>1877</v>
      </c>
      <c r="I983" s="76">
        <v>2</v>
      </c>
      <c r="J983" s="153">
        <f>นครพนม!F84</f>
        <v>209952.82</v>
      </c>
      <c r="K983" s="159">
        <f>นครพนม!AL84</f>
        <v>141465.53</v>
      </c>
      <c r="L983" s="81">
        <f>นครพนม!AM84</f>
        <v>1805415.41</v>
      </c>
      <c r="M983" s="81">
        <f>นครพนม!AN84</f>
        <v>2018265.71</v>
      </c>
      <c r="N983" s="75"/>
      <c r="O983" s="75"/>
      <c r="P983" s="75"/>
      <c r="Q983" s="151">
        <f t="shared" si="115"/>
        <v>-212850.30000000005</v>
      </c>
      <c r="R983" s="78">
        <f t="shared" si="116"/>
        <v>961.86223228556207</v>
      </c>
    </row>
    <row r="984" spans="1:18" x14ac:dyDescent="0.3">
      <c r="A984" s="76">
        <v>8</v>
      </c>
      <c r="B984" s="75" t="s">
        <v>347</v>
      </c>
      <c r="C984" s="75" t="s">
        <v>1303</v>
      </c>
      <c r="D984" s="75" t="s">
        <v>406</v>
      </c>
      <c r="E984" s="75" t="s">
        <v>1304</v>
      </c>
      <c r="F984" s="75" t="s">
        <v>480</v>
      </c>
      <c r="G984" s="75" t="s">
        <v>1312</v>
      </c>
      <c r="H984" s="80">
        <v>2766</v>
      </c>
      <c r="I984" s="76">
        <v>2</v>
      </c>
      <c r="J984" s="153">
        <f>นครพนม!F85</f>
        <v>394271.84</v>
      </c>
      <c r="K984" s="159">
        <f>นครพนม!AL85</f>
        <v>253056.14</v>
      </c>
      <c r="L984" s="81">
        <f>นครพนม!AM85</f>
        <v>945445.95</v>
      </c>
      <c r="M984" s="81">
        <f>นครพนม!AN85</f>
        <v>1355107.79</v>
      </c>
      <c r="N984" s="75"/>
      <c r="O984" s="75"/>
      <c r="P984" s="75"/>
      <c r="Q984" s="151">
        <f t="shared" si="115"/>
        <v>-409661.84000000008</v>
      </c>
      <c r="R984" s="78">
        <f t="shared" si="116"/>
        <v>341.80981561822125</v>
      </c>
    </row>
    <row r="985" spans="1:18" x14ac:dyDescent="0.3">
      <c r="A985" s="76">
        <v>9</v>
      </c>
      <c r="B985" s="75" t="s">
        <v>347</v>
      </c>
      <c r="C985" s="75" t="s">
        <v>1303</v>
      </c>
      <c r="D985" s="75" t="s">
        <v>406</v>
      </c>
      <c r="E985" s="75" t="s">
        <v>1304</v>
      </c>
      <c r="F985" s="75" t="s">
        <v>480</v>
      </c>
      <c r="G985" s="75" t="s">
        <v>1313</v>
      </c>
      <c r="H985" s="80">
        <v>1975</v>
      </c>
      <c r="I985" s="76">
        <v>2</v>
      </c>
      <c r="J985" s="153">
        <f>นครพนม!F86</f>
        <v>235923</v>
      </c>
      <c r="K985" s="159">
        <f>นครพนม!AL86</f>
        <v>143562.70000000001</v>
      </c>
      <c r="L985" s="81">
        <f>นครพนม!AM86</f>
        <v>1641834.45</v>
      </c>
      <c r="M985" s="81">
        <f>นครพนม!AN86</f>
        <v>1669613.92</v>
      </c>
      <c r="N985" s="75"/>
      <c r="O985" s="75"/>
      <c r="P985" s="75"/>
      <c r="Q985" s="151">
        <f t="shared" si="115"/>
        <v>-27779.469999999972</v>
      </c>
      <c r="R985" s="78">
        <f t="shared" si="116"/>
        <v>831.30858227848103</v>
      </c>
    </row>
    <row r="986" spans="1:18" x14ac:dyDescent="0.3">
      <c r="A986" s="76">
        <v>10</v>
      </c>
      <c r="B986" s="75" t="s">
        <v>347</v>
      </c>
      <c r="C986" s="75" t="s">
        <v>1303</v>
      </c>
      <c r="D986" s="75" t="s">
        <v>406</v>
      </c>
      <c r="E986" s="75" t="s">
        <v>1304</v>
      </c>
      <c r="F986" s="75" t="s">
        <v>480</v>
      </c>
      <c r="G986" s="75" t="s">
        <v>1314</v>
      </c>
      <c r="H986" s="80">
        <v>2929</v>
      </c>
      <c r="I986" s="76">
        <v>2</v>
      </c>
      <c r="J986" s="153">
        <f>นครพนม!F87</f>
        <v>630431.93999999994</v>
      </c>
      <c r="K986" s="159">
        <f>นครพนม!AL87</f>
        <v>598042.78</v>
      </c>
      <c r="L986" s="81">
        <f>นครพนม!AM87</f>
        <v>2129013.81</v>
      </c>
      <c r="M986" s="81">
        <f>นครพนม!AN87</f>
        <v>1967707.3900000001</v>
      </c>
      <c r="N986" s="75"/>
      <c r="O986" s="75"/>
      <c r="P986" s="75"/>
      <c r="Q986" s="151">
        <f t="shared" si="115"/>
        <v>161306.41999999993</v>
      </c>
      <c r="R986" s="78">
        <f t="shared" si="116"/>
        <v>726.87395356777063</v>
      </c>
    </row>
    <row r="987" spans="1:18" s="216" customFormat="1" x14ac:dyDescent="0.3">
      <c r="A987" s="210">
        <v>11</v>
      </c>
      <c r="B987" s="211" t="s">
        <v>347</v>
      </c>
      <c r="C987" s="211" t="s">
        <v>1303</v>
      </c>
      <c r="D987" s="211" t="s">
        <v>406</v>
      </c>
      <c r="E987" s="211" t="s">
        <v>1304</v>
      </c>
      <c r="F987" s="211" t="s">
        <v>480</v>
      </c>
      <c r="G987" s="211" t="s">
        <v>1315</v>
      </c>
      <c r="H987" s="212">
        <v>1699</v>
      </c>
      <c r="I987" s="210">
        <v>2</v>
      </c>
      <c r="J987" s="213">
        <f>นครพนม!F88</f>
        <v>156858.32</v>
      </c>
      <c r="K987" s="165">
        <f>นครพนม!AL88</f>
        <v>96228.250000000015</v>
      </c>
      <c r="L987" s="104">
        <f>นครพนม!AM88</f>
        <v>2146792.2999999998</v>
      </c>
      <c r="M987" s="104">
        <f>นครพนม!AN88</f>
        <v>2294103.85</v>
      </c>
      <c r="N987" s="211"/>
      <c r="O987" s="211"/>
      <c r="P987" s="211"/>
      <c r="Q987" s="214">
        <f t="shared" si="115"/>
        <v>-147311.55000000028</v>
      </c>
      <c r="R987" s="215">
        <f t="shared" si="116"/>
        <v>1263.5622719246614</v>
      </c>
    </row>
    <row r="988" spans="1:18" s="21" customFormat="1" x14ac:dyDescent="0.3">
      <c r="A988" s="139">
        <v>6</v>
      </c>
      <c r="B988" s="140" t="s">
        <v>347</v>
      </c>
      <c r="C988" s="140"/>
      <c r="D988" s="140"/>
      <c r="E988" s="140" t="s">
        <v>376</v>
      </c>
      <c r="F988" s="140"/>
      <c r="G988" s="140" t="s">
        <v>1316</v>
      </c>
      <c r="H988" s="142">
        <f>SUM(H977:H987)</f>
        <v>26732</v>
      </c>
      <c r="I988" s="139"/>
      <c r="J988" s="142">
        <f>SUM(J977:J987)</f>
        <v>3437443.3499999996</v>
      </c>
      <c r="K988" s="160">
        <f>SUM(K977:K987)</f>
        <v>2581679.42</v>
      </c>
      <c r="L988" s="142">
        <f t="shared" ref="L988:M988" si="118">SUM(L977:L987)</f>
        <v>19024372.049999997</v>
      </c>
      <c r="M988" s="142">
        <f t="shared" si="118"/>
        <v>20454790.010000002</v>
      </c>
      <c r="N988" s="140">
        <v>10</v>
      </c>
      <c r="O988" s="140">
        <v>10</v>
      </c>
      <c r="P988" s="140">
        <f>N988-O988</f>
        <v>0</v>
      </c>
      <c r="Q988" s="152">
        <f t="shared" si="115"/>
        <v>-1430417.9600000046</v>
      </c>
      <c r="R988" s="150">
        <f>L988/H988</f>
        <v>711.67035949423905</v>
      </c>
    </row>
    <row r="989" spans="1:18" x14ac:dyDescent="0.3">
      <c r="A989" s="76">
        <v>1</v>
      </c>
      <c r="B989" s="75" t="s">
        <v>347</v>
      </c>
      <c r="C989" s="75" t="s">
        <v>1317</v>
      </c>
      <c r="D989" s="75" t="s">
        <v>413</v>
      </c>
      <c r="E989" s="75" t="s">
        <v>1318</v>
      </c>
      <c r="F989" s="75" t="s">
        <v>510</v>
      </c>
      <c r="G989" s="75" t="s">
        <v>1319</v>
      </c>
      <c r="H989" s="80"/>
      <c r="I989" s="76"/>
      <c r="J989" s="153"/>
      <c r="K989" s="159"/>
      <c r="L989" s="81"/>
      <c r="M989" s="81"/>
      <c r="N989" s="75"/>
      <c r="O989" s="75"/>
      <c r="P989" s="75"/>
    </row>
    <row r="990" spans="1:18" x14ac:dyDescent="0.3">
      <c r="A990" s="76">
        <v>2</v>
      </c>
      <c r="B990" s="75" t="s">
        <v>347</v>
      </c>
      <c r="C990" s="75" t="s">
        <v>1317</v>
      </c>
      <c r="D990" s="75" t="s">
        <v>413</v>
      </c>
      <c r="E990" s="75" t="s">
        <v>1318</v>
      </c>
      <c r="F990" s="75" t="s">
        <v>480</v>
      </c>
      <c r="G990" s="75" t="s">
        <v>1320</v>
      </c>
      <c r="H990" s="80">
        <v>3782</v>
      </c>
      <c r="I990" s="76">
        <v>3</v>
      </c>
      <c r="J990" s="153">
        <f>นครพนม!F89</f>
        <v>107070.6</v>
      </c>
      <c r="K990" s="159">
        <f>นครพนม!AL89</f>
        <v>139278.1</v>
      </c>
      <c r="L990" s="81">
        <f>นครพนม!AM89</f>
        <v>1324275.01</v>
      </c>
      <c r="M990" s="81">
        <f>นครพนม!AN89</f>
        <v>1355480.39</v>
      </c>
      <c r="N990" s="75"/>
      <c r="O990" s="75"/>
      <c r="P990" s="75"/>
      <c r="Q990" s="151">
        <f t="shared" si="115"/>
        <v>-31205.379999999888</v>
      </c>
      <c r="R990" s="78">
        <f t="shared" si="116"/>
        <v>350.1520386039133</v>
      </c>
    </row>
    <row r="991" spans="1:18" x14ac:dyDescent="0.3">
      <c r="A991" s="76">
        <v>3</v>
      </c>
      <c r="B991" s="75" t="s">
        <v>347</v>
      </c>
      <c r="C991" s="75" t="s">
        <v>1317</v>
      </c>
      <c r="D991" s="75" t="s">
        <v>413</v>
      </c>
      <c r="E991" s="75" t="s">
        <v>1318</v>
      </c>
      <c r="F991" s="75" t="s">
        <v>480</v>
      </c>
      <c r="G991" s="75" t="s">
        <v>1321</v>
      </c>
      <c r="H991" s="80">
        <v>1430</v>
      </c>
      <c r="I991" s="76">
        <v>1</v>
      </c>
      <c r="J991" s="153">
        <f>นครพนม!F90</f>
        <v>194199.42</v>
      </c>
      <c r="K991" s="159">
        <f>นครพนม!AL90</f>
        <v>195343.72</v>
      </c>
      <c r="L991" s="81">
        <f>นครพนม!AM90</f>
        <v>1223501.1399999999</v>
      </c>
      <c r="M991" s="81">
        <f>นครพนม!AN90</f>
        <v>1382826.99</v>
      </c>
      <c r="N991" s="75"/>
      <c r="O991" s="75"/>
      <c r="P991" s="75"/>
      <c r="Q991" s="151">
        <f t="shared" si="115"/>
        <v>-159325.85000000009</v>
      </c>
      <c r="R991" s="78">
        <f t="shared" si="116"/>
        <v>855.59520279720277</v>
      </c>
    </row>
    <row r="992" spans="1:18" x14ac:dyDescent="0.3">
      <c r="A992" s="76">
        <v>4</v>
      </c>
      <c r="B992" s="75" t="s">
        <v>347</v>
      </c>
      <c r="C992" s="75" t="s">
        <v>1317</v>
      </c>
      <c r="D992" s="75" t="s">
        <v>413</v>
      </c>
      <c r="E992" s="75" t="s">
        <v>1318</v>
      </c>
      <c r="F992" s="75" t="s">
        <v>480</v>
      </c>
      <c r="G992" s="75" t="s">
        <v>1322</v>
      </c>
      <c r="H992" s="80">
        <v>3601</v>
      </c>
      <c r="I992" s="76">
        <v>3</v>
      </c>
      <c r="J992" s="153">
        <f>นครพนม!F91</f>
        <v>249172.98</v>
      </c>
      <c r="K992" s="159">
        <f>นครพนม!AL91</f>
        <v>225906.24000000005</v>
      </c>
      <c r="L992" s="81">
        <f>นครพนม!AM91</f>
        <v>1527584.97</v>
      </c>
      <c r="M992" s="81">
        <f>นครพนม!AN91</f>
        <v>1750192.03</v>
      </c>
      <c r="N992" s="75"/>
      <c r="O992" s="75"/>
      <c r="P992" s="75"/>
      <c r="Q992" s="151">
        <f t="shared" si="115"/>
        <v>-222607.06000000006</v>
      </c>
      <c r="R992" s="78">
        <f t="shared" si="116"/>
        <v>424.21132185504024</v>
      </c>
    </row>
    <row r="993" spans="1:18" x14ac:dyDescent="0.3">
      <c r="A993" s="76">
        <v>5</v>
      </c>
      <c r="B993" s="75" t="s">
        <v>347</v>
      </c>
      <c r="C993" s="75" t="s">
        <v>1317</v>
      </c>
      <c r="D993" s="75" t="s">
        <v>413</v>
      </c>
      <c r="E993" s="75" t="s">
        <v>1318</v>
      </c>
      <c r="F993" s="75" t="s">
        <v>480</v>
      </c>
      <c r="G993" s="75" t="s">
        <v>1323</v>
      </c>
      <c r="H993" s="80">
        <v>2333</v>
      </c>
      <c r="I993" s="76">
        <v>2</v>
      </c>
      <c r="J993" s="153">
        <f>นครพนม!F92</f>
        <v>212030.79</v>
      </c>
      <c r="K993" s="159">
        <f>นครพนม!AL92</f>
        <v>182222.37000000002</v>
      </c>
      <c r="L993" s="81">
        <f>นครพนม!AM92</f>
        <v>1896446.27</v>
      </c>
      <c r="M993" s="81">
        <f>นครพนม!AN92</f>
        <v>2209439.6800000002</v>
      </c>
      <c r="N993" s="75"/>
      <c r="O993" s="75"/>
      <c r="P993" s="75"/>
      <c r="Q993" s="151">
        <f t="shared" si="115"/>
        <v>-312993.41000000015</v>
      </c>
      <c r="R993" s="78">
        <f t="shared" si="116"/>
        <v>812.87881268752676</v>
      </c>
    </row>
    <row r="994" spans="1:18" x14ac:dyDescent="0.3">
      <c r="A994" s="76">
        <v>6</v>
      </c>
      <c r="B994" s="75" t="s">
        <v>347</v>
      </c>
      <c r="C994" s="75" t="s">
        <v>1317</v>
      </c>
      <c r="D994" s="75" t="s">
        <v>413</v>
      </c>
      <c r="E994" s="75" t="s">
        <v>1318</v>
      </c>
      <c r="F994" s="75" t="s">
        <v>480</v>
      </c>
      <c r="G994" s="75" t="s">
        <v>1324</v>
      </c>
      <c r="H994" s="80">
        <v>2183</v>
      </c>
      <c r="I994" s="76">
        <v>2</v>
      </c>
      <c r="J994" s="153">
        <f>นครพนม!F93</f>
        <v>406591.87</v>
      </c>
      <c r="K994" s="159">
        <f>นครพนม!AL93</f>
        <v>475741.85000000003</v>
      </c>
      <c r="L994" s="81">
        <f>นครพนม!AM93</f>
        <v>1610240.65</v>
      </c>
      <c r="M994" s="81">
        <f>นครพนม!AN93</f>
        <v>1680646.6</v>
      </c>
      <c r="N994" s="75"/>
      <c r="O994" s="75"/>
      <c r="P994" s="75"/>
      <c r="Q994" s="151">
        <f t="shared" si="115"/>
        <v>-70405.950000000186</v>
      </c>
      <c r="R994" s="78">
        <f t="shared" si="116"/>
        <v>737.62741639945023</v>
      </c>
    </row>
    <row r="995" spans="1:18" x14ac:dyDescent="0.3">
      <c r="A995" s="76">
        <v>7</v>
      </c>
      <c r="B995" s="75" t="s">
        <v>347</v>
      </c>
      <c r="C995" s="75" t="s">
        <v>1317</v>
      </c>
      <c r="D995" s="75" t="s">
        <v>413</v>
      </c>
      <c r="E995" s="75" t="s">
        <v>1318</v>
      </c>
      <c r="F995" s="75" t="s">
        <v>480</v>
      </c>
      <c r="G995" s="75" t="s">
        <v>1325</v>
      </c>
      <c r="H995" s="80">
        <v>1728</v>
      </c>
      <c r="I995" s="76">
        <v>2</v>
      </c>
      <c r="J995" s="153">
        <f>นครพนม!F94</f>
        <v>348068.66</v>
      </c>
      <c r="K995" s="159">
        <f>นครพนม!AL94</f>
        <v>393308.86999999994</v>
      </c>
      <c r="L995" s="81">
        <f>นครพนม!AM94</f>
        <v>1345815.43</v>
      </c>
      <c r="M995" s="81">
        <f>นครพนม!AN94</f>
        <v>1487325.32</v>
      </c>
      <c r="N995" s="75"/>
      <c r="O995" s="75"/>
      <c r="P995" s="75"/>
      <c r="Q995" s="151">
        <f t="shared" si="115"/>
        <v>-141509.89000000013</v>
      </c>
      <c r="R995" s="78">
        <f t="shared" si="116"/>
        <v>778.82837384259255</v>
      </c>
    </row>
    <row r="996" spans="1:18" x14ac:dyDescent="0.3">
      <c r="A996" s="76">
        <v>8</v>
      </c>
      <c r="B996" s="75" t="s">
        <v>347</v>
      </c>
      <c r="C996" s="75" t="s">
        <v>1317</v>
      </c>
      <c r="D996" s="75" t="s">
        <v>413</v>
      </c>
      <c r="E996" s="75" t="s">
        <v>1318</v>
      </c>
      <c r="F996" s="75" t="s">
        <v>480</v>
      </c>
      <c r="G996" s="75" t="s">
        <v>1326</v>
      </c>
      <c r="H996" s="80">
        <v>2698</v>
      </c>
      <c r="I996" s="76">
        <v>2</v>
      </c>
      <c r="J996" s="153">
        <f>นครพนม!F95</f>
        <v>83403.31</v>
      </c>
      <c r="K996" s="159">
        <f>นครพนม!AL95</f>
        <v>118425.10999999999</v>
      </c>
      <c r="L996" s="81">
        <f>นครพนม!AM95</f>
        <v>1834644.9</v>
      </c>
      <c r="M996" s="81">
        <f>นครพนม!AN95</f>
        <v>1990156.8499999999</v>
      </c>
      <c r="N996" s="75"/>
      <c r="O996" s="75"/>
      <c r="P996" s="75"/>
      <c r="Q996" s="151">
        <f t="shared" si="115"/>
        <v>-155511.94999999995</v>
      </c>
      <c r="R996" s="78">
        <f t="shared" si="116"/>
        <v>680.00181616011855</v>
      </c>
    </row>
    <row r="997" spans="1:18" x14ac:dyDescent="0.3">
      <c r="A997" s="76">
        <v>9</v>
      </c>
      <c r="B997" s="75" t="s">
        <v>347</v>
      </c>
      <c r="C997" s="75" t="s">
        <v>1317</v>
      </c>
      <c r="D997" s="75" t="s">
        <v>413</v>
      </c>
      <c r="E997" s="75" t="s">
        <v>1318</v>
      </c>
      <c r="F997" s="75" t="s">
        <v>480</v>
      </c>
      <c r="G997" s="75" t="s">
        <v>1327</v>
      </c>
      <c r="H997" s="80">
        <v>1721</v>
      </c>
      <c r="I997" s="76">
        <v>2</v>
      </c>
      <c r="J997" s="153">
        <f>นครพนม!F96</f>
        <v>284033.3</v>
      </c>
      <c r="K997" s="159">
        <f>นครพนม!AL96</f>
        <v>316269.42</v>
      </c>
      <c r="L997" s="81">
        <f>นครพนม!AM96</f>
        <v>2008104.67</v>
      </c>
      <c r="M997" s="81">
        <f>นครพนม!AN96</f>
        <v>2091560.41</v>
      </c>
      <c r="N997" s="75"/>
      <c r="O997" s="75"/>
      <c r="P997" s="75"/>
      <c r="Q997" s="151">
        <f t="shared" si="115"/>
        <v>-83455.739999999991</v>
      </c>
      <c r="R997" s="78">
        <f t="shared" si="116"/>
        <v>1166.8243288785588</v>
      </c>
    </row>
    <row r="998" spans="1:18" x14ac:dyDescent="0.3">
      <c r="A998" s="76">
        <v>10</v>
      </c>
      <c r="B998" s="75" t="s">
        <v>347</v>
      </c>
      <c r="C998" s="75" t="s">
        <v>1317</v>
      </c>
      <c r="D998" s="75" t="s">
        <v>413</v>
      </c>
      <c r="E998" s="75" t="s">
        <v>1318</v>
      </c>
      <c r="F998" s="75" t="s">
        <v>480</v>
      </c>
      <c r="G998" s="75" t="s">
        <v>1328</v>
      </c>
      <c r="H998" s="80">
        <v>3253</v>
      </c>
      <c r="I998" s="76">
        <v>3</v>
      </c>
      <c r="J998" s="153">
        <f>นครพนม!F97</f>
        <v>255454.8</v>
      </c>
      <c r="K998" s="159">
        <f>นครพนม!AL97</f>
        <v>491520.25999999995</v>
      </c>
      <c r="L998" s="81">
        <f>นครพนม!AM97</f>
        <v>966598.75</v>
      </c>
      <c r="M998" s="81">
        <f>นครพนม!AN97</f>
        <v>1012861.36</v>
      </c>
      <c r="N998" s="75"/>
      <c r="O998" s="75"/>
      <c r="P998" s="75"/>
      <c r="Q998" s="151">
        <f t="shared" si="115"/>
        <v>-46262.609999999986</v>
      </c>
      <c r="R998" s="78">
        <f t="shared" si="116"/>
        <v>297.14071626191208</v>
      </c>
    </row>
    <row r="999" spans="1:18" x14ac:dyDescent="0.3">
      <c r="A999" s="76">
        <v>11</v>
      </c>
      <c r="B999" s="75" t="s">
        <v>347</v>
      </c>
      <c r="C999" s="75" t="s">
        <v>1317</v>
      </c>
      <c r="D999" s="75" t="s">
        <v>413</v>
      </c>
      <c r="E999" s="75" t="s">
        <v>1318</v>
      </c>
      <c r="F999" s="75" t="s">
        <v>480</v>
      </c>
      <c r="G999" s="75" t="s">
        <v>1329</v>
      </c>
      <c r="H999" s="80">
        <v>2902</v>
      </c>
      <c r="I999" s="76">
        <v>2</v>
      </c>
      <c r="J999" s="153">
        <f>นครพนม!F98</f>
        <v>136042.1</v>
      </c>
      <c r="K999" s="159">
        <f>นครพนม!AL98</f>
        <v>179262.32</v>
      </c>
      <c r="L999" s="81">
        <f>นครพนม!AM98</f>
        <v>1137495.33</v>
      </c>
      <c r="M999" s="81">
        <f>นครพนม!AN98</f>
        <v>1255964.0700000003</v>
      </c>
      <c r="N999" s="75"/>
      <c r="O999" s="75"/>
      <c r="P999" s="75"/>
      <c r="Q999" s="151">
        <f t="shared" si="115"/>
        <v>-118468.74000000022</v>
      </c>
      <c r="R999" s="78">
        <f t="shared" si="116"/>
        <v>391.96944521019986</v>
      </c>
    </row>
    <row r="1000" spans="1:18" x14ac:dyDescent="0.3">
      <c r="A1000" s="76">
        <v>12</v>
      </c>
      <c r="B1000" s="75" t="s">
        <v>347</v>
      </c>
      <c r="C1000" s="75" t="s">
        <v>1317</v>
      </c>
      <c r="D1000" s="75" t="s">
        <v>413</v>
      </c>
      <c r="E1000" s="75" t="s">
        <v>1318</v>
      </c>
      <c r="F1000" s="75" t="s">
        <v>480</v>
      </c>
      <c r="G1000" s="75" t="s">
        <v>1330</v>
      </c>
      <c r="H1000" s="80">
        <v>3199</v>
      </c>
      <c r="I1000" s="76">
        <v>3</v>
      </c>
      <c r="J1000" s="153">
        <f>นครพนม!F99</f>
        <v>81782.87</v>
      </c>
      <c r="K1000" s="159">
        <f>นครพนม!AL99</f>
        <v>-36910.089999999997</v>
      </c>
      <c r="L1000" s="81">
        <f>นครพนม!AM99</f>
        <v>1646760.87</v>
      </c>
      <c r="M1000" s="81">
        <f>นครพนม!AN99</f>
        <v>1720877.35</v>
      </c>
      <c r="N1000" s="75"/>
      <c r="O1000" s="75"/>
      <c r="P1000" s="75"/>
      <c r="Q1000" s="151">
        <f t="shared" si="115"/>
        <v>-74116.479999999981</v>
      </c>
      <c r="R1000" s="78">
        <f t="shared" si="116"/>
        <v>514.7736386370741</v>
      </c>
    </row>
    <row r="1001" spans="1:18" x14ac:dyDescent="0.3">
      <c r="A1001" s="76">
        <v>13</v>
      </c>
      <c r="B1001" s="75" t="s">
        <v>347</v>
      </c>
      <c r="C1001" s="75" t="s">
        <v>1317</v>
      </c>
      <c r="D1001" s="75" t="s">
        <v>413</v>
      </c>
      <c r="E1001" s="75" t="s">
        <v>1318</v>
      </c>
      <c r="F1001" s="75" t="s">
        <v>480</v>
      </c>
      <c r="G1001" s="75" t="s">
        <v>1331</v>
      </c>
      <c r="H1001" s="80">
        <v>2159</v>
      </c>
      <c r="I1001" s="76">
        <v>2</v>
      </c>
      <c r="J1001" s="153">
        <f>นครพนม!F100</f>
        <v>139762.53</v>
      </c>
      <c r="K1001" s="159">
        <f>นครพนม!AL100</f>
        <v>23762.879999999976</v>
      </c>
      <c r="L1001" s="81">
        <f>นครพนม!AM100</f>
        <v>1566583.5899999999</v>
      </c>
      <c r="M1001" s="81">
        <f>นครพนม!AN100</f>
        <v>1823831.34</v>
      </c>
      <c r="N1001" s="75"/>
      <c r="O1001" s="75"/>
      <c r="P1001" s="75"/>
      <c r="Q1001" s="151">
        <f t="shared" si="115"/>
        <v>-257247.75000000023</v>
      </c>
      <c r="R1001" s="78">
        <f t="shared" si="116"/>
        <v>725.60610930986559</v>
      </c>
    </row>
    <row r="1002" spans="1:18" x14ac:dyDescent="0.3">
      <c r="A1002" s="76">
        <v>14</v>
      </c>
      <c r="B1002" s="75" t="s">
        <v>347</v>
      </c>
      <c r="C1002" s="75" t="s">
        <v>1317</v>
      </c>
      <c r="D1002" s="75" t="s">
        <v>413</v>
      </c>
      <c r="E1002" s="75" t="s">
        <v>1318</v>
      </c>
      <c r="F1002" s="75" t="s">
        <v>480</v>
      </c>
      <c r="G1002" s="75" t="s">
        <v>1332</v>
      </c>
      <c r="H1002" s="80">
        <v>1892</v>
      </c>
      <c r="I1002" s="76">
        <v>2</v>
      </c>
      <c r="J1002" s="153">
        <f>นครพนม!F101</f>
        <v>35863.01</v>
      </c>
      <c r="K1002" s="159">
        <f>นครพนม!AL101</f>
        <v>59710.22</v>
      </c>
      <c r="L1002" s="81">
        <f>นครพนม!AM101</f>
        <v>1595753.75</v>
      </c>
      <c r="M1002" s="81">
        <f>นครพนม!AN101</f>
        <v>1768966.12</v>
      </c>
      <c r="N1002" s="75"/>
      <c r="O1002" s="75"/>
      <c r="P1002" s="75"/>
      <c r="Q1002" s="151">
        <f t="shared" si="115"/>
        <v>-173212.37000000011</v>
      </c>
      <c r="R1002" s="78">
        <f t="shared" si="116"/>
        <v>843.42164376321352</v>
      </c>
    </row>
    <row r="1003" spans="1:18" x14ac:dyDescent="0.3">
      <c r="A1003" s="76">
        <v>15</v>
      </c>
      <c r="B1003" s="75" t="s">
        <v>347</v>
      </c>
      <c r="C1003" s="75" t="s">
        <v>1317</v>
      </c>
      <c r="D1003" s="75" t="s">
        <v>413</v>
      </c>
      <c r="E1003" s="75" t="s">
        <v>1318</v>
      </c>
      <c r="F1003" s="75" t="s">
        <v>480</v>
      </c>
      <c r="G1003" s="75" t="s">
        <v>1333</v>
      </c>
      <c r="H1003" s="80">
        <v>2728</v>
      </c>
      <c r="I1003" s="76">
        <v>2</v>
      </c>
      <c r="J1003" s="153">
        <f>นครพนม!F102</f>
        <v>509322.86</v>
      </c>
      <c r="K1003" s="159">
        <f>นครพนม!AL102</f>
        <v>491224.16</v>
      </c>
      <c r="L1003" s="81">
        <f>นครพนม!AM102</f>
        <v>1522568.01</v>
      </c>
      <c r="M1003" s="81">
        <f>นครพนม!AN102</f>
        <v>1479862.96</v>
      </c>
      <c r="N1003" s="75"/>
      <c r="O1003" s="75"/>
      <c r="P1003" s="75"/>
      <c r="Q1003" s="151">
        <f t="shared" si="115"/>
        <v>42705.050000000047</v>
      </c>
      <c r="R1003" s="78">
        <f t="shared" si="116"/>
        <v>558.12610337243405</v>
      </c>
    </row>
    <row r="1004" spans="1:18" x14ac:dyDescent="0.3">
      <c r="A1004" s="76">
        <v>16</v>
      </c>
      <c r="B1004" s="75" t="s">
        <v>347</v>
      </c>
      <c r="C1004" s="75" t="s">
        <v>1317</v>
      </c>
      <c r="D1004" s="75" t="s">
        <v>413</v>
      </c>
      <c r="E1004" s="75" t="s">
        <v>1318</v>
      </c>
      <c r="F1004" s="75" t="s">
        <v>480</v>
      </c>
      <c r="G1004" s="75" t="s">
        <v>1334</v>
      </c>
      <c r="H1004" s="80">
        <v>2919</v>
      </c>
      <c r="I1004" s="76">
        <v>2</v>
      </c>
      <c r="J1004" s="153">
        <f>นครพนม!F103</f>
        <v>215388.47</v>
      </c>
      <c r="K1004" s="159">
        <f>นครพนม!AL103</f>
        <v>495036.68999999994</v>
      </c>
      <c r="L1004" s="81">
        <f>นครพนม!AM103</f>
        <v>1715326.62</v>
      </c>
      <c r="M1004" s="81">
        <f>นครพนม!AN103</f>
        <v>1574166.87</v>
      </c>
      <c r="N1004" s="75"/>
      <c r="O1004" s="75"/>
      <c r="P1004" s="75"/>
      <c r="Q1004" s="151">
        <f t="shared" si="115"/>
        <v>141159.75</v>
      </c>
      <c r="R1004" s="78">
        <f t="shared" si="116"/>
        <v>587.64187050359715</v>
      </c>
    </row>
    <row r="1005" spans="1:18" x14ac:dyDescent="0.3">
      <c r="A1005" s="76">
        <v>17</v>
      </c>
      <c r="B1005" s="75" t="s">
        <v>347</v>
      </c>
      <c r="C1005" s="75" t="s">
        <v>1317</v>
      </c>
      <c r="D1005" s="75" t="s">
        <v>413</v>
      </c>
      <c r="E1005" s="75" t="s">
        <v>1318</v>
      </c>
      <c r="F1005" s="75" t="s">
        <v>480</v>
      </c>
      <c r="G1005" s="75" t="s">
        <v>1335</v>
      </c>
      <c r="H1005" s="80">
        <v>3409</v>
      </c>
      <c r="I1005" s="76">
        <v>3</v>
      </c>
      <c r="J1005" s="153">
        <f>นครพนม!F104</f>
        <v>111878.32</v>
      </c>
      <c r="K1005" s="159">
        <f>นครพนม!AL104</f>
        <v>386755.45</v>
      </c>
      <c r="L1005" s="81">
        <f>นครพนม!AM104</f>
        <v>764981.36</v>
      </c>
      <c r="M1005" s="81">
        <f>นครพนม!AN104</f>
        <v>656117.47</v>
      </c>
      <c r="N1005" s="75"/>
      <c r="O1005" s="75"/>
      <c r="P1005" s="75"/>
      <c r="Q1005" s="151">
        <f t="shared" si="115"/>
        <v>108863.89000000001</v>
      </c>
      <c r="R1005" s="78">
        <f t="shared" si="116"/>
        <v>224.40051628043415</v>
      </c>
    </row>
    <row r="1006" spans="1:18" x14ac:dyDescent="0.3">
      <c r="A1006" s="76">
        <v>18</v>
      </c>
      <c r="B1006" s="75" t="s">
        <v>347</v>
      </c>
      <c r="C1006" s="75" t="s">
        <v>1317</v>
      </c>
      <c r="D1006" s="75" t="s">
        <v>413</v>
      </c>
      <c r="E1006" s="75" t="s">
        <v>1318</v>
      </c>
      <c r="F1006" s="75" t="s">
        <v>480</v>
      </c>
      <c r="G1006" s="75" t="s">
        <v>1336</v>
      </c>
      <c r="H1006" s="80">
        <v>1740</v>
      </c>
      <c r="I1006" s="76">
        <v>2</v>
      </c>
      <c r="J1006" s="153">
        <f>นครพนม!F105</f>
        <v>99352.54</v>
      </c>
      <c r="K1006" s="159">
        <f>นครพนม!AL105</f>
        <v>119057.77</v>
      </c>
      <c r="L1006" s="81">
        <f>นครพนม!AM105</f>
        <v>1272665.21</v>
      </c>
      <c r="M1006" s="81">
        <f>นครพนม!AN105</f>
        <v>1462020.49</v>
      </c>
      <c r="N1006" s="75"/>
      <c r="O1006" s="75"/>
      <c r="P1006" s="75"/>
      <c r="Q1006" s="151">
        <f t="shared" si="115"/>
        <v>-189355.28000000003</v>
      </c>
      <c r="R1006" s="78">
        <f t="shared" si="116"/>
        <v>731.41678735632183</v>
      </c>
    </row>
    <row r="1007" spans="1:18" x14ac:dyDescent="0.3">
      <c r="A1007" s="76">
        <v>19</v>
      </c>
      <c r="B1007" s="75" t="s">
        <v>347</v>
      </c>
      <c r="C1007" s="75" t="s">
        <v>1317</v>
      </c>
      <c r="D1007" s="75" t="s">
        <v>413</v>
      </c>
      <c r="E1007" s="75" t="s">
        <v>1318</v>
      </c>
      <c r="F1007" s="75" t="s">
        <v>480</v>
      </c>
      <c r="G1007" s="75" t="s">
        <v>1574</v>
      </c>
      <c r="H1007" s="80">
        <v>2598</v>
      </c>
      <c r="I1007" s="76">
        <v>2</v>
      </c>
      <c r="J1007" s="153">
        <f>นครพนม!F106</f>
        <v>406591.87</v>
      </c>
      <c r="K1007" s="159">
        <f>นครพนม!AL106</f>
        <v>475741.85000000003</v>
      </c>
      <c r="L1007" s="81">
        <f>นครพนม!AM106</f>
        <v>1610240.65</v>
      </c>
      <c r="M1007" s="81">
        <f>นครพนม!AN106</f>
        <v>1680646.6</v>
      </c>
      <c r="N1007" s="75"/>
      <c r="O1007" s="75"/>
      <c r="P1007" s="75"/>
      <c r="Q1007" s="151">
        <f t="shared" si="115"/>
        <v>-70405.950000000186</v>
      </c>
      <c r="R1007" s="78">
        <f t="shared" si="116"/>
        <v>619.80009622786758</v>
      </c>
    </row>
    <row r="1008" spans="1:18" x14ac:dyDescent="0.3">
      <c r="A1008" s="76">
        <v>20</v>
      </c>
      <c r="B1008" s="75" t="s">
        <v>347</v>
      </c>
      <c r="C1008" s="75" t="s">
        <v>1317</v>
      </c>
      <c r="D1008" s="75" t="s">
        <v>413</v>
      </c>
      <c r="E1008" s="75" t="s">
        <v>1318</v>
      </c>
      <c r="F1008" s="75" t="s">
        <v>480</v>
      </c>
      <c r="G1008" s="75" t="s">
        <v>1338</v>
      </c>
      <c r="H1008" s="80">
        <v>2058</v>
      </c>
      <c r="I1008" s="76">
        <v>2</v>
      </c>
      <c r="J1008" s="153">
        <f>นครพนม!F107</f>
        <v>147515.29999999999</v>
      </c>
      <c r="K1008" s="159">
        <f>นครพนม!AL107</f>
        <v>247063.18999999994</v>
      </c>
      <c r="L1008" s="81">
        <f>นครพนม!AM107</f>
        <v>1797225.59</v>
      </c>
      <c r="M1008" s="81">
        <f>นครพนม!AN107</f>
        <v>1592510.0599999998</v>
      </c>
      <c r="N1008" s="75"/>
      <c r="O1008" s="75"/>
      <c r="P1008" s="75"/>
      <c r="Q1008" s="151">
        <f t="shared" si="115"/>
        <v>204715.53000000026</v>
      </c>
      <c r="R1008" s="78">
        <f t="shared" si="116"/>
        <v>873.28745869776481</v>
      </c>
    </row>
    <row r="1009" spans="1:18" s="21" customFormat="1" x14ac:dyDescent="0.3">
      <c r="A1009" s="139">
        <v>7</v>
      </c>
      <c r="B1009" s="140" t="s">
        <v>347</v>
      </c>
      <c r="C1009" s="140"/>
      <c r="D1009" s="140"/>
      <c r="E1009" s="148" t="s">
        <v>376</v>
      </c>
      <c r="F1009" s="148"/>
      <c r="G1009" s="148" t="s">
        <v>1339</v>
      </c>
      <c r="H1009" s="142">
        <f>SUM(H989:H1008)</f>
        <v>48333</v>
      </c>
      <c r="I1009" s="139"/>
      <c r="J1009" s="142">
        <f>SUM(J989:J1008)</f>
        <v>4023525.5999999996</v>
      </c>
      <c r="K1009" s="160">
        <f>SUM(K989:K1008)</f>
        <v>4978720.379999999</v>
      </c>
      <c r="L1009" s="142">
        <f t="shared" ref="L1009:M1009" si="119">SUM(L989:L1008)</f>
        <v>28366812.770000003</v>
      </c>
      <c r="M1009" s="142">
        <f t="shared" si="119"/>
        <v>29975452.960000001</v>
      </c>
      <c r="N1009" s="140">
        <v>19</v>
      </c>
      <c r="O1009" s="140">
        <v>19</v>
      </c>
      <c r="P1009" s="140">
        <f>N1009-O1009</f>
        <v>0</v>
      </c>
      <c r="Q1009" s="152">
        <f t="shared" si="115"/>
        <v>-1608640.1899999976</v>
      </c>
      <c r="R1009" s="150">
        <f>L1009/H1009</f>
        <v>586.90362216291157</v>
      </c>
    </row>
    <row r="1010" spans="1:18" x14ac:dyDescent="0.3">
      <c r="A1010" s="76">
        <v>1</v>
      </c>
      <c r="B1010" s="75" t="s">
        <v>347</v>
      </c>
      <c r="C1010" s="75" t="s">
        <v>1340</v>
      </c>
      <c r="D1010" s="75" t="s">
        <v>420</v>
      </c>
      <c r="E1010" s="75" t="s">
        <v>1341</v>
      </c>
      <c r="F1010" s="75" t="s">
        <v>510</v>
      </c>
      <c r="G1010" s="75" t="s">
        <v>1342</v>
      </c>
      <c r="H1010" s="80"/>
      <c r="I1010" s="76"/>
      <c r="J1010" s="153"/>
      <c r="K1010" s="159"/>
      <c r="L1010" s="81"/>
      <c r="M1010" s="81"/>
      <c r="N1010" s="75"/>
      <c r="O1010" s="75"/>
      <c r="P1010" s="75"/>
    </row>
    <row r="1011" spans="1:18" x14ac:dyDescent="0.3">
      <c r="A1011" s="76">
        <v>2</v>
      </c>
      <c r="B1011" s="75" t="s">
        <v>347</v>
      </c>
      <c r="C1011" s="75" t="s">
        <v>1340</v>
      </c>
      <c r="D1011" s="75" t="s">
        <v>420</v>
      </c>
      <c r="E1011" s="75" t="s">
        <v>1341</v>
      </c>
      <c r="F1011" s="75" t="s">
        <v>480</v>
      </c>
      <c r="G1011" s="75" t="s">
        <v>1343</v>
      </c>
      <c r="H1011" s="80">
        <v>2939</v>
      </c>
      <c r="I1011" s="76">
        <v>2</v>
      </c>
      <c r="J1011" s="153">
        <f>นครพนม!F108</f>
        <v>249172.98</v>
      </c>
      <c r="K1011" s="159">
        <f>นครพนม!AL108</f>
        <v>225906.24000000005</v>
      </c>
      <c r="L1011" s="81">
        <f>นครพนม!AM108</f>
        <v>1527584.97</v>
      </c>
      <c r="M1011" s="81">
        <f>นครพนม!AN108</f>
        <v>1750192.03</v>
      </c>
      <c r="N1011" s="75"/>
      <c r="O1011" s="75"/>
      <c r="P1011" s="75"/>
      <c r="Q1011" s="151">
        <f t="shared" si="115"/>
        <v>-222607.06000000006</v>
      </c>
      <c r="R1011" s="78">
        <f t="shared" si="116"/>
        <v>519.76351480095275</v>
      </c>
    </row>
    <row r="1012" spans="1:18" x14ac:dyDescent="0.3">
      <c r="A1012" s="76">
        <v>3</v>
      </c>
      <c r="B1012" s="75" t="s">
        <v>347</v>
      </c>
      <c r="C1012" s="75" t="s">
        <v>1340</v>
      </c>
      <c r="D1012" s="75" t="s">
        <v>420</v>
      </c>
      <c r="E1012" s="75" t="s">
        <v>1341</v>
      </c>
      <c r="F1012" s="75" t="s">
        <v>480</v>
      </c>
      <c r="G1012" s="75" t="s">
        <v>1344</v>
      </c>
      <c r="H1012" s="80">
        <v>2960</v>
      </c>
      <c r="I1012" s="76">
        <v>2</v>
      </c>
      <c r="J1012" s="153">
        <f>นครพนม!F109</f>
        <v>597067.72</v>
      </c>
      <c r="K1012" s="159">
        <f>นครพนม!AL109</f>
        <v>655402.53999999992</v>
      </c>
      <c r="L1012" s="81">
        <f>นครพนม!AM109</f>
        <v>1460311.1</v>
      </c>
      <c r="M1012" s="81">
        <f>นครพนม!AN109</f>
        <v>1674499.66</v>
      </c>
      <c r="N1012" s="75"/>
      <c r="O1012" s="75"/>
      <c r="P1012" s="75"/>
      <c r="Q1012" s="151">
        <f t="shared" si="115"/>
        <v>-214188.55999999982</v>
      </c>
      <c r="R1012" s="78">
        <f t="shared" si="116"/>
        <v>493.34834459459461</v>
      </c>
    </row>
    <row r="1013" spans="1:18" x14ac:dyDescent="0.3">
      <c r="A1013" s="76">
        <v>4</v>
      </c>
      <c r="B1013" s="75" t="s">
        <v>347</v>
      </c>
      <c r="C1013" s="75" t="s">
        <v>1340</v>
      </c>
      <c r="D1013" s="75" t="s">
        <v>420</v>
      </c>
      <c r="E1013" s="75" t="s">
        <v>1341</v>
      </c>
      <c r="F1013" s="75" t="s">
        <v>480</v>
      </c>
      <c r="G1013" s="75" t="s">
        <v>1345</v>
      </c>
      <c r="H1013" s="80">
        <v>4264</v>
      </c>
      <c r="I1013" s="76">
        <v>3</v>
      </c>
      <c r="J1013" s="153">
        <f>นครพนม!F110</f>
        <v>7288.7</v>
      </c>
      <c r="K1013" s="159">
        <f>นครพนม!AL110</f>
        <v>67770.549999999988</v>
      </c>
      <c r="L1013" s="81">
        <f>นครพนม!AM110</f>
        <v>1506215.81</v>
      </c>
      <c r="M1013" s="81">
        <f>นครพนม!AN110</f>
        <v>1679542.21</v>
      </c>
      <c r="N1013" s="75"/>
      <c r="O1013" s="75"/>
      <c r="P1013" s="75"/>
      <c r="Q1013" s="151">
        <f t="shared" si="115"/>
        <v>-173326.39999999991</v>
      </c>
      <c r="R1013" s="78">
        <f t="shared" si="116"/>
        <v>353.24010553470919</v>
      </c>
    </row>
    <row r="1014" spans="1:18" x14ac:dyDescent="0.3">
      <c r="A1014" s="76">
        <v>5</v>
      </c>
      <c r="B1014" s="75" t="s">
        <v>347</v>
      </c>
      <c r="C1014" s="75" t="s">
        <v>1340</v>
      </c>
      <c r="D1014" s="75" t="s">
        <v>420</v>
      </c>
      <c r="E1014" s="75" t="s">
        <v>1341</v>
      </c>
      <c r="F1014" s="75" t="s">
        <v>480</v>
      </c>
      <c r="G1014" s="75" t="s">
        <v>1346</v>
      </c>
      <c r="H1014" s="80">
        <v>4699</v>
      </c>
      <c r="I1014" s="76">
        <v>4</v>
      </c>
      <c r="J1014" s="153">
        <f>นครพนม!F111</f>
        <v>64313.33</v>
      </c>
      <c r="K1014" s="159">
        <f>นครพนม!AL111</f>
        <v>40062.849999999977</v>
      </c>
      <c r="L1014" s="81">
        <f>นครพนม!AM111</f>
        <v>1869777.1600000001</v>
      </c>
      <c r="M1014" s="81">
        <f>นครพนม!AN111</f>
        <v>2249012.9500000002</v>
      </c>
      <c r="N1014" s="75"/>
      <c r="O1014" s="75"/>
      <c r="P1014" s="75"/>
      <c r="Q1014" s="151">
        <f t="shared" si="115"/>
        <v>-379235.79000000004</v>
      </c>
      <c r="R1014" s="78">
        <f t="shared" si="116"/>
        <v>397.9095892743137</v>
      </c>
    </row>
    <row r="1015" spans="1:18" x14ac:dyDescent="0.3">
      <c r="A1015" s="76">
        <v>6</v>
      </c>
      <c r="B1015" s="75" t="s">
        <v>347</v>
      </c>
      <c r="C1015" s="75" t="s">
        <v>1340</v>
      </c>
      <c r="D1015" s="75" t="s">
        <v>420</v>
      </c>
      <c r="E1015" s="75" t="s">
        <v>1341</v>
      </c>
      <c r="F1015" s="75" t="s">
        <v>480</v>
      </c>
      <c r="G1015" s="75" t="s">
        <v>1347</v>
      </c>
      <c r="H1015" s="80">
        <v>2309</v>
      </c>
      <c r="I1015" s="76">
        <v>2</v>
      </c>
      <c r="J1015" s="153">
        <f>นครพนม!F112</f>
        <v>150079.74</v>
      </c>
      <c r="K1015" s="159">
        <f>นครพนม!AL112</f>
        <v>213788.08000000002</v>
      </c>
      <c r="L1015" s="81">
        <f>นครพนม!AM112</f>
        <v>1417590.5</v>
      </c>
      <c r="M1015" s="81">
        <f>นครพนม!AN112</f>
        <v>1645043.0699999998</v>
      </c>
      <c r="N1015" s="75"/>
      <c r="O1015" s="75"/>
      <c r="P1015" s="75"/>
      <c r="Q1015" s="151">
        <f t="shared" si="115"/>
        <v>-227452.56999999983</v>
      </c>
      <c r="R1015" s="78">
        <f t="shared" si="116"/>
        <v>613.94131658726724</v>
      </c>
    </row>
    <row r="1016" spans="1:18" x14ac:dyDescent="0.3">
      <c r="A1016" s="76">
        <v>7</v>
      </c>
      <c r="B1016" s="75" t="s">
        <v>347</v>
      </c>
      <c r="C1016" s="75" t="s">
        <v>1340</v>
      </c>
      <c r="D1016" s="75" t="s">
        <v>420</v>
      </c>
      <c r="E1016" s="75" t="s">
        <v>1341</v>
      </c>
      <c r="F1016" s="75" t="s">
        <v>480</v>
      </c>
      <c r="G1016" s="75" t="s">
        <v>1348</v>
      </c>
      <c r="H1016" s="80">
        <v>695</v>
      </c>
      <c r="I1016" s="76">
        <v>1</v>
      </c>
      <c r="J1016" s="153">
        <f>นครพนม!F113</f>
        <v>348068.66</v>
      </c>
      <c r="K1016" s="159">
        <f>นครพนม!AL113</f>
        <v>393308.86999999994</v>
      </c>
      <c r="L1016" s="81">
        <f>นครพนม!AM113</f>
        <v>1345815.43</v>
      </c>
      <c r="M1016" s="81">
        <f>นครพนม!AN113</f>
        <v>1487325.32</v>
      </c>
      <c r="N1016" s="75"/>
      <c r="O1016" s="75"/>
      <c r="P1016" s="75"/>
      <c r="Q1016" s="151">
        <f t="shared" si="115"/>
        <v>-141509.89000000013</v>
      </c>
      <c r="R1016" s="78">
        <f t="shared" si="116"/>
        <v>1936.4250791366906</v>
      </c>
    </row>
    <row r="1017" spans="1:18" x14ac:dyDescent="0.3">
      <c r="A1017" s="76">
        <v>8</v>
      </c>
      <c r="B1017" s="75" t="s">
        <v>347</v>
      </c>
      <c r="C1017" s="75" t="s">
        <v>1340</v>
      </c>
      <c r="D1017" s="75" t="s">
        <v>420</v>
      </c>
      <c r="E1017" s="75" t="s">
        <v>1341</v>
      </c>
      <c r="F1017" s="75" t="s">
        <v>480</v>
      </c>
      <c r="G1017" s="75" t="s">
        <v>1349</v>
      </c>
      <c r="H1017" s="80">
        <v>3575</v>
      </c>
      <c r="I1017" s="76">
        <v>3</v>
      </c>
      <c r="J1017" s="153">
        <f>นครพนม!F114</f>
        <v>94607.08</v>
      </c>
      <c r="K1017" s="159">
        <f>นครพนม!AL114</f>
        <v>-113140.10999999999</v>
      </c>
      <c r="L1017" s="81">
        <f>นครพนม!AM114</f>
        <v>2081306.8599999999</v>
      </c>
      <c r="M1017" s="81">
        <f>นครพนม!AN114</f>
        <v>2443903.6500000004</v>
      </c>
      <c r="N1017" s="75"/>
      <c r="O1017" s="75"/>
      <c r="P1017" s="75"/>
      <c r="Q1017" s="151">
        <f t="shared" si="115"/>
        <v>-362596.7900000005</v>
      </c>
      <c r="R1017" s="78">
        <f t="shared" si="116"/>
        <v>582.18373706293698</v>
      </c>
    </row>
    <row r="1018" spans="1:18" x14ac:dyDescent="0.3">
      <c r="A1018" s="76">
        <v>9</v>
      </c>
      <c r="B1018" s="75" t="s">
        <v>347</v>
      </c>
      <c r="C1018" s="75" t="s">
        <v>1340</v>
      </c>
      <c r="D1018" s="75" t="s">
        <v>420</v>
      </c>
      <c r="E1018" s="75" t="s">
        <v>1341</v>
      </c>
      <c r="F1018" s="75" t="s">
        <v>480</v>
      </c>
      <c r="G1018" s="75" t="s">
        <v>1350</v>
      </c>
      <c r="H1018" s="80">
        <v>2443</v>
      </c>
      <c r="I1018" s="76">
        <v>2</v>
      </c>
      <c r="J1018" s="153">
        <f>นครพนม!F115</f>
        <v>284033.3</v>
      </c>
      <c r="K1018" s="159">
        <f>นครพนม!AL115</f>
        <v>316269.42</v>
      </c>
      <c r="L1018" s="81">
        <f>นครพนม!AM115</f>
        <v>2008104.67</v>
      </c>
      <c r="M1018" s="81">
        <f>นครพนม!AN115</f>
        <v>2091560.41</v>
      </c>
      <c r="N1018" s="75"/>
      <c r="O1018" s="75"/>
      <c r="P1018" s="75"/>
      <c r="Q1018" s="151">
        <f t="shared" si="115"/>
        <v>-83455.739999999991</v>
      </c>
      <c r="R1018" s="78">
        <f t="shared" si="116"/>
        <v>821.9830822758903</v>
      </c>
    </row>
    <row r="1019" spans="1:18" x14ac:dyDescent="0.3">
      <c r="A1019" s="76">
        <v>10</v>
      </c>
      <c r="B1019" s="75" t="s">
        <v>347</v>
      </c>
      <c r="C1019" s="75" t="s">
        <v>1340</v>
      </c>
      <c r="D1019" s="75" t="s">
        <v>420</v>
      </c>
      <c r="E1019" s="75" t="s">
        <v>1341</v>
      </c>
      <c r="F1019" s="75" t="s">
        <v>480</v>
      </c>
      <c r="G1019" s="75" t="s">
        <v>1351</v>
      </c>
      <c r="H1019" s="80">
        <v>1283</v>
      </c>
      <c r="I1019" s="76">
        <v>1</v>
      </c>
      <c r="J1019" s="153">
        <f>นครพนม!F116</f>
        <v>136042.1</v>
      </c>
      <c r="K1019" s="159">
        <f>นครพนม!AL116</f>
        <v>179262.32</v>
      </c>
      <c r="L1019" s="81">
        <f>นครพนม!AM116</f>
        <v>1137495.33</v>
      </c>
      <c r="M1019" s="81">
        <f>นครพนม!AN116</f>
        <v>1255964.0700000003</v>
      </c>
      <c r="N1019" s="75"/>
      <c r="O1019" s="75"/>
      <c r="P1019" s="75"/>
      <c r="Q1019" s="151">
        <f t="shared" si="115"/>
        <v>-118468.74000000022</v>
      </c>
      <c r="R1019" s="78">
        <f t="shared" si="116"/>
        <v>886.59028059236175</v>
      </c>
    </row>
    <row r="1020" spans="1:18" x14ac:dyDescent="0.3">
      <c r="A1020" s="76">
        <v>11</v>
      </c>
      <c r="B1020" s="75" t="s">
        <v>347</v>
      </c>
      <c r="C1020" s="75" t="s">
        <v>1340</v>
      </c>
      <c r="D1020" s="75" t="s">
        <v>420</v>
      </c>
      <c r="E1020" s="75" t="s">
        <v>1341</v>
      </c>
      <c r="F1020" s="75" t="s">
        <v>480</v>
      </c>
      <c r="G1020" s="75" t="s">
        <v>1352</v>
      </c>
      <c r="H1020" s="80">
        <v>3442</v>
      </c>
      <c r="I1020" s="76">
        <v>3</v>
      </c>
      <c r="J1020" s="153">
        <f>นครพนม!F117</f>
        <v>212030.79</v>
      </c>
      <c r="K1020" s="159">
        <f>นครพนม!AL117</f>
        <v>182222.37000000002</v>
      </c>
      <c r="L1020" s="81">
        <f>นครพนม!AM117</f>
        <v>1896446.27</v>
      </c>
      <c r="M1020" s="81">
        <f>นครพนม!AN117</f>
        <v>2209439.6800000002</v>
      </c>
      <c r="N1020" s="75"/>
      <c r="O1020" s="75"/>
      <c r="P1020" s="75"/>
      <c r="Q1020" s="151">
        <f t="shared" si="115"/>
        <v>-312993.41000000015</v>
      </c>
      <c r="R1020" s="78">
        <f t="shared" si="116"/>
        <v>550.97218768158052</v>
      </c>
    </row>
    <row r="1021" spans="1:18" x14ac:dyDescent="0.3">
      <c r="A1021" s="76">
        <v>12</v>
      </c>
      <c r="B1021" s="75" t="s">
        <v>347</v>
      </c>
      <c r="C1021" s="75" t="s">
        <v>1340</v>
      </c>
      <c r="D1021" s="75" t="s">
        <v>420</v>
      </c>
      <c r="E1021" s="75" t="s">
        <v>1341</v>
      </c>
      <c r="F1021" s="75" t="s">
        <v>480</v>
      </c>
      <c r="G1021" s="75" t="s">
        <v>1353</v>
      </c>
      <c r="H1021" s="80">
        <v>1430</v>
      </c>
      <c r="I1021" s="76">
        <v>1</v>
      </c>
      <c r="J1021" s="153">
        <f>นครพนม!F118</f>
        <v>35863.01</v>
      </c>
      <c r="K1021" s="159">
        <f>นครพนม!AL118</f>
        <v>59710.22</v>
      </c>
      <c r="L1021" s="81">
        <f>นครพนม!AM118</f>
        <v>1595753.75</v>
      </c>
      <c r="M1021" s="81">
        <f>นครพนม!AN118</f>
        <v>1768966.12</v>
      </c>
      <c r="N1021" s="75"/>
      <c r="O1021" s="75"/>
      <c r="P1021" s="75"/>
      <c r="Q1021" s="151">
        <f t="shared" si="115"/>
        <v>-173212.37000000011</v>
      </c>
      <c r="R1021" s="78">
        <f t="shared" si="116"/>
        <v>1115.9117132867134</v>
      </c>
    </row>
    <row r="1022" spans="1:18" x14ac:dyDescent="0.3">
      <c r="A1022" s="76">
        <v>13</v>
      </c>
      <c r="B1022" s="75" t="s">
        <v>347</v>
      </c>
      <c r="C1022" s="75" t="s">
        <v>1340</v>
      </c>
      <c r="D1022" s="75" t="s">
        <v>420</v>
      </c>
      <c r="E1022" s="75" t="s">
        <v>1341</v>
      </c>
      <c r="F1022" s="75" t="s">
        <v>480</v>
      </c>
      <c r="G1022" s="75" t="s">
        <v>1354</v>
      </c>
      <c r="H1022" s="80">
        <v>2018</v>
      </c>
      <c r="I1022" s="76">
        <v>2</v>
      </c>
      <c r="J1022" s="153">
        <f>นครพนม!F119</f>
        <v>83403.31</v>
      </c>
      <c r="K1022" s="159">
        <f>นครพนม!AL119</f>
        <v>118425.10999999999</v>
      </c>
      <c r="L1022" s="81">
        <f>นครพนม!AM119</f>
        <v>1834644.9</v>
      </c>
      <c r="M1022" s="81">
        <f>นครพนม!AN119</f>
        <v>1990156.8499999999</v>
      </c>
      <c r="N1022" s="75"/>
      <c r="O1022" s="75"/>
      <c r="P1022" s="75"/>
      <c r="Q1022" s="151">
        <f t="shared" si="115"/>
        <v>-155511.94999999995</v>
      </c>
      <c r="R1022" s="78">
        <f t="shared" si="116"/>
        <v>909.14018830525265</v>
      </c>
    </row>
    <row r="1023" spans="1:18" x14ac:dyDescent="0.3">
      <c r="A1023" s="76">
        <v>14</v>
      </c>
      <c r="B1023" s="75" t="s">
        <v>347</v>
      </c>
      <c r="C1023" s="75" t="s">
        <v>1340</v>
      </c>
      <c r="D1023" s="75" t="s">
        <v>420</v>
      </c>
      <c r="E1023" s="75" t="s">
        <v>1341</v>
      </c>
      <c r="F1023" s="75" t="s">
        <v>480</v>
      </c>
      <c r="G1023" s="75" t="s">
        <v>1355</v>
      </c>
      <c r="H1023" s="80">
        <v>3034</v>
      </c>
      <c r="I1023" s="76">
        <v>3</v>
      </c>
      <c r="J1023" s="153">
        <f>นครพนม!F120</f>
        <v>509322.86</v>
      </c>
      <c r="K1023" s="159">
        <f>นครพนม!AL120</f>
        <v>491224.16</v>
      </c>
      <c r="L1023" s="81">
        <f>นครพนม!AM120</f>
        <v>1522568.01</v>
      </c>
      <c r="M1023" s="81">
        <f>นครพนม!AN120</f>
        <v>1479862.96</v>
      </c>
      <c r="N1023" s="75"/>
      <c r="O1023" s="75"/>
      <c r="P1023" s="75"/>
      <c r="Q1023" s="151">
        <f t="shared" si="115"/>
        <v>42705.050000000047</v>
      </c>
      <c r="R1023" s="78">
        <f t="shared" si="116"/>
        <v>501.83520435069215</v>
      </c>
    </row>
    <row r="1024" spans="1:18" x14ac:dyDescent="0.3">
      <c r="A1024" s="76">
        <v>15</v>
      </c>
      <c r="B1024" s="75" t="s">
        <v>347</v>
      </c>
      <c r="C1024" s="75" t="s">
        <v>1340</v>
      </c>
      <c r="D1024" s="75" t="s">
        <v>420</v>
      </c>
      <c r="E1024" s="75" t="s">
        <v>1341</v>
      </c>
      <c r="F1024" s="75" t="s">
        <v>480</v>
      </c>
      <c r="G1024" s="75" t="s">
        <v>1356</v>
      </c>
      <c r="H1024" s="80">
        <v>2713</v>
      </c>
      <c r="I1024" s="76">
        <v>2</v>
      </c>
      <c r="J1024" s="153">
        <f>นครพนม!F121</f>
        <v>139762.53</v>
      </c>
      <c r="K1024" s="159">
        <f>นครพนม!AL121</f>
        <v>23762.879999999976</v>
      </c>
      <c r="L1024" s="81">
        <f>นครพนม!AM121</f>
        <v>1566583.5899999999</v>
      </c>
      <c r="M1024" s="81">
        <f>นครพนม!AN121</f>
        <v>1823831.34</v>
      </c>
      <c r="N1024" s="75"/>
      <c r="O1024" s="75"/>
      <c r="P1024" s="75"/>
      <c r="Q1024" s="151">
        <f t="shared" si="115"/>
        <v>-257247.75000000023</v>
      </c>
      <c r="R1024" s="78">
        <f t="shared" si="116"/>
        <v>577.43589753040908</v>
      </c>
    </row>
    <row r="1025" spans="1:18" x14ac:dyDescent="0.3">
      <c r="A1025" s="76">
        <v>16</v>
      </c>
      <c r="B1025" s="75" t="s">
        <v>347</v>
      </c>
      <c r="C1025" s="75" t="s">
        <v>1340</v>
      </c>
      <c r="D1025" s="75" t="s">
        <v>420</v>
      </c>
      <c r="E1025" s="75" t="s">
        <v>1341</v>
      </c>
      <c r="F1025" s="75" t="s">
        <v>480</v>
      </c>
      <c r="G1025" s="75" t="s">
        <v>1357</v>
      </c>
      <c r="H1025" s="80">
        <v>1977</v>
      </c>
      <c r="I1025" s="76">
        <v>2</v>
      </c>
      <c r="J1025" s="153">
        <f>นครพนม!F122</f>
        <v>255454.8</v>
      </c>
      <c r="K1025" s="159">
        <f>นครพนม!AL122</f>
        <v>491520.25999999995</v>
      </c>
      <c r="L1025" s="81">
        <f>นครพนม!AM122</f>
        <v>966598.75</v>
      </c>
      <c r="M1025" s="81">
        <f>นครพนม!AN122</f>
        <v>1012861.36</v>
      </c>
      <c r="N1025" s="75"/>
      <c r="O1025" s="75"/>
      <c r="P1025" s="75"/>
      <c r="Q1025" s="151">
        <f t="shared" si="115"/>
        <v>-46262.609999999986</v>
      </c>
      <c r="R1025" s="78">
        <f t="shared" si="116"/>
        <v>488.92197774405668</v>
      </c>
    </row>
    <row r="1026" spans="1:18" x14ac:dyDescent="0.3">
      <c r="A1026" s="76">
        <v>17</v>
      </c>
      <c r="B1026" s="75" t="s">
        <v>347</v>
      </c>
      <c r="C1026" s="75" t="s">
        <v>1340</v>
      </c>
      <c r="D1026" s="75" t="s">
        <v>420</v>
      </c>
      <c r="E1026" s="75" t="s">
        <v>1341</v>
      </c>
      <c r="F1026" s="75" t="s">
        <v>480</v>
      </c>
      <c r="G1026" s="75" t="s">
        <v>1358</v>
      </c>
      <c r="H1026" s="80">
        <v>2422</v>
      </c>
      <c r="I1026" s="76">
        <v>2</v>
      </c>
      <c r="J1026" s="153">
        <f>นครพนม!F123</f>
        <v>406591.87</v>
      </c>
      <c r="K1026" s="159">
        <f>นครพนม!AL123</f>
        <v>475741.85000000003</v>
      </c>
      <c r="L1026" s="81">
        <f>นครพนม!AM123</f>
        <v>1610240.65</v>
      </c>
      <c r="M1026" s="81">
        <f>นครพนม!AN123</f>
        <v>1680646.6</v>
      </c>
      <c r="N1026" s="75"/>
      <c r="O1026" s="75"/>
      <c r="P1026" s="75"/>
      <c r="Q1026" s="151">
        <f t="shared" si="115"/>
        <v>-70405.950000000186</v>
      </c>
      <c r="R1026" s="78">
        <f t="shared" si="116"/>
        <v>664.83924442609407</v>
      </c>
    </row>
    <row r="1027" spans="1:18" x14ac:dyDescent="0.3">
      <c r="A1027" s="76">
        <v>18</v>
      </c>
      <c r="B1027" s="75" t="s">
        <v>347</v>
      </c>
      <c r="C1027" s="75" t="s">
        <v>1340</v>
      </c>
      <c r="D1027" s="75" t="s">
        <v>420</v>
      </c>
      <c r="E1027" s="75" t="s">
        <v>1341</v>
      </c>
      <c r="F1027" s="75" t="s">
        <v>480</v>
      </c>
      <c r="G1027" s="75" t="s">
        <v>1359</v>
      </c>
      <c r="H1027" s="80">
        <v>1726</v>
      </c>
      <c r="I1027" s="76">
        <v>2</v>
      </c>
      <c r="J1027" s="153">
        <f>นครพนม!F124</f>
        <v>190410.54</v>
      </c>
      <c r="K1027" s="159">
        <f>นครพนม!AL124</f>
        <v>205291.42</v>
      </c>
      <c r="L1027" s="81">
        <f>นครพนม!AM124</f>
        <v>1264212.2399999998</v>
      </c>
      <c r="M1027" s="81">
        <f>นครพนม!AN124</f>
        <v>1584595.18</v>
      </c>
      <c r="N1027" s="75"/>
      <c r="O1027" s="75"/>
      <c r="P1027" s="75"/>
      <c r="Q1027" s="151">
        <f t="shared" si="115"/>
        <v>-320382.94000000018</v>
      </c>
      <c r="R1027" s="78">
        <f t="shared" si="116"/>
        <v>732.45205098493614</v>
      </c>
    </row>
    <row r="1028" spans="1:18" x14ac:dyDescent="0.3">
      <c r="A1028" s="76">
        <v>19</v>
      </c>
      <c r="B1028" s="75" t="s">
        <v>347</v>
      </c>
      <c r="C1028" s="75" t="s">
        <v>1340</v>
      </c>
      <c r="D1028" s="75" t="s">
        <v>420</v>
      </c>
      <c r="E1028" s="75" t="s">
        <v>1341</v>
      </c>
      <c r="F1028" s="75" t="s">
        <v>480</v>
      </c>
      <c r="G1028" s="75" t="s">
        <v>1360</v>
      </c>
      <c r="H1028" s="80">
        <v>2174</v>
      </c>
      <c r="I1028" s="76">
        <v>2</v>
      </c>
      <c r="J1028" s="153">
        <f>นครพนม!F125</f>
        <v>99352.54</v>
      </c>
      <c r="K1028" s="159">
        <f>นครพนม!AL125</f>
        <v>119057.77</v>
      </c>
      <c r="L1028" s="81">
        <f>นครพนม!AM125</f>
        <v>1272665.21</v>
      </c>
      <c r="M1028" s="81">
        <f>นครพนม!AN125</f>
        <v>1462020.49</v>
      </c>
      <c r="N1028" s="75"/>
      <c r="O1028" s="75"/>
      <c r="P1028" s="75"/>
      <c r="Q1028" s="151">
        <f t="shared" si="115"/>
        <v>-189355.28000000003</v>
      </c>
      <c r="R1028" s="78">
        <f t="shared" si="116"/>
        <v>585.40258049678016</v>
      </c>
    </row>
    <row r="1029" spans="1:18" s="21" customFormat="1" x14ac:dyDescent="0.3">
      <c r="A1029" s="139">
        <v>8</v>
      </c>
      <c r="B1029" s="140" t="s">
        <v>347</v>
      </c>
      <c r="C1029" s="140"/>
      <c r="D1029" s="140"/>
      <c r="E1029" s="140" t="s">
        <v>376</v>
      </c>
      <c r="F1029" s="140"/>
      <c r="G1029" s="140" t="s">
        <v>1361</v>
      </c>
      <c r="H1029" s="142">
        <f>SUM(H1010:H1028)</f>
        <v>46103</v>
      </c>
      <c r="I1029" s="139"/>
      <c r="J1029" s="142">
        <f>SUM(J1010:J1028)</f>
        <v>3862865.8599999994</v>
      </c>
      <c r="K1029" s="160">
        <f>SUM(K1010:K1028)</f>
        <v>4145586.8</v>
      </c>
      <c r="L1029" s="142">
        <f t="shared" ref="L1029:M1029" si="120">SUM(L1010:L1028)</f>
        <v>27883915.199999999</v>
      </c>
      <c r="M1029" s="142">
        <f t="shared" si="120"/>
        <v>31289423.950000003</v>
      </c>
      <c r="N1029" s="140">
        <v>18</v>
      </c>
      <c r="O1029" s="140">
        <v>18</v>
      </c>
      <c r="P1029" s="140">
        <f>N1029-O1029</f>
        <v>0</v>
      </c>
      <c r="Q1029" s="152">
        <f t="shared" si="115"/>
        <v>-3405508.7500000037</v>
      </c>
      <c r="R1029" s="150">
        <f>L1029/H1029</f>
        <v>604.8178036136477</v>
      </c>
    </row>
    <row r="1030" spans="1:18" x14ac:dyDescent="0.3">
      <c r="A1030" s="76">
        <v>1</v>
      </c>
      <c r="B1030" s="75" t="s">
        <v>347</v>
      </c>
      <c r="C1030" s="75" t="s">
        <v>1362</v>
      </c>
      <c r="D1030" s="75" t="s">
        <v>426</v>
      </c>
      <c r="E1030" s="75" t="s">
        <v>1363</v>
      </c>
      <c r="F1030" s="75" t="s">
        <v>510</v>
      </c>
      <c r="G1030" s="75" t="s">
        <v>1364</v>
      </c>
      <c r="H1030" s="80"/>
      <c r="I1030" s="76"/>
      <c r="J1030" s="153"/>
      <c r="K1030" s="159"/>
      <c r="L1030" s="81"/>
      <c r="M1030" s="81"/>
      <c r="N1030" s="75"/>
      <c r="O1030" s="75"/>
      <c r="P1030" s="75"/>
    </row>
    <row r="1031" spans="1:18" x14ac:dyDescent="0.3">
      <c r="A1031" s="76">
        <v>2</v>
      </c>
      <c r="B1031" s="75" t="s">
        <v>347</v>
      </c>
      <c r="C1031" s="75" t="s">
        <v>1362</v>
      </c>
      <c r="D1031" s="75" t="s">
        <v>426</v>
      </c>
      <c r="E1031" s="75" t="s">
        <v>1363</v>
      </c>
      <c r="F1031" s="75" t="s">
        <v>480</v>
      </c>
      <c r="G1031" s="75" t="s">
        <v>1365</v>
      </c>
      <c r="H1031" s="80">
        <v>3891</v>
      </c>
      <c r="I1031" s="76">
        <v>3</v>
      </c>
      <c r="J1031" s="153">
        <f>นครพนม!F126</f>
        <v>393996.45</v>
      </c>
      <c r="K1031" s="159">
        <f>นครพนม!AL126</f>
        <v>586100.09</v>
      </c>
      <c r="L1031" s="81">
        <f>นครพนม!AM126</f>
        <v>2500544.5499999998</v>
      </c>
      <c r="M1031" s="81">
        <f>นครพนม!AN126</f>
        <v>2718807.71</v>
      </c>
      <c r="N1031" s="75"/>
      <c r="O1031" s="75"/>
      <c r="P1031" s="75"/>
      <c r="Q1031" s="151">
        <f t="shared" ref="Q1031:Q1068" si="121">L1031-M1031</f>
        <v>-218263.16000000015</v>
      </c>
      <c r="R1031" s="78">
        <f t="shared" ref="R1031:R1069" si="122">L1031/H1031</f>
        <v>642.64830377794908</v>
      </c>
    </row>
    <row r="1032" spans="1:18" x14ac:dyDescent="0.3">
      <c r="A1032" s="76">
        <v>3</v>
      </c>
      <c r="B1032" s="75" t="s">
        <v>347</v>
      </c>
      <c r="C1032" s="75" t="s">
        <v>1362</v>
      </c>
      <c r="D1032" s="75" t="s">
        <v>426</v>
      </c>
      <c r="E1032" s="75" t="s">
        <v>1363</v>
      </c>
      <c r="F1032" s="75" t="s">
        <v>480</v>
      </c>
      <c r="G1032" s="75" t="s">
        <v>1366</v>
      </c>
      <c r="H1032" s="80">
        <v>1463</v>
      </c>
      <c r="I1032" s="76">
        <v>1</v>
      </c>
      <c r="J1032" s="153">
        <f>นครพนม!F127</f>
        <v>350743.37</v>
      </c>
      <c r="K1032" s="159">
        <f>นครพนม!AL127</f>
        <v>312445.28999999998</v>
      </c>
      <c r="L1032" s="81">
        <f>นครพนม!AM127</f>
        <v>1465603.95</v>
      </c>
      <c r="M1032" s="81">
        <f>นครพนม!AN127</f>
        <v>1520025.99</v>
      </c>
      <c r="N1032" s="75"/>
      <c r="O1032" s="75"/>
      <c r="P1032" s="75"/>
      <c r="Q1032" s="151">
        <f t="shared" si="121"/>
        <v>-54422.040000000037</v>
      </c>
      <c r="R1032" s="78">
        <f t="shared" si="122"/>
        <v>1001.7798701298701</v>
      </c>
    </row>
    <row r="1033" spans="1:18" x14ac:dyDescent="0.3">
      <c r="A1033" s="76">
        <v>4</v>
      </c>
      <c r="B1033" s="75" t="s">
        <v>347</v>
      </c>
      <c r="C1033" s="75" t="s">
        <v>1362</v>
      </c>
      <c r="D1033" s="75" t="s">
        <v>426</v>
      </c>
      <c r="E1033" s="75" t="s">
        <v>1363</v>
      </c>
      <c r="F1033" s="75" t="s">
        <v>480</v>
      </c>
      <c r="G1033" s="75" t="s">
        <v>1367</v>
      </c>
      <c r="H1033" s="80">
        <v>1923</v>
      </c>
      <c r="I1033" s="76">
        <v>2</v>
      </c>
      <c r="J1033" s="153">
        <f>นครพนม!F128</f>
        <v>263514.11</v>
      </c>
      <c r="K1033" s="159">
        <f>นครพนม!AL128</f>
        <v>438213.69999999995</v>
      </c>
      <c r="L1033" s="81">
        <f>นครพนม!AM128</f>
        <v>1536047.0699999998</v>
      </c>
      <c r="M1033" s="81">
        <f>นครพนม!AN128</f>
        <v>1640193.73</v>
      </c>
      <c r="N1033" s="75"/>
      <c r="O1033" s="75"/>
      <c r="P1033" s="75"/>
      <c r="Q1033" s="151">
        <f t="shared" si="121"/>
        <v>-104146.66000000015</v>
      </c>
      <c r="R1033" s="78">
        <f t="shared" si="122"/>
        <v>798.77642745709818</v>
      </c>
    </row>
    <row r="1034" spans="1:18" x14ac:dyDescent="0.3">
      <c r="A1034" s="76">
        <v>5</v>
      </c>
      <c r="B1034" s="75" t="s">
        <v>347</v>
      </c>
      <c r="C1034" s="75" t="s">
        <v>1362</v>
      </c>
      <c r="D1034" s="75" t="s">
        <v>426</v>
      </c>
      <c r="E1034" s="75" t="s">
        <v>1363</v>
      </c>
      <c r="F1034" s="75" t="s">
        <v>480</v>
      </c>
      <c r="G1034" s="75" t="s">
        <v>1368</v>
      </c>
      <c r="H1034" s="80">
        <v>2235</v>
      </c>
      <c r="I1034" s="76">
        <v>2</v>
      </c>
      <c r="J1034" s="153">
        <f>นครพนม!F129</f>
        <v>231414.03</v>
      </c>
      <c r="K1034" s="159">
        <f>นครพนม!AL129</f>
        <v>287285.96999999997</v>
      </c>
      <c r="L1034" s="81">
        <f>นครพนม!AM129</f>
        <v>1890082.46</v>
      </c>
      <c r="M1034" s="81">
        <f>นครพนม!AN129</f>
        <v>1996203.14</v>
      </c>
      <c r="N1034" s="75"/>
      <c r="O1034" s="75"/>
      <c r="P1034" s="75"/>
      <c r="Q1034" s="151">
        <f t="shared" si="121"/>
        <v>-106120.67999999993</v>
      </c>
      <c r="R1034" s="78">
        <f t="shared" si="122"/>
        <v>845.67447874720358</v>
      </c>
    </row>
    <row r="1035" spans="1:18" x14ac:dyDescent="0.3">
      <c r="A1035" s="76">
        <v>6</v>
      </c>
      <c r="B1035" s="75" t="s">
        <v>347</v>
      </c>
      <c r="C1035" s="75" t="s">
        <v>1362</v>
      </c>
      <c r="D1035" s="75" t="s">
        <v>426</v>
      </c>
      <c r="E1035" s="75" t="s">
        <v>1363</v>
      </c>
      <c r="F1035" s="75" t="s">
        <v>480</v>
      </c>
      <c r="G1035" s="75" t="s">
        <v>1575</v>
      </c>
      <c r="H1035" s="80">
        <v>2581</v>
      </c>
      <c r="I1035" s="76">
        <v>2</v>
      </c>
      <c r="J1035" s="153">
        <f>นครพนม!F130</f>
        <v>481542.03</v>
      </c>
      <c r="K1035" s="159">
        <f>นครพนม!AL130</f>
        <v>400020.60000000003</v>
      </c>
      <c r="L1035" s="81">
        <f>นครพนม!AM130</f>
        <v>1877683.6099999999</v>
      </c>
      <c r="M1035" s="81">
        <f>นครพนม!AN130</f>
        <v>2025160.8</v>
      </c>
      <c r="N1035" s="75"/>
      <c r="O1035" s="75"/>
      <c r="P1035" s="75"/>
      <c r="Q1035" s="151">
        <f t="shared" si="121"/>
        <v>-147477.19000000018</v>
      </c>
      <c r="R1035" s="78">
        <f t="shared" si="122"/>
        <v>727.50236729949631</v>
      </c>
    </row>
    <row r="1036" spans="1:18" x14ac:dyDescent="0.3">
      <c r="A1036" s="76">
        <v>7</v>
      </c>
      <c r="B1036" s="75" t="s">
        <v>347</v>
      </c>
      <c r="C1036" s="75" t="s">
        <v>1362</v>
      </c>
      <c r="D1036" s="75" t="s">
        <v>426</v>
      </c>
      <c r="E1036" s="75" t="s">
        <v>1363</v>
      </c>
      <c r="F1036" s="75" t="s">
        <v>480</v>
      </c>
      <c r="G1036" s="75" t="s">
        <v>1576</v>
      </c>
      <c r="H1036" s="80">
        <v>3503</v>
      </c>
      <c r="I1036" s="76">
        <v>3</v>
      </c>
      <c r="J1036" s="153">
        <f>นครพนม!F131</f>
        <v>79061.490000000005</v>
      </c>
      <c r="K1036" s="159">
        <f>นครพนม!AL131</f>
        <v>84414.040000000008</v>
      </c>
      <c r="L1036" s="81">
        <f>นครพนม!AM131</f>
        <v>2272154.98</v>
      </c>
      <c r="M1036" s="81">
        <f>นครพนม!AN131</f>
        <v>2498432.2599999998</v>
      </c>
      <c r="N1036" s="75"/>
      <c r="O1036" s="75"/>
      <c r="P1036" s="75"/>
      <c r="Q1036" s="151">
        <f t="shared" si="121"/>
        <v>-226277.2799999998</v>
      </c>
      <c r="R1036" s="78">
        <f t="shared" si="122"/>
        <v>648.6311675706537</v>
      </c>
    </row>
    <row r="1037" spans="1:18" x14ac:dyDescent="0.3">
      <c r="A1037" s="76">
        <v>8</v>
      </c>
      <c r="B1037" s="75" t="s">
        <v>347</v>
      </c>
      <c r="C1037" s="75" t="s">
        <v>1362</v>
      </c>
      <c r="D1037" s="75" t="s">
        <v>426</v>
      </c>
      <c r="E1037" s="75" t="s">
        <v>1363</v>
      </c>
      <c r="F1037" s="75" t="s">
        <v>480</v>
      </c>
      <c r="G1037" s="75" t="s">
        <v>1577</v>
      </c>
      <c r="H1037" s="80">
        <v>3612</v>
      </c>
      <c r="I1037" s="76">
        <v>3</v>
      </c>
      <c r="J1037" s="153">
        <f>นครพนม!F132</f>
        <v>214954.65</v>
      </c>
      <c r="K1037" s="159">
        <f>นครพนม!AL132</f>
        <v>178851.44999999998</v>
      </c>
      <c r="L1037" s="81">
        <f>นครพนม!AM132</f>
        <v>1473458.55</v>
      </c>
      <c r="M1037" s="81">
        <f>นครพนม!AN132</f>
        <v>1769834.35</v>
      </c>
      <c r="N1037" s="75"/>
      <c r="O1037" s="75"/>
      <c r="P1037" s="75"/>
      <c r="Q1037" s="151">
        <f t="shared" si="121"/>
        <v>-296375.80000000005</v>
      </c>
      <c r="R1037" s="78">
        <f t="shared" si="122"/>
        <v>407.93426079734223</v>
      </c>
    </row>
    <row r="1038" spans="1:18" x14ac:dyDescent="0.3">
      <c r="A1038" s="76">
        <v>9</v>
      </c>
      <c r="B1038" s="75" t="s">
        <v>347</v>
      </c>
      <c r="C1038" s="75" t="s">
        <v>1362</v>
      </c>
      <c r="D1038" s="75" t="s">
        <v>426</v>
      </c>
      <c r="E1038" s="75" t="s">
        <v>1363</v>
      </c>
      <c r="F1038" s="75" t="s">
        <v>480</v>
      </c>
      <c r="G1038" s="75" t="s">
        <v>1372</v>
      </c>
      <c r="H1038" s="80">
        <v>3665</v>
      </c>
      <c r="I1038" s="76">
        <v>3</v>
      </c>
      <c r="J1038" s="153">
        <f>นครพนม!F133</f>
        <v>190011.38</v>
      </c>
      <c r="K1038" s="159">
        <f>นครพนม!AL133</f>
        <v>268315.48000000004</v>
      </c>
      <c r="L1038" s="81">
        <f>นครพนม!AM133</f>
        <v>1619929.02</v>
      </c>
      <c r="M1038" s="81">
        <f>นครพนม!AN133</f>
        <v>1861737.04</v>
      </c>
      <c r="N1038" s="75"/>
      <c r="O1038" s="75"/>
      <c r="P1038" s="75"/>
      <c r="Q1038" s="151">
        <f t="shared" si="121"/>
        <v>-241808.02000000002</v>
      </c>
      <c r="R1038" s="78">
        <f t="shared" si="122"/>
        <v>441.99973260572989</v>
      </c>
    </row>
    <row r="1039" spans="1:18" x14ac:dyDescent="0.3">
      <c r="A1039" s="76">
        <v>10</v>
      </c>
      <c r="B1039" s="75" t="s">
        <v>347</v>
      </c>
      <c r="C1039" s="75" t="s">
        <v>1362</v>
      </c>
      <c r="D1039" s="75" t="s">
        <v>426</v>
      </c>
      <c r="E1039" s="75" t="s">
        <v>1363</v>
      </c>
      <c r="F1039" s="75" t="s">
        <v>480</v>
      </c>
      <c r="G1039" s="75" t="s">
        <v>1373</v>
      </c>
      <c r="H1039" s="80">
        <v>4348</v>
      </c>
      <c r="I1039" s="76">
        <v>3</v>
      </c>
      <c r="J1039" s="153">
        <f>นครพนม!F134</f>
        <v>391672.06</v>
      </c>
      <c r="K1039" s="159">
        <f>นครพนม!AL134</f>
        <v>726032.1100000001</v>
      </c>
      <c r="L1039" s="81">
        <f>นครพนม!AM134</f>
        <v>2180158.7400000002</v>
      </c>
      <c r="M1039" s="81">
        <f>นครพนม!AN134</f>
        <v>2199056.5300000003</v>
      </c>
      <c r="N1039" s="75"/>
      <c r="O1039" s="75"/>
      <c r="P1039" s="75"/>
      <c r="Q1039" s="151">
        <f t="shared" si="121"/>
        <v>-18897.790000000037</v>
      </c>
      <c r="R1039" s="78">
        <f t="shared" si="122"/>
        <v>501.4164535418584</v>
      </c>
    </row>
    <row r="1040" spans="1:18" s="21" customFormat="1" x14ac:dyDescent="0.3">
      <c r="A1040" s="139">
        <v>9</v>
      </c>
      <c r="B1040" s="140" t="s">
        <v>347</v>
      </c>
      <c r="C1040" s="140"/>
      <c r="D1040" s="140"/>
      <c r="E1040" s="140" t="s">
        <v>376</v>
      </c>
      <c r="F1040" s="140"/>
      <c r="G1040" s="140" t="s">
        <v>1374</v>
      </c>
      <c r="H1040" s="142">
        <f>SUM(H1030:H1039)</f>
        <v>27221</v>
      </c>
      <c r="I1040" s="139"/>
      <c r="J1040" s="142">
        <f>SUM(J1030:J1039)</f>
        <v>2596909.5699999998</v>
      </c>
      <c r="K1040" s="160">
        <f>SUM(K1030:K1039)</f>
        <v>3281678.7300000004</v>
      </c>
      <c r="L1040" s="142">
        <f t="shared" ref="L1040:M1040" si="123">SUM(L1030:L1039)</f>
        <v>16815662.93</v>
      </c>
      <c r="M1040" s="142">
        <f t="shared" si="123"/>
        <v>18229451.550000001</v>
      </c>
      <c r="N1040" s="140">
        <v>9</v>
      </c>
      <c r="O1040" s="140">
        <v>9</v>
      </c>
      <c r="P1040" s="140">
        <f>N1040-O1040</f>
        <v>0</v>
      </c>
      <c r="Q1040" s="152">
        <f t="shared" si="121"/>
        <v>-1413788.620000001</v>
      </c>
      <c r="R1040" s="150">
        <f>L1040/H1040</f>
        <v>617.74596561478268</v>
      </c>
    </row>
    <row r="1041" spans="1:18" x14ac:dyDescent="0.3">
      <c r="A1041" s="76">
        <v>1</v>
      </c>
      <c r="B1041" s="75" t="s">
        <v>347</v>
      </c>
      <c r="C1041" s="75" t="s">
        <v>1375</v>
      </c>
      <c r="D1041" s="75" t="s">
        <v>431</v>
      </c>
      <c r="E1041" s="75" t="s">
        <v>1376</v>
      </c>
      <c r="F1041" s="75" t="s">
        <v>510</v>
      </c>
      <c r="G1041" s="75" t="s">
        <v>1377</v>
      </c>
      <c r="H1041" s="80"/>
      <c r="I1041" s="76"/>
      <c r="J1041" s="153"/>
      <c r="K1041" s="159"/>
      <c r="L1041" s="81"/>
      <c r="M1041" s="81"/>
      <c r="N1041" s="75"/>
      <c r="O1041" s="75"/>
      <c r="P1041" s="75"/>
    </row>
    <row r="1042" spans="1:18" x14ac:dyDescent="0.3">
      <c r="A1042" s="76">
        <v>2</v>
      </c>
      <c r="B1042" s="75" t="s">
        <v>347</v>
      </c>
      <c r="C1042" s="75" t="s">
        <v>1375</v>
      </c>
      <c r="D1042" s="75" t="s">
        <v>431</v>
      </c>
      <c r="E1042" s="75" t="s">
        <v>1376</v>
      </c>
      <c r="F1042" s="75" t="s">
        <v>480</v>
      </c>
      <c r="G1042" s="75" t="s">
        <v>1378</v>
      </c>
      <c r="H1042" s="80">
        <v>2229</v>
      </c>
      <c r="I1042" s="76">
        <v>2</v>
      </c>
      <c r="J1042" s="153">
        <f>นครพนม!F135</f>
        <v>258512.84</v>
      </c>
      <c r="K1042" s="159">
        <f>นครพนม!AL135</f>
        <v>706551.01</v>
      </c>
      <c r="L1042" s="81">
        <f>นครพนม!AM135</f>
        <v>582813.36</v>
      </c>
      <c r="M1042" s="81">
        <f>นครพนม!AN135</f>
        <v>798923.51</v>
      </c>
      <c r="N1042" s="75"/>
      <c r="O1042" s="75"/>
      <c r="P1042" s="75"/>
      <c r="R1042" s="78">
        <f t="shared" si="122"/>
        <v>261.468532974428</v>
      </c>
    </row>
    <row r="1043" spans="1:18" x14ac:dyDescent="0.3">
      <c r="A1043" s="76">
        <v>3</v>
      </c>
      <c r="B1043" s="75" t="s">
        <v>347</v>
      </c>
      <c r="C1043" s="75" t="s">
        <v>1375</v>
      </c>
      <c r="D1043" s="75" t="s">
        <v>431</v>
      </c>
      <c r="E1043" s="75" t="s">
        <v>1376</v>
      </c>
      <c r="F1043" s="75" t="s">
        <v>480</v>
      </c>
      <c r="G1043" s="75" t="s">
        <v>1379</v>
      </c>
      <c r="H1043" s="80">
        <v>3379</v>
      </c>
      <c r="I1043" s="76">
        <v>3</v>
      </c>
      <c r="J1043" s="153">
        <f>นครพนม!F136</f>
        <v>111878.32</v>
      </c>
      <c r="K1043" s="159">
        <f>นครพนม!AL136</f>
        <v>386755.45</v>
      </c>
      <c r="L1043" s="81">
        <f>นครพนม!AM136</f>
        <v>764981.36</v>
      </c>
      <c r="M1043" s="81">
        <f>นครพนม!AN136</f>
        <v>656117.47</v>
      </c>
      <c r="N1043" s="75"/>
      <c r="O1043" s="75"/>
      <c r="P1043" s="75"/>
      <c r="Q1043" s="151">
        <f t="shared" si="121"/>
        <v>108863.89000000001</v>
      </c>
      <c r="R1043" s="78">
        <f t="shared" si="122"/>
        <v>226.39282627996448</v>
      </c>
    </row>
    <row r="1044" spans="1:18" x14ac:dyDescent="0.3">
      <c r="A1044" s="76">
        <v>4</v>
      </c>
      <c r="B1044" s="75" t="s">
        <v>347</v>
      </c>
      <c r="C1044" s="75" t="s">
        <v>1375</v>
      </c>
      <c r="D1044" s="75" t="s">
        <v>431</v>
      </c>
      <c r="E1044" s="75" t="s">
        <v>1376</v>
      </c>
      <c r="F1044" s="75" t="s">
        <v>480</v>
      </c>
      <c r="G1044" s="75" t="s">
        <v>1380</v>
      </c>
      <c r="H1044" s="80">
        <v>1124</v>
      </c>
      <c r="I1044" s="76">
        <v>1</v>
      </c>
      <c r="J1044" s="153">
        <f>นครพนม!F137</f>
        <v>396972.68</v>
      </c>
      <c r="K1044" s="159">
        <f>นครพนม!AL137</f>
        <v>417783.38</v>
      </c>
      <c r="L1044" s="81">
        <f>นครพนม!AM137</f>
        <v>1402417.04</v>
      </c>
      <c r="M1044" s="81">
        <f>นครพนม!AN137</f>
        <v>1263567.8199999998</v>
      </c>
      <c r="N1044" s="75"/>
      <c r="O1044" s="75"/>
      <c r="P1044" s="75"/>
      <c r="Q1044" s="151">
        <f t="shared" si="121"/>
        <v>138849.2200000002</v>
      </c>
      <c r="R1044" s="78">
        <f t="shared" si="122"/>
        <v>1247.7019928825623</v>
      </c>
    </row>
    <row r="1045" spans="1:18" x14ac:dyDescent="0.3">
      <c r="A1045" s="76">
        <v>5</v>
      </c>
      <c r="B1045" s="75" t="s">
        <v>347</v>
      </c>
      <c r="C1045" s="75" t="s">
        <v>1375</v>
      </c>
      <c r="D1045" s="75" t="s">
        <v>431</v>
      </c>
      <c r="E1045" s="75" t="s">
        <v>1376</v>
      </c>
      <c r="F1045" s="75" t="s">
        <v>480</v>
      </c>
      <c r="G1045" s="75" t="s">
        <v>1381</v>
      </c>
      <c r="H1045" s="80">
        <v>2111</v>
      </c>
      <c r="I1045" s="76">
        <v>2</v>
      </c>
      <c r="J1045" s="153">
        <f>นครพนม!F138</f>
        <v>215388.47</v>
      </c>
      <c r="K1045" s="159">
        <f>นครพนม!AL138</f>
        <v>495036.68999999994</v>
      </c>
      <c r="L1045" s="81">
        <f>นครพนม!AM138</f>
        <v>1715326.62</v>
      </c>
      <c r="M1045" s="81">
        <f>นครพนม!AN138</f>
        <v>1574166.87</v>
      </c>
      <c r="N1045" s="75"/>
      <c r="O1045" s="75"/>
      <c r="P1045" s="75"/>
      <c r="Q1045" s="151">
        <f t="shared" si="121"/>
        <v>141159.75</v>
      </c>
      <c r="R1045" s="78">
        <f t="shared" si="122"/>
        <v>812.56590241591664</v>
      </c>
    </row>
    <row r="1046" spans="1:18" x14ac:dyDescent="0.3">
      <c r="A1046" s="76">
        <v>6</v>
      </c>
      <c r="B1046" s="75" t="s">
        <v>347</v>
      </c>
      <c r="C1046" s="75" t="s">
        <v>1375</v>
      </c>
      <c r="D1046" s="75" t="s">
        <v>431</v>
      </c>
      <c r="E1046" s="75" t="s">
        <v>1376</v>
      </c>
      <c r="F1046" s="75" t="s">
        <v>480</v>
      </c>
      <c r="G1046" s="75" t="s">
        <v>1382</v>
      </c>
      <c r="H1046" s="80">
        <v>5066</v>
      </c>
      <c r="I1046" s="76">
        <v>4</v>
      </c>
      <c r="J1046" s="153">
        <f>นครพนม!F139</f>
        <v>145641.16</v>
      </c>
      <c r="K1046" s="159">
        <f>นครพนม!AL139</f>
        <v>394792.4</v>
      </c>
      <c r="L1046" s="81">
        <f>นครพนม!AM139</f>
        <v>2325720.5099999998</v>
      </c>
      <c r="M1046" s="81">
        <f>นครพนม!AN139</f>
        <v>2354119.5</v>
      </c>
      <c r="N1046" s="75"/>
      <c r="O1046" s="75"/>
      <c r="P1046" s="75"/>
      <c r="Q1046" s="151">
        <f t="shared" si="121"/>
        <v>-28398.990000000224</v>
      </c>
      <c r="R1046" s="78">
        <f t="shared" si="122"/>
        <v>459.08419068298457</v>
      </c>
    </row>
    <row r="1047" spans="1:18" x14ac:dyDescent="0.3">
      <c r="A1047" s="76">
        <v>7</v>
      </c>
      <c r="B1047" s="75" t="s">
        <v>347</v>
      </c>
      <c r="C1047" s="75" t="s">
        <v>1375</v>
      </c>
      <c r="D1047" s="75" t="s">
        <v>431</v>
      </c>
      <c r="E1047" s="75" t="s">
        <v>1376</v>
      </c>
      <c r="F1047" s="75" t="s">
        <v>480</v>
      </c>
      <c r="G1047" s="75" t="s">
        <v>1383</v>
      </c>
      <c r="H1047" s="80">
        <v>4222</v>
      </c>
      <c r="I1047" s="76">
        <v>3</v>
      </c>
      <c r="J1047" s="153">
        <f>นครพนม!F140</f>
        <v>147515.29999999999</v>
      </c>
      <c r="K1047" s="159">
        <f>นครพนม!AL140</f>
        <v>247063.18999999994</v>
      </c>
      <c r="L1047" s="81">
        <f>นครพนม!AM140</f>
        <v>1797225.59</v>
      </c>
      <c r="M1047" s="81">
        <f>นครพนม!AN140</f>
        <v>1592510.0599999998</v>
      </c>
      <c r="N1047" s="75"/>
      <c r="O1047" s="75"/>
      <c r="P1047" s="75"/>
      <c r="Q1047" s="151">
        <f t="shared" si="121"/>
        <v>204715.53000000026</v>
      </c>
      <c r="R1047" s="78">
        <f t="shared" si="122"/>
        <v>425.68109663666513</v>
      </c>
    </row>
    <row r="1048" spans="1:18" x14ac:dyDescent="0.3">
      <c r="A1048" s="76">
        <v>8</v>
      </c>
      <c r="B1048" s="75" t="s">
        <v>347</v>
      </c>
      <c r="C1048" s="75" t="s">
        <v>1375</v>
      </c>
      <c r="D1048" s="75" t="s">
        <v>431</v>
      </c>
      <c r="E1048" s="75" t="s">
        <v>1376</v>
      </c>
      <c r="F1048" s="75" t="s">
        <v>480</v>
      </c>
      <c r="G1048" s="75" t="s">
        <v>1384</v>
      </c>
      <c r="H1048" s="80">
        <v>4394</v>
      </c>
      <c r="I1048" s="76">
        <v>3</v>
      </c>
      <c r="J1048" s="153">
        <f>นครพนม!F141</f>
        <v>448681.81</v>
      </c>
      <c r="K1048" s="159">
        <f>นครพนม!AL141</f>
        <v>845243.24</v>
      </c>
      <c r="L1048" s="81">
        <f>นครพนม!AM141</f>
        <v>1628943.92</v>
      </c>
      <c r="M1048" s="81">
        <f>นครพนม!AN141</f>
        <v>1761613.2200000002</v>
      </c>
      <c r="N1048" s="75"/>
      <c r="O1048" s="75"/>
      <c r="P1048" s="75"/>
      <c r="Q1048" s="151">
        <f t="shared" si="121"/>
        <v>-132669.30000000028</v>
      </c>
      <c r="R1048" s="78">
        <f t="shared" si="122"/>
        <v>370.72005461993626</v>
      </c>
    </row>
    <row r="1049" spans="1:18" x14ac:dyDescent="0.3">
      <c r="A1049" s="76">
        <v>9</v>
      </c>
      <c r="B1049" s="75" t="s">
        <v>347</v>
      </c>
      <c r="C1049" s="75" t="s">
        <v>1375</v>
      </c>
      <c r="D1049" s="75" t="s">
        <v>431</v>
      </c>
      <c r="E1049" s="75" t="s">
        <v>1376</v>
      </c>
      <c r="F1049" s="75" t="s">
        <v>480</v>
      </c>
      <c r="G1049" s="75" t="s">
        <v>1385</v>
      </c>
      <c r="H1049" s="80">
        <v>2566</v>
      </c>
      <c r="I1049" s="76">
        <v>2</v>
      </c>
      <c r="J1049" s="153">
        <f>นครพนม!F142</f>
        <v>536208.69999999995</v>
      </c>
      <c r="K1049" s="159">
        <f>นครพนม!AL142</f>
        <v>747259.1399999999</v>
      </c>
      <c r="L1049" s="81">
        <f>นครพนม!AM142</f>
        <v>2113736.5699999998</v>
      </c>
      <c r="M1049" s="81">
        <f>นครพนม!AN142</f>
        <v>1982546.0899999999</v>
      </c>
      <c r="N1049" s="75"/>
      <c r="O1049" s="75"/>
      <c r="P1049" s="75"/>
      <c r="Q1049" s="151">
        <f t="shared" si="121"/>
        <v>131190.47999999998</v>
      </c>
      <c r="R1049" s="78">
        <f t="shared" si="122"/>
        <v>823.74768901013249</v>
      </c>
    </row>
    <row r="1050" spans="1:18" x14ac:dyDescent="0.3">
      <c r="A1050" s="76">
        <v>10</v>
      </c>
      <c r="B1050" s="75" t="s">
        <v>347</v>
      </c>
      <c r="C1050" s="75" t="s">
        <v>1375</v>
      </c>
      <c r="D1050" s="75" t="s">
        <v>431</v>
      </c>
      <c r="E1050" s="75" t="s">
        <v>1376</v>
      </c>
      <c r="F1050" s="75" t="s">
        <v>480</v>
      </c>
      <c r="G1050" s="75" t="s">
        <v>1386</v>
      </c>
      <c r="H1050" s="80">
        <v>3150</v>
      </c>
      <c r="I1050" s="76">
        <v>3</v>
      </c>
      <c r="J1050" s="153">
        <f>นครพนม!F143</f>
        <v>448268.71</v>
      </c>
      <c r="K1050" s="159">
        <f>นครพนม!AL143</f>
        <v>792761.21000000008</v>
      </c>
      <c r="L1050" s="81">
        <f>นครพนม!AM143</f>
        <v>2224722.0300000003</v>
      </c>
      <c r="M1050" s="81">
        <f>นครพนม!AN143</f>
        <v>2257495.96</v>
      </c>
      <c r="N1050" s="75"/>
      <c r="O1050" s="75"/>
      <c r="P1050" s="75"/>
      <c r="Q1050" s="151">
        <f t="shared" si="121"/>
        <v>-32773.929999999702</v>
      </c>
      <c r="R1050" s="78">
        <f t="shared" si="122"/>
        <v>706.26096190476198</v>
      </c>
    </row>
    <row r="1051" spans="1:18" x14ac:dyDescent="0.3">
      <c r="A1051" s="76">
        <v>11</v>
      </c>
      <c r="B1051" s="75" t="s">
        <v>347</v>
      </c>
      <c r="C1051" s="75" t="s">
        <v>1375</v>
      </c>
      <c r="D1051" s="75" t="s">
        <v>431</v>
      </c>
      <c r="E1051" s="75" t="s">
        <v>1376</v>
      </c>
      <c r="F1051" s="75" t="s">
        <v>480</v>
      </c>
      <c r="G1051" s="75" t="s">
        <v>1387</v>
      </c>
      <c r="H1051" s="80">
        <v>3472</v>
      </c>
      <c r="I1051" s="76">
        <v>3</v>
      </c>
      <c r="J1051" s="153">
        <f>นครพนม!F144</f>
        <v>184564.16</v>
      </c>
      <c r="K1051" s="159">
        <f>นครพนม!AL144</f>
        <v>576626.41</v>
      </c>
      <c r="L1051" s="81">
        <f>นครพนม!AM144</f>
        <v>1407091.52</v>
      </c>
      <c r="M1051" s="81">
        <f>นครพนม!AN144</f>
        <v>1435608.61</v>
      </c>
      <c r="N1051" s="75"/>
      <c r="O1051" s="75"/>
      <c r="P1051" s="75"/>
      <c r="Q1051" s="151">
        <f t="shared" si="121"/>
        <v>-28517.090000000084</v>
      </c>
      <c r="R1051" s="78">
        <f t="shared" si="122"/>
        <v>405.26829493087558</v>
      </c>
    </row>
    <row r="1052" spans="1:18" x14ac:dyDescent="0.3">
      <c r="A1052" s="76">
        <v>12</v>
      </c>
      <c r="B1052" s="75" t="s">
        <v>347</v>
      </c>
      <c r="C1052" s="75" t="s">
        <v>1375</v>
      </c>
      <c r="D1052" s="75" t="s">
        <v>431</v>
      </c>
      <c r="E1052" s="75" t="s">
        <v>1376</v>
      </c>
      <c r="F1052" s="75" t="s">
        <v>480</v>
      </c>
      <c r="G1052" s="75" t="s">
        <v>1388</v>
      </c>
      <c r="H1052" s="80">
        <v>3396</v>
      </c>
      <c r="I1052" s="76">
        <v>3</v>
      </c>
      <c r="J1052" s="153">
        <f>นครพนม!F145</f>
        <v>466474.27</v>
      </c>
      <c r="K1052" s="159">
        <f>นครพนม!AL145</f>
        <v>744974.47</v>
      </c>
      <c r="L1052" s="81">
        <f>นครพนม!AM145</f>
        <v>1627308.1600000001</v>
      </c>
      <c r="M1052" s="81">
        <f>นครพนม!AN145</f>
        <v>1487575.01</v>
      </c>
      <c r="N1052" s="75"/>
      <c r="O1052" s="75"/>
      <c r="P1052" s="75"/>
      <c r="Q1052" s="151">
        <f t="shared" si="121"/>
        <v>139733.15000000014</v>
      </c>
      <c r="R1052" s="78">
        <f t="shared" si="122"/>
        <v>479.18379269729098</v>
      </c>
    </row>
    <row r="1053" spans="1:18" s="21" customFormat="1" x14ac:dyDescent="0.3">
      <c r="A1053" s="139">
        <v>10</v>
      </c>
      <c r="B1053" s="140" t="s">
        <v>347</v>
      </c>
      <c r="C1053" s="140"/>
      <c r="D1053" s="140"/>
      <c r="E1053" s="140" t="s">
        <v>376</v>
      </c>
      <c r="F1053" s="140"/>
      <c r="G1053" s="140" t="s">
        <v>1389</v>
      </c>
      <c r="H1053" s="142">
        <f>SUM(H1041:H1052)</f>
        <v>35109</v>
      </c>
      <c r="I1053" s="139"/>
      <c r="J1053" s="142">
        <f>SUM(J1041:J1052)</f>
        <v>3360106.4200000004</v>
      </c>
      <c r="K1053" s="160">
        <f>SUM(K1041:K1052)</f>
        <v>6354846.5899999989</v>
      </c>
      <c r="L1053" s="142">
        <f t="shared" ref="L1053:M1053" si="124">SUM(L1041:L1052)</f>
        <v>17590286.68</v>
      </c>
      <c r="M1053" s="142">
        <f t="shared" si="124"/>
        <v>17164244.120000001</v>
      </c>
      <c r="N1053" s="140">
        <v>11</v>
      </c>
      <c r="O1053" s="140">
        <v>11</v>
      </c>
      <c r="P1053" s="140">
        <f>N1053-O1053</f>
        <v>0</v>
      </c>
      <c r="Q1053" s="152">
        <f t="shared" si="121"/>
        <v>426042.55999999866</v>
      </c>
      <c r="R1053" s="150">
        <f>L1053/H1053</f>
        <v>501.01930217323195</v>
      </c>
    </row>
    <row r="1054" spans="1:18" x14ac:dyDescent="0.3">
      <c r="A1054" s="76">
        <v>1</v>
      </c>
      <c r="B1054" s="75" t="s">
        <v>347</v>
      </c>
      <c r="C1054" s="75" t="s">
        <v>1390</v>
      </c>
      <c r="D1054" s="75" t="s">
        <v>399</v>
      </c>
      <c r="E1054" s="75" t="s">
        <v>1391</v>
      </c>
      <c r="F1054" s="75" t="s">
        <v>510</v>
      </c>
      <c r="G1054" s="75" t="s">
        <v>1392</v>
      </c>
      <c r="H1054" s="80"/>
      <c r="I1054" s="76"/>
      <c r="J1054" s="153"/>
      <c r="K1054" s="159"/>
      <c r="L1054" s="81"/>
      <c r="M1054" s="81"/>
      <c r="N1054" s="75"/>
      <c r="O1054" s="75"/>
      <c r="P1054" s="75"/>
    </row>
    <row r="1055" spans="1:18" x14ac:dyDescent="0.3">
      <c r="A1055" s="76">
        <v>2</v>
      </c>
      <c r="B1055" s="75" t="s">
        <v>347</v>
      </c>
      <c r="C1055" s="75" t="s">
        <v>1390</v>
      </c>
      <c r="D1055" s="75" t="s">
        <v>399</v>
      </c>
      <c r="E1055" s="75" t="s">
        <v>1391</v>
      </c>
      <c r="F1055" s="75" t="s">
        <v>480</v>
      </c>
      <c r="G1055" s="75" t="s">
        <v>1393</v>
      </c>
      <c r="H1055" s="80">
        <v>2291</v>
      </c>
      <c r="I1055" s="76">
        <v>2</v>
      </c>
      <c r="J1055" s="153">
        <f>นครพนม!F146</f>
        <v>78678.210000000006</v>
      </c>
      <c r="K1055" s="159">
        <f>นครพนม!AL146</f>
        <v>349391.04000000004</v>
      </c>
      <c r="L1055" s="81">
        <f>นครพนม!AM146</f>
        <v>1285832.6200000001</v>
      </c>
      <c r="M1055" s="81">
        <f>นครพนม!AN146</f>
        <v>1417477.61</v>
      </c>
      <c r="N1055" s="75"/>
      <c r="O1055" s="75"/>
      <c r="P1055" s="75"/>
      <c r="Q1055" s="151">
        <f t="shared" si="121"/>
        <v>-131644.99</v>
      </c>
      <c r="R1055" s="78">
        <f t="shared" si="122"/>
        <v>561.25387167175916</v>
      </c>
    </row>
    <row r="1056" spans="1:18" x14ac:dyDescent="0.3">
      <c r="A1056" s="76">
        <v>3</v>
      </c>
      <c r="B1056" s="75" t="s">
        <v>347</v>
      </c>
      <c r="C1056" s="75" t="s">
        <v>1390</v>
      </c>
      <c r="D1056" s="75" t="s">
        <v>399</v>
      </c>
      <c r="E1056" s="75" t="s">
        <v>1391</v>
      </c>
      <c r="F1056" s="75" t="s">
        <v>480</v>
      </c>
      <c r="G1056" s="75" t="s">
        <v>1578</v>
      </c>
      <c r="H1056" s="80">
        <v>3595</v>
      </c>
      <c r="I1056" s="76">
        <v>3</v>
      </c>
      <c r="J1056" s="153">
        <f>นครพนม!F147</f>
        <v>495812.52</v>
      </c>
      <c r="K1056" s="159">
        <f>นครพนม!AL147</f>
        <v>906327.49</v>
      </c>
      <c r="L1056" s="81">
        <f>นครพนม!AM147</f>
        <v>2379300.13</v>
      </c>
      <c r="M1056" s="81">
        <f>นครพนม!AN147</f>
        <v>2230699.4500000002</v>
      </c>
      <c r="N1056" s="75"/>
      <c r="O1056" s="75"/>
      <c r="P1056" s="75"/>
      <c r="Q1056" s="151">
        <f t="shared" si="121"/>
        <v>148600.6799999997</v>
      </c>
      <c r="R1056" s="78">
        <f t="shared" si="122"/>
        <v>661.83591933240609</v>
      </c>
    </row>
    <row r="1057" spans="1:18" x14ac:dyDescent="0.3">
      <c r="A1057" s="76">
        <v>4</v>
      </c>
      <c r="B1057" s="75" t="s">
        <v>347</v>
      </c>
      <c r="C1057" s="75" t="s">
        <v>1390</v>
      </c>
      <c r="D1057" s="75" t="s">
        <v>399</v>
      </c>
      <c r="E1057" s="75" t="s">
        <v>1391</v>
      </c>
      <c r="F1057" s="75" t="s">
        <v>480</v>
      </c>
      <c r="G1057" s="75" t="s">
        <v>1395</v>
      </c>
      <c r="H1057" s="80">
        <v>5030</v>
      </c>
      <c r="I1057" s="76">
        <v>4</v>
      </c>
      <c r="J1057" s="153">
        <f>นครพนม!F148</f>
        <v>146793.56</v>
      </c>
      <c r="K1057" s="159">
        <f>นครพนม!AL148</f>
        <v>224779.12999999995</v>
      </c>
      <c r="L1057" s="81">
        <f>นครพนม!AM148</f>
        <v>1875426.42</v>
      </c>
      <c r="M1057" s="81">
        <f>นครพนม!AN148</f>
        <v>2034725.83</v>
      </c>
      <c r="N1057" s="75"/>
      <c r="O1057" s="75"/>
      <c r="P1057" s="75"/>
      <c r="Q1057" s="151">
        <f t="shared" si="121"/>
        <v>-159299.41000000015</v>
      </c>
      <c r="R1057" s="78">
        <f t="shared" si="122"/>
        <v>372.84819483101393</v>
      </c>
    </row>
    <row r="1058" spans="1:18" x14ac:dyDescent="0.3">
      <c r="A1058" s="76">
        <v>5</v>
      </c>
      <c r="B1058" s="75" t="s">
        <v>347</v>
      </c>
      <c r="C1058" s="75" t="s">
        <v>1396</v>
      </c>
      <c r="D1058" s="75" t="s">
        <v>399</v>
      </c>
      <c r="E1058" s="75" t="s">
        <v>1391</v>
      </c>
      <c r="F1058" s="75" t="s">
        <v>480</v>
      </c>
      <c r="G1058" s="75" t="s">
        <v>1397</v>
      </c>
      <c r="H1058" s="80">
        <v>1995</v>
      </c>
      <c r="I1058" s="76">
        <v>2</v>
      </c>
      <c r="J1058" s="153">
        <f>นครพนม!F149</f>
        <v>117436.97</v>
      </c>
      <c r="K1058" s="159">
        <f>นครพนม!AL149</f>
        <v>360274.92999999993</v>
      </c>
      <c r="L1058" s="81">
        <f>นครพนม!AM149</f>
        <v>1391393</v>
      </c>
      <c r="M1058" s="81">
        <f>นครพนม!AN149</f>
        <v>1659687.25</v>
      </c>
      <c r="N1058" s="75"/>
      <c r="O1058" s="75"/>
      <c r="P1058" s="75"/>
      <c r="Q1058" s="151">
        <f t="shared" si="121"/>
        <v>-268294.25</v>
      </c>
      <c r="R1058" s="78">
        <f t="shared" si="122"/>
        <v>697.44010025062653</v>
      </c>
    </row>
    <row r="1059" spans="1:18" x14ac:dyDescent="0.3">
      <c r="A1059" s="76">
        <v>6</v>
      </c>
      <c r="B1059" s="75" t="s">
        <v>347</v>
      </c>
      <c r="C1059" s="75" t="s">
        <v>1398</v>
      </c>
      <c r="D1059" s="75" t="s">
        <v>399</v>
      </c>
      <c r="E1059" s="75" t="s">
        <v>1391</v>
      </c>
      <c r="F1059" s="75" t="s">
        <v>480</v>
      </c>
      <c r="G1059" s="75" t="s">
        <v>1399</v>
      </c>
      <c r="H1059" s="80">
        <v>1972</v>
      </c>
      <c r="I1059" s="76">
        <v>2</v>
      </c>
      <c r="J1059" s="153">
        <f>นครพนม!F150</f>
        <v>157554.66</v>
      </c>
      <c r="K1059" s="159">
        <f>นครพนม!AL150</f>
        <v>700901.52</v>
      </c>
      <c r="L1059" s="81">
        <f>นครพนม!AM150</f>
        <v>1375135.5699999998</v>
      </c>
      <c r="M1059" s="81">
        <f>นครพนม!AN150</f>
        <v>1506576.95</v>
      </c>
      <c r="N1059" s="75"/>
      <c r="O1059" s="75"/>
      <c r="P1059" s="75"/>
      <c r="Q1059" s="151">
        <f t="shared" si="121"/>
        <v>-131441.38000000012</v>
      </c>
      <c r="R1059" s="78">
        <f t="shared" si="122"/>
        <v>697.33041075050699</v>
      </c>
    </row>
    <row r="1060" spans="1:18" s="21" customFormat="1" x14ac:dyDescent="0.3">
      <c r="A1060" s="139">
        <v>11</v>
      </c>
      <c r="B1060" s="140" t="s">
        <v>347</v>
      </c>
      <c r="C1060" s="140"/>
      <c r="D1060" s="140"/>
      <c r="E1060" s="140" t="s">
        <v>376</v>
      </c>
      <c r="F1060" s="140"/>
      <c r="G1060" s="140" t="s">
        <v>1400</v>
      </c>
      <c r="H1060" s="141">
        <f>SUM(H1055:H1059)</f>
        <v>14883</v>
      </c>
      <c r="I1060" s="139"/>
      <c r="J1060" s="142">
        <f>SUM(J1054:J1059)</f>
        <v>996275.92</v>
      </c>
      <c r="K1060" s="160">
        <f>SUM(K1054:K1059)</f>
        <v>2541674.11</v>
      </c>
      <c r="L1060" s="142">
        <f t="shared" ref="L1060:M1060" si="125">SUM(L1055:L1059)</f>
        <v>8307087.7400000002</v>
      </c>
      <c r="M1060" s="142">
        <f t="shared" si="125"/>
        <v>8849167.0899999999</v>
      </c>
      <c r="N1060" s="140">
        <v>5</v>
      </c>
      <c r="O1060" s="140">
        <v>5</v>
      </c>
      <c r="P1060" s="140">
        <f>N1060-O1060</f>
        <v>0</v>
      </c>
      <c r="Q1060" s="152">
        <f t="shared" si="121"/>
        <v>-542079.34999999963</v>
      </c>
      <c r="R1060" s="150">
        <f>L1060/H1060</f>
        <v>558.15949338171072</v>
      </c>
    </row>
    <row r="1061" spans="1:18" x14ac:dyDescent="0.3">
      <c r="A1061" s="76">
        <v>1</v>
      </c>
      <c r="B1061" s="75" t="s">
        <v>347</v>
      </c>
      <c r="C1061" s="75" t="s">
        <v>1317</v>
      </c>
      <c r="D1061" s="75" t="s">
        <v>413</v>
      </c>
      <c r="E1061" s="75" t="s">
        <v>1401</v>
      </c>
      <c r="F1061" s="75" t="s">
        <v>510</v>
      </c>
      <c r="G1061" s="75" t="s">
        <v>1402</v>
      </c>
      <c r="H1061" s="80"/>
      <c r="I1061" s="76"/>
      <c r="J1061" s="153"/>
      <c r="K1061" s="159"/>
      <c r="L1061" s="81"/>
      <c r="M1061" s="81"/>
      <c r="N1061" s="75"/>
      <c r="O1061" s="75"/>
      <c r="P1061" s="75"/>
    </row>
    <row r="1062" spans="1:18" x14ac:dyDescent="0.3">
      <c r="A1062" s="76">
        <v>2</v>
      </c>
      <c r="B1062" s="75" t="s">
        <v>347</v>
      </c>
      <c r="C1062" s="75" t="s">
        <v>1317</v>
      </c>
      <c r="D1062" s="75" t="s">
        <v>413</v>
      </c>
      <c r="E1062" s="75" t="s">
        <v>1401</v>
      </c>
      <c r="F1062" s="75" t="s">
        <v>480</v>
      </c>
      <c r="G1062" s="75" t="s">
        <v>1403</v>
      </c>
      <c r="H1062" s="80">
        <v>2413</v>
      </c>
      <c r="I1062" s="76">
        <v>2</v>
      </c>
      <c r="J1062" s="153">
        <f>นครพนม!F151</f>
        <v>43552.04</v>
      </c>
      <c r="K1062" s="159">
        <f>นครพนม!AL151</f>
        <v>135001.35</v>
      </c>
      <c r="L1062" s="81">
        <f>นครพนม!AM151</f>
        <v>1858187.96</v>
      </c>
      <c r="M1062" s="81">
        <f>นครพนม!AN151</f>
        <v>1984090.5699999998</v>
      </c>
      <c r="N1062" s="75"/>
      <c r="O1062" s="75"/>
      <c r="P1062" s="75"/>
      <c r="Q1062" s="151">
        <f t="shared" si="121"/>
        <v>-125902.60999999987</v>
      </c>
      <c r="R1062" s="78">
        <f t="shared" si="122"/>
        <v>770.07375051802728</v>
      </c>
    </row>
    <row r="1063" spans="1:18" x14ac:dyDescent="0.3">
      <c r="A1063" s="76">
        <v>3</v>
      </c>
      <c r="B1063" s="75" t="s">
        <v>347</v>
      </c>
      <c r="C1063" s="75" t="s">
        <v>1317</v>
      </c>
      <c r="D1063" s="75" t="s">
        <v>413</v>
      </c>
      <c r="E1063" s="75" t="s">
        <v>1401</v>
      </c>
      <c r="F1063" s="75" t="s">
        <v>480</v>
      </c>
      <c r="G1063" s="75" t="s">
        <v>1404</v>
      </c>
      <c r="H1063" s="80">
        <v>766</v>
      </c>
      <c r="I1063" s="76">
        <v>1</v>
      </c>
      <c r="J1063" s="153">
        <f>นครพนม!F152</f>
        <v>99853.5</v>
      </c>
      <c r="K1063" s="159">
        <f>นครพนม!AL152</f>
        <v>169913.5</v>
      </c>
      <c r="L1063" s="81">
        <f>นครพนม!AM152</f>
        <v>1143433.22</v>
      </c>
      <c r="M1063" s="81">
        <f>นครพนม!AN152</f>
        <v>1344020.79</v>
      </c>
      <c r="N1063" s="75"/>
      <c r="O1063" s="75"/>
      <c r="P1063" s="75"/>
      <c r="Q1063" s="151">
        <f t="shared" si="121"/>
        <v>-200587.57000000007</v>
      </c>
      <c r="R1063" s="78">
        <f t="shared" si="122"/>
        <v>1492.7326631853784</v>
      </c>
    </row>
    <row r="1064" spans="1:18" x14ac:dyDescent="0.3">
      <c r="A1064" s="76">
        <v>4</v>
      </c>
      <c r="B1064" s="75" t="s">
        <v>347</v>
      </c>
      <c r="C1064" s="75" t="s">
        <v>1317</v>
      </c>
      <c r="D1064" s="75" t="s">
        <v>413</v>
      </c>
      <c r="E1064" s="75" t="s">
        <v>1401</v>
      </c>
      <c r="F1064" s="75" t="s">
        <v>480</v>
      </c>
      <c r="G1064" s="75" t="s">
        <v>1405</v>
      </c>
      <c r="H1064" s="80">
        <v>3544</v>
      </c>
      <c r="I1064" s="76">
        <v>3</v>
      </c>
      <c r="J1064" s="153">
        <f>นครพนม!F153</f>
        <v>49431.51</v>
      </c>
      <c r="K1064" s="159">
        <f>นครพนม!AL153</f>
        <v>165711.40000000002</v>
      </c>
      <c r="L1064" s="81">
        <f>นครพนม!AM153</f>
        <v>1904990.9</v>
      </c>
      <c r="M1064" s="81">
        <f>นครพนม!AN153</f>
        <v>2120349.62</v>
      </c>
      <c r="N1064" s="75"/>
      <c r="O1064" s="75"/>
      <c r="P1064" s="75"/>
      <c r="Q1064" s="151">
        <f t="shared" si="121"/>
        <v>-215358.7200000002</v>
      </c>
      <c r="R1064" s="78">
        <f t="shared" si="122"/>
        <v>537.5256489841986</v>
      </c>
    </row>
    <row r="1065" spans="1:18" x14ac:dyDescent="0.3">
      <c r="A1065" s="76">
        <v>5</v>
      </c>
      <c r="B1065" s="75" t="s">
        <v>347</v>
      </c>
      <c r="C1065" s="75" t="s">
        <v>1317</v>
      </c>
      <c r="D1065" s="75" t="s">
        <v>413</v>
      </c>
      <c r="E1065" s="75" t="s">
        <v>1401</v>
      </c>
      <c r="F1065" s="75" t="s">
        <v>480</v>
      </c>
      <c r="G1065" s="75" t="s">
        <v>1406</v>
      </c>
      <c r="H1065" s="80">
        <v>1646</v>
      </c>
      <c r="I1065" s="76">
        <v>2</v>
      </c>
      <c r="J1065" s="153">
        <f>นครพนม!F154</f>
        <v>2110.79</v>
      </c>
      <c r="K1065" s="159">
        <f>นครพนม!AL154</f>
        <v>-4014.0800000000017</v>
      </c>
      <c r="L1065" s="81">
        <f>นครพนม!AM154</f>
        <v>1727310.78</v>
      </c>
      <c r="M1065" s="81">
        <f>นครพนม!AN154</f>
        <v>1959099.27</v>
      </c>
      <c r="N1065" s="75"/>
      <c r="O1065" s="75"/>
      <c r="P1065" s="75"/>
      <c r="Q1065" s="151">
        <f t="shared" si="121"/>
        <v>-231788.49</v>
      </c>
      <c r="R1065" s="78">
        <f t="shared" si="122"/>
        <v>1049.3990157958688</v>
      </c>
    </row>
    <row r="1066" spans="1:18" s="21" customFormat="1" x14ac:dyDescent="0.3">
      <c r="A1066" s="139">
        <v>12</v>
      </c>
      <c r="B1066" s="140" t="s">
        <v>347</v>
      </c>
      <c r="C1066" s="140"/>
      <c r="D1066" s="140"/>
      <c r="E1066" s="140" t="s">
        <v>376</v>
      </c>
      <c r="F1066" s="140"/>
      <c r="G1066" s="140" t="s">
        <v>1407</v>
      </c>
      <c r="H1066" s="220">
        <f>SUM(H1062:H1065)</f>
        <v>8369</v>
      </c>
      <c r="I1066" s="139"/>
      <c r="J1066" s="142">
        <f>SUM(J1061:J1065)</f>
        <v>194947.84000000003</v>
      </c>
      <c r="K1066" s="160">
        <f>SUM(K1061:K1065)</f>
        <v>466612.17</v>
      </c>
      <c r="L1066" s="142">
        <f>SUM(L1061:L1065)</f>
        <v>6633922.8600000003</v>
      </c>
      <c r="M1066" s="142">
        <f>SUM(M1061:M1065)</f>
        <v>7407560.25</v>
      </c>
      <c r="N1066" s="140">
        <v>4</v>
      </c>
      <c r="O1066" s="140">
        <v>4</v>
      </c>
      <c r="P1066" s="140">
        <f>N1066-O1066</f>
        <v>0</v>
      </c>
      <c r="Q1066" s="152">
        <f t="shared" si="121"/>
        <v>-773637.38999999966</v>
      </c>
      <c r="R1066" s="150">
        <f t="shared" si="122"/>
        <v>792.6780810132633</v>
      </c>
    </row>
    <row r="1067" spans="1:18" s="21" customFormat="1" x14ac:dyDescent="0.3">
      <c r="A1067" s="87"/>
      <c r="B1067" s="88" t="s">
        <v>347</v>
      </c>
      <c r="C1067" s="88" t="s">
        <v>347</v>
      </c>
      <c r="D1067" s="88" t="s">
        <v>347</v>
      </c>
      <c r="E1067" s="88" t="s">
        <v>347</v>
      </c>
      <c r="F1067" s="88"/>
      <c r="G1067" s="88" t="s">
        <v>1408</v>
      </c>
      <c r="H1067" s="231">
        <f t="shared" ref="H1067:O1067" si="126">H918+H929+H948+H959+H976+H988+H1009+H1029+H1040+H1053+H1060+H1066</f>
        <v>431819</v>
      </c>
      <c r="I1067" s="87"/>
      <c r="J1067" s="157">
        <f t="shared" si="126"/>
        <v>46915876.230000004</v>
      </c>
      <c r="K1067" s="166">
        <f t="shared" si="126"/>
        <v>55382926.559999995</v>
      </c>
      <c r="L1067" s="157">
        <f t="shared" si="126"/>
        <v>243706447.88000005</v>
      </c>
      <c r="M1067" s="157">
        <f t="shared" si="126"/>
        <v>261206583.62000003</v>
      </c>
      <c r="N1067" s="88">
        <f>N918+N929+N948+N959+N976+N988+N1009+N1029+N1040+N1053+N1060+N1066</f>
        <v>151</v>
      </c>
      <c r="O1067" s="88">
        <f t="shared" si="126"/>
        <v>151</v>
      </c>
      <c r="P1067" s="88">
        <f>N1067-O1067</f>
        <v>0</v>
      </c>
      <c r="Q1067" s="152">
        <f t="shared" si="121"/>
        <v>-17500135.73999998</v>
      </c>
      <c r="R1067" s="150">
        <f t="shared" si="122"/>
        <v>564.37175733351251</v>
      </c>
    </row>
    <row r="1068" spans="1:18" x14ac:dyDescent="0.3">
      <c r="A1068" s="194"/>
      <c r="B1068" s="195"/>
      <c r="C1068" s="195"/>
      <c r="D1068" s="195"/>
      <c r="E1068" s="326" t="s">
        <v>1409</v>
      </c>
      <c r="F1068" s="327"/>
      <c r="G1068" s="328"/>
      <c r="H1068" s="195"/>
      <c r="I1068" s="194"/>
      <c r="J1068" s="184">
        <f>J1067/O1067</f>
        <v>310701.16708609276</v>
      </c>
      <c r="K1068" s="185">
        <f>K1067/O1067</f>
        <v>366774.34807947016</v>
      </c>
      <c r="L1068" s="184">
        <f>L1067/O1067</f>
        <v>1613949.9859602652</v>
      </c>
      <c r="M1068" s="184">
        <f>M1067/O1067</f>
        <v>1729844.9246357619</v>
      </c>
      <c r="N1068" s="196"/>
      <c r="O1068" s="196"/>
      <c r="P1068" s="195"/>
      <c r="Q1068" s="151">
        <f t="shared" si="121"/>
        <v>-115894.93867549673</v>
      </c>
      <c r="R1068" s="150"/>
    </row>
    <row r="1069" spans="1:18" s="21" customFormat="1" x14ac:dyDescent="0.3">
      <c r="A1069" s="196"/>
      <c r="B1069" s="196"/>
      <c r="C1069" s="196"/>
      <c r="D1069" s="196"/>
      <c r="E1069" s="303" t="s">
        <v>1458</v>
      </c>
      <c r="F1069" s="304"/>
      <c r="G1069" s="305"/>
      <c r="H1069" s="232">
        <f>H82+H179+H433+H590+H684+H890+H1067</f>
        <v>3434339</v>
      </c>
      <c r="I1069" s="217"/>
      <c r="J1069" s="184">
        <f>J82+J179+J433+J590+J684+J890+J1067</f>
        <v>421299551.18000001</v>
      </c>
      <c r="K1069" s="185">
        <f t="shared" ref="K1069:P1069" si="127">K82+K179+K433+K590+K684+K890+K1067</f>
        <v>457102933.23999995</v>
      </c>
      <c r="L1069" s="184">
        <f>L82+L179+L433+L590+L684+L890+L1067</f>
        <v>2091020229.1300004</v>
      </c>
      <c r="M1069" s="184">
        <f t="shared" si="127"/>
        <v>2153665670.3400002</v>
      </c>
      <c r="N1069" s="218">
        <f t="shared" si="127"/>
        <v>874</v>
      </c>
      <c r="O1069" s="218">
        <f t="shared" si="127"/>
        <v>869</v>
      </c>
      <c r="P1069" s="218">
        <f t="shared" si="127"/>
        <v>5</v>
      </c>
      <c r="Q1069" s="152">
        <f>L1069-M1069</f>
        <v>-62645441.2099998</v>
      </c>
      <c r="R1069" s="150">
        <f t="shared" si="122"/>
        <v>608.85667638809105</v>
      </c>
    </row>
    <row r="1070" spans="1:18" s="21" customFormat="1" x14ac:dyDescent="0.3">
      <c r="A1070" s="196"/>
      <c r="B1070" s="196"/>
      <c r="C1070" s="196"/>
      <c r="D1070" s="196"/>
      <c r="E1070" s="303" t="s">
        <v>1459</v>
      </c>
      <c r="F1070" s="304"/>
      <c r="G1070" s="305"/>
      <c r="H1070" s="196"/>
      <c r="I1070" s="217"/>
      <c r="J1070" s="184">
        <f>J1069/O1069</f>
        <v>484809.61010356731</v>
      </c>
      <c r="K1070" s="184">
        <f>K1069/O1069</f>
        <v>526010.27990794007</v>
      </c>
      <c r="L1070" s="184">
        <f>L1069/O1069</f>
        <v>2406237.3177560419</v>
      </c>
      <c r="M1070" s="184">
        <f>M1069/O1069</f>
        <v>2478326.4330724971</v>
      </c>
      <c r="N1070" s="196"/>
      <c r="O1070" s="196"/>
      <c r="P1070" s="196"/>
      <c r="Q1070" s="152">
        <f>L1070-M1070</f>
        <v>-72089.115316455252</v>
      </c>
      <c r="R1070" s="150"/>
    </row>
    <row r="1073" spans="11:13" x14ac:dyDescent="0.3">
      <c r="K1073" s="219"/>
      <c r="L1073" s="219"/>
      <c r="M1073" s="219"/>
    </row>
    <row r="1074" spans="11:13" x14ac:dyDescent="0.3">
      <c r="K1074" s="219"/>
      <c r="L1074" s="219"/>
      <c r="M1074" s="219"/>
    </row>
    <row r="1075" spans="11:13" x14ac:dyDescent="0.3">
      <c r="K1075" s="219"/>
      <c r="L1075" s="219"/>
      <c r="M1075" s="219"/>
    </row>
    <row r="1076" spans="11:13" x14ac:dyDescent="0.3">
      <c r="K1076" s="219"/>
      <c r="L1076" s="219"/>
      <c r="M1076" s="219"/>
    </row>
    <row r="1077" spans="11:13" x14ac:dyDescent="0.3">
      <c r="K1077" s="219"/>
      <c r="L1077" s="219"/>
      <c r="M1077" s="219"/>
    </row>
    <row r="1078" spans="11:13" x14ac:dyDescent="0.3">
      <c r="K1078" s="219"/>
      <c r="L1078" s="219"/>
      <c r="M1078" s="219"/>
    </row>
    <row r="1079" spans="11:13" x14ac:dyDescent="0.3">
      <c r="K1079" s="219"/>
      <c r="L1079" s="219"/>
      <c r="M1079" s="219"/>
    </row>
    <row r="1080" spans="11:13" x14ac:dyDescent="0.3">
      <c r="K1080" s="219"/>
      <c r="L1080" s="219"/>
      <c r="M1080" s="219"/>
    </row>
    <row r="1081" spans="11:13" x14ac:dyDescent="0.3">
      <c r="K1081" s="219"/>
      <c r="L1081" s="219"/>
      <c r="M1081" s="219"/>
    </row>
  </sheetData>
  <autoFilter ref="A4:WVN1070"/>
  <mergeCells count="28"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</mergeCells>
  <conditionalFormatting sqref="L1061:M1061 L21:M33 L35:M46 L48:M51 L53:M57 L59:M65 L67:M73 L75:M80 L84:M104 L106:M118 L120:M134 L136:M153 L155:M168 L170:M177 L181:M209 L211:M222 L224:M235 L237:M254 L267:M281 L283:M289 L291:M295 L297:M309 L311:M321 L323:M338 L340:M360 L362:M371 L388:M393 L395:M399 L401:M410 L412:M416 L420:M425 L427:M431 L435:M454 L456:M461 L463:M477 L479:M489 L491:M504 L506:M511 L513:M519 L521:M530 L532:M549 L551:M556 L558:M563 L565:M571 L573:M581 L583:M588 L592:M609 L611:M621 L623:M638 L640:M646 L648:M653 L655:M658 L660:M667 L669:M675 L677:M682 L686:M710 L712:M718 L720:M725 L752:M761 L763:M767 L769:M787 L789:M795 L797:M807 L809:M820 L822:M842 L844:M848 L850:M854 L856:M861 L863:M869 L871:M878 L880:M888 L892:M917 L919:M928 L930:M947 L949:M958 L960:M975 L977:M987 L989:M1008 L1010:M1028 L1030:M1039 L1041:M1052 L1054:M1059 L1071:M1048576 L418:M418 L256:M265 L3:M19 L373:M386 L727:M741 L743:M750">
    <cfRule type="containsText" dxfId="1" priority="5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0" priority="1" operator="containsText" text="น้อยกว่ากลุ่ม">
      <formula>NOT(ISERROR(SEARCH("น้อยกว่ากลุ่ม",L1062)))</formula>
    </cfRule>
  </conditionalFormatting>
  <pageMargins left="0.23622047244094491" right="3.937007874015748E-2" top="0.55118110236220474" bottom="0.35433070866141736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</sheetPr>
  <dimension ref="A1:AN150"/>
  <sheetViews>
    <sheetView workbookViewId="0">
      <pane xSplit="5" ySplit="2" topLeftCell="AK3" activePane="bottomRight" state="frozen"/>
      <selection pane="topRight" activeCell="F1" sqref="F1"/>
      <selection pane="bottomLeft" activeCell="A3" sqref="A3"/>
      <selection pane="bottomRight" activeCell="AK10" sqref="AK10"/>
    </sheetView>
  </sheetViews>
  <sheetFormatPr defaultRowHeight="14.25" x14ac:dyDescent="0.2"/>
  <cols>
    <col min="2" max="2" width="14.625" customWidth="1"/>
    <col min="3" max="3" width="9.375" bestFit="1" customWidth="1"/>
    <col min="4" max="4" width="27" customWidth="1"/>
    <col min="5" max="5" width="25.375" customWidth="1"/>
    <col min="6" max="6" width="14.625" style="36" customWidth="1"/>
    <col min="7" max="7" width="13.125" style="36" bestFit="1" customWidth="1"/>
    <col min="8" max="8" width="27" style="36" customWidth="1"/>
    <col min="9" max="9" width="23.625" style="126" customWidth="1"/>
    <col min="10" max="10" width="14.625" style="126" customWidth="1"/>
    <col min="11" max="11" width="13.25" style="126" bestFit="1" customWidth="1"/>
    <col min="12" max="12" width="25.375" style="266" customWidth="1"/>
    <col min="13" max="13" width="25.75" style="266" customWidth="1"/>
    <col min="14" max="14" width="18.75" style="266" customWidth="1"/>
    <col min="15" max="15" width="27.75" style="223" customWidth="1"/>
    <col min="16" max="16" width="13.375" style="223" bestFit="1" customWidth="1"/>
    <col min="17" max="17" width="27" style="197" customWidth="1"/>
    <col min="18" max="18" width="25.375" style="197" customWidth="1"/>
    <col min="19" max="19" width="22.125" style="197" customWidth="1"/>
    <col min="20" max="20" width="15.125" style="197" bestFit="1" customWidth="1"/>
    <col min="21" max="21" width="14.125" style="222" bestFit="1" customWidth="1"/>
    <col min="22" max="22" width="26.125" style="222" customWidth="1"/>
    <col min="23" max="23" width="21.875" style="222" customWidth="1"/>
    <col min="24" max="24" width="15.25" style="222" bestFit="1" customWidth="1"/>
    <col min="25" max="25" width="14.625" style="222" bestFit="1" customWidth="1"/>
    <col min="26" max="26" width="14.375" style="222" bestFit="1" customWidth="1"/>
    <col min="27" max="27" width="17" style="222" customWidth="1"/>
    <col min="28" max="28" width="24.125" style="40" customWidth="1"/>
    <col min="29" max="29" width="14.875" style="40" bestFit="1" customWidth="1"/>
    <col min="30" max="30" width="13.625" style="40" bestFit="1" customWidth="1"/>
    <col min="31" max="31" width="23.5" style="40" bestFit="1" customWidth="1"/>
    <col min="32" max="32" width="14.25" style="40" bestFit="1" customWidth="1"/>
    <col min="33" max="33" width="20.125" style="40" customWidth="1"/>
    <col min="34" max="34" width="14.625" style="40" bestFit="1" customWidth="1"/>
    <col min="35" max="35" width="19" style="256" bestFit="1" customWidth="1"/>
    <col min="36" max="36" width="15.5" style="97" bestFit="1" customWidth="1"/>
    <col min="37" max="37" width="15" style="53" bestFit="1" customWidth="1"/>
    <col min="38" max="38" width="15.375" style="51" bestFit="1" customWidth="1"/>
    <col min="39" max="39" width="14.375" style="100" bestFit="1" customWidth="1"/>
    <col min="40" max="40" width="18.375" style="53" bestFit="1" customWidth="1"/>
  </cols>
  <sheetData>
    <row r="1" spans="1:40" x14ac:dyDescent="0.2">
      <c r="E1" t="s">
        <v>1410</v>
      </c>
      <c r="F1" s="36" t="s">
        <v>1616</v>
      </c>
      <c r="G1" s="36" t="s">
        <v>1618</v>
      </c>
      <c r="H1" s="36" t="s">
        <v>1620</v>
      </c>
      <c r="I1" s="126" t="s">
        <v>1622</v>
      </c>
      <c r="J1" s="126" t="s">
        <v>1624</v>
      </c>
      <c r="K1" s="126" t="s">
        <v>1626</v>
      </c>
      <c r="L1" s="266" t="s">
        <v>1628</v>
      </c>
      <c r="M1" s="266" t="s">
        <v>1630</v>
      </c>
      <c r="N1" s="266" t="s">
        <v>1632</v>
      </c>
      <c r="O1" s="223" t="s">
        <v>1634</v>
      </c>
      <c r="P1" s="223" t="s">
        <v>1636</v>
      </c>
      <c r="Q1" s="197" t="s">
        <v>1638</v>
      </c>
      <c r="R1" s="197" t="s">
        <v>1613</v>
      </c>
      <c r="S1" s="197" t="s">
        <v>1640</v>
      </c>
      <c r="T1" s="197" t="s">
        <v>1642</v>
      </c>
      <c r="U1" s="222" t="s">
        <v>1643</v>
      </c>
      <c r="V1" s="222" t="s">
        <v>1645</v>
      </c>
      <c r="W1" s="222" t="s">
        <v>1647</v>
      </c>
      <c r="X1" s="222" t="s">
        <v>1649</v>
      </c>
      <c r="Y1" s="222" t="s">
        <v>1651</v>
      </c>
      <c r="Z1" s="222" t="s">
        <v>1653</v>
      </c>
      <c r="AA1" s="222" t="s">
        <v>1655</v>
      </c>
      <c r="AB1" s="40" t="s">
        <v>1657</v>
      </c>
      <c r="AC1" s="40" t="s">
        <v>1659</v>
      </c>
      <c r="AD1" s="40" t="s">
        <v>1661</v>
      </c>
      <c r="AE1" s="40" t="s">
        <v>1663</v>
      </c>
      <c r="AF1" s="40" t="s">
        <v>1665</v>
      </c>
      <c r="AG1" s="40" t="s">
        <v>1667</v>
      </c>
      <c r="AH1" s="40" t="s">
        <v>1669</v>
      </c>
      <c r="AI1" s="255" t="s">
        <v>89</v>
      </c>
      <c r="AJ1" s="41" t="s">
        <v>90</v>
      </c>
      <c r="AK1" s="34" t="s">
        <v>91</v>
      </c>
      <c r="AL1" s="42" t="s">
        <v>92</v>
      </c>
      <c r="AM1" s="98" t="s">
        <v>93</v>
      </c>
      <c r="AN1" s="227" t="s">
        <v>94</v>
      </c>
    </row>
    <row r="2" spans="1:40" x14ac:dyDescent="0.2">
      <c r="E2" t="s">
        <v>1411</v>
      </c>
      <c r="F2" s="36" t="s">
        <v>1617</v>
      </c>
      <c r="G2" s="36" t="s">
        <v>1619</v>
      </c>
      <c r="H2" s="36" t="s">
        <v>1621</v>
      </c>
      <c r="I2" s="126" t="s">
        <v>1623</v>
      </c>
      <c r="J2" s="126" t="s">
        <v>1625</v>
      </c>
      <c r="K2" s="126" t="s">
        <v>1627</v>
      </c>
      <c r="L2" s="266" t="s">
        <v>1629</v>
      </c>
      <c r="M2" s="266" t="s">
        <v>1631</v>
      </c>
      <c r="N2" s="266" t="s">
        <v>1633</v>
      </c>
      <c r="O2" s="223" t="s">
        <v>1635</v>
      </c>
      <c r="P2" s="223" t="s">
        <v>1637</v>
      </c>
      <c r="Q2" s="197" t="s">
        <v>1639</v>
      </c>
      <c r="R2" s="197" t="s">
        <v>1614</v>
      </c>
      <c r="S2" s="197" t="s">
        <v>1641</v>
      </c>
      <c r="T2" s="197" t="s">
        <v>1615</v>
      </c>
      <c r="U2" s="222" t="s">
        <v>1644</v>
      </c>
      <c r="V2" s="222" t="s">
        <v>1646</v>
      </c>
      <c r="W2" s="222" t="s">
        <v>1648</v>
      </c>
      <c r="X2" s="222" t="s">
        <v>1650</v>
      </c>
      <c r="Y2" s="222" t="s">
        <v>1652</v>
      </c>
      <c r="Z2" s="222" t="s">
        <v>1654</v>
      </c>
      <c r="AA2" s="222" t="s">
        <v>1656</v>
      </c>
      <c r="AB2" s="40" t="s">
        <v>1658</v>
      </c>
      <c r="AC2" s="40" t="s">
        <v>1660</v>
      </c>
      <c r="AD2" s="40" t="s">
        <v>1662</v>
      </c>
      <c r="AE2" s="40" t="s">
        <v>1664</v>
      </c>
      <c r="AF2" s="40" t="s">
        <v>1666</v>
      </c>
      <c r="AG2" s="40" t="s">
        <v>1668</v>
      </c>
      <c r="AH2" s="40" t="s">
        <v>1670</v>
      </c>
    </row>
    <row r="3" spans="1:40" x14ac:dyDescent="0.2">
      <c r="E3" t="s">
        <v>1412</v>
      </c>
      <c r="F3" s="36">
        <v>35890855.920000002</v>
      </c>
      <c r="G3" s="36">
        <v>5398103.7999999998</v>
      </c>
      <c r="H3" s="36">
        <v>4195648.26</v>
      </c>
      <c r="I3" s="126">
        <v>71965207.540000007</v>
      </c>
      <c r="J3" s="126">
        <v>27786410.02</v>
      </c>
      <c r="K3" s="126">
        <v>74001</v>
      </c>
      <c r="L3" s="266">
        <v>935002.97</v>
      </c>
      <c r="M3" s="266">
        <v>3452858.44</v>
      </c>
      <c r="N3" s="266">
        <v>6740.33</v>
      </c>
      <c r="O3" s="223">
        <v>9398243.9399999995</v>
      </c>
      <c r="P3" s="223">
        <v>2238354.2799999998</v>
      </c>
      <c r="Q3" s="197">
        <v>383449.85</v>
      </c>
      <c r="R3" s="197">
        <v>-2123315.41</v>
      </c>
      <c r="S3" s="197">
        <v>-2814780.01</v>
      </c>
      <c r="T3" s="197">
        <v>143586071.53999999</v>
      </c>
      <c r="U3" s="222">
        <v>94720533.969999999</v>
      </c>
      <c r="V3" s="222">
        <v>2147266</v>
      </c>
      <c r="W3" s="222">
        <v>63414.14</v>
      </c>
      <c r="X3" s="222">
        <v>18453</v>
      </c>
      <c r="Y3" s="222">
        <v>44112318.659999996</v>
      </c>
      <c r="Z3" s="222">
        <v>480</v>
      </c>
      <c r="AA3" s="222">
        <v>7724291.46</v>
      </c>
      <c r="AB3" s="40">
        <v>80605970.719999999</v>
      </c>
      <c r="AC3" s="40">
        <v>1280151.24</v>
      </c>
      <c r="AD3" s="40">
        <v>1079492.2</v>
      </c>
      <c r="AE3" s="40">
        <v>53867059.939999998</v>
      </c>
      <c r="AF3" s="40">
        <v>21190225.030000001</v>
      </c>
      <c r="AG3" s="40">
        <v>52</v>
      </c>
      <c r="AH3" s="40">
        <v>516205.49</v>
      </c>
    </row>
    <row r="4" spans="1:40" x14ac:dyDescent="0.2">
      <c r="E4" t="s">
        <v>1581</v>
      </c>
      <c r="F4" s="36">
        <v>556057.41</v>
      </c>
      <c r="I4" s="126">
        <v>3189706.19</v>
      </c>
      <c r="J4" s="126">
        <v>-116760.69</v>
      </c>
      <c r="P4" s="223">
        <v>520928.7</v>
      </c>
      <c r="S4" s="197">
        <v>3350507.99</v>
      </c>
      <c r="T4" s="197">
        <v>13498.58</v>
      </c>
      <c r="Y4" s="222">
        <v>1106080</v>
      </c>
      <c r="AB4" s="40">
        <v>1106080</v>
      </c>
      <c r="AF4" s="40">
        <v>255932.36</v>
      </c>
      <c r="AI4" s="256">
        <f>SUM(F4:H4)</f>
        <v>556057.41</v>
      </c>
      <c r="AJ4" s="96">
        <f>SUM(L4:P4)</f>
        <v>520928.7</v>
      </c>
      <c r="AK4" s="53">
        <f>AI4-AJ4</f>
        <v>35128.710000000021</v>
      </c>
      <c r="AL4" s="50">
        <f>SUM(U4:AA4)</f>
        <v>1106080</v>
      </c>
      <c r="AM4" s="99">
        <f>SUM(AB4:AH4)</f>
        <v>1362012.3599999999</v>
      </c>
      <c r="AN4" s="53">
        <f>AL4-AM4</f>
        <v>-255932.35999999987</v>
      </c>
    </row>
    <row r="5" spans="1:40" x14ac:dyDescent="0.2">
      <c r="E5" t="s">
        <v>1582</v>
      </c>
      <c r="F5" s="36">
        <v>16471.96</v>
      </c>
      <c r="I5" s="126">
        <v>530106.14</v>
      </c>
      <c r="J5" s="126">
        <v>2</v>
      </c>
      <c r="P5" s="223">
        <v>-2476520</v>
      </c>
      <c r="S5" s="197">
        <v>-2157575.3199999998</v>
      </c>
      <c r="T5" s="197">
        <v>2794467.22</v>
      </c>
      <c r="Y5" s="222">
        <v>451340</v>
      </c>
      <c r="AA5" s="222">
        <v>2604361.33</v>
      </c>
      <c r="AB5" s="40">
        <v>463820</v>
      </c>
      <c r="AD5" s="40">
        <v>60139</v>
      </c>
      <c r="AE5" s="40">
        <v>66227.41</v>
      </c>
      <c r="AF5" s="40">
        <v>79306.720000000001</v>
      </c>
      <c r="AI5" s="256">
        <f t="shared" ref="AI5:AI68" si="0">SUM(F5:H5)</f>
        <v>16471.96</v>
      </c>
      <c r="AJ5" s="96">
        <f t="shared" ref="AJ5:AJ68" si="1">SUM(L5:P5)</f>
        <v>-2476520</v>
      </c>
      <c r="AK5" s="53">
        <f t="shared" ref="AK5:AK68" si="2">AI5-AJ5</f>
        <v>2492991.96</v>
      </c>
      <c r="AL5" s="50">
        <f t="shared" ref="AL5:AL68" si="3">SUM(U5:AA5)</f>
        <v>3055701.33</v>
      </c>
      <c r="AM5" s="99">
        <f t="shared" ref="AM5:AM68" si="4">SUM(AB5:AH5)</f>
        <v>669493.13</v>
      </c>
      <c r="AN5" s="53">
        <f t="shared" ref="AN5:AN68" si="5">AL5-AM5</f>
        <v>2386208.2000000002</v>
      </c>
    </row>
    <row r="6" spans="1:40" x14ac:dyDescent="0.2">
      <c r="E6" t="s">
        <v>1583</v>
      </c>
      <c r="F6" s="36">
        <v>13124.08</v>
      </c>
      <c r="I6" s="126">
        <v>2442180.9900000002</v>
      </c>
      <c r="J6" s="126">
        <v>6</v>
      </c>
      <c r="P6" s="223">
        <v>-174409</v>
      </c>
      <c r="S6" s="197">
        <v>-2586082.02</v>
      </c>
      <c r="T6" s="197">
        <v>5133149</v>
      </c>
      <c r="Y6" s="222">
        <v>505780</v>
      </c>
      <c r="AA6" s="222">
        <v>673262.8</v>
      </c>
      <c r="AB6" s="40">
        <v>505780</v>
      </c>
      <c r="AC6" s="40">
        <v>16772</v>
      </c>
      <c r="AD6" s="40">
        <v>95618.8</v>
      </c>
      <c r="AE6" s="40">
        <v>290119</v>
      </c>
      <c r="AF6" s="40">
        <v>188099.91</v>
      </c>
      <c r="AI6" s="256">
        <f t="shared" si="0"/>
        <v>13124.08</v>
      </c>
      <c r="AJ6" s="96">
        <f t="shared" si="1"/>
        <v>-174409</v>
      </c>
      <c r="AK6" s="53">
        <f t="shared" si="2"/>
        <v>187533.08</v>
      </c>
      <c r="AL6" s="50">
        <f t="shared" si="3"/>
        <v>1179042.8</v>
      </c>
      <c r="AM6" s="99">
        <f t="shared" si="4"/>
        <v>1096389.71</v>
      </c>
      <c r="AN6" s="53">
        <f t="shared" si="5"/>
        <v>82653.090000000084</v>
      </c>
    </row>
    <row r="7" spans="1:40" x14ac:dyDescent="0.2">
      <c r="E7" t="s">
        <v>1584</v>
      </c>
      <c r="F7" s="36">
        <v>50915.61</v>
      </c>
      <c r="H7" s="36">
        <v>0</v>
      </c>
      <c r="I7" s="126">
        <v>3887817.01</v>
      </c>
      <c r="J7" s="126">
        <v>24203.07</v>
      </c>
      <c r="P7" s="223">
        <v>36930</v>
      </c>
      <c r="S7" s="197">
        <v>3266457.54</v>
      </c>
      <c r="T7" s="197">
        <v>840540.25</v>
      </c>
      <c r="U7" s="222">
        <v>57960</v>
      </c>
      <c r="Y7" s="222">
        <v>902560</v>
      </c>
      <c r="AA7" s="222">
        <v>984458.77</v>
      </c>
      <c r="AB7" s="40">
        <v>1535670</v>
      </c>
      <c r="AC7" s="40">
        <v>29722.82</v>
      </c>
      <c r="AE7" s="40">
        <v>123091.9</v>
      </c>
      <c r="AF7" s="40">
        <v>165772.1</v>
      </c>
      <c r="AH7" s="40">
        <v>271714.05</v>
      </c>
      <c r="AI7" s="256">
        <f t="shared" si="0"/>
        <v>50915.61</v>
      </c>
      <c r="AJ7" s="96">
        <f t="shared" si="1"/>
        <v>36930</v>
      </c>
      <c r="AK7" s="53">
        <f t="shared" si="2"/>
        <v>13985.61</v>
      </c>
      <c r="AL7" s="50">
        <f t="shared" si="3"/>
        <v>1944978.77</v>
      </c>
      <c r="AM7" s="99">
        <f t="shared" si="4"/>
        <v>2125970.87</v>
      </c>
      <c r="AN7" s="53">
        <f t="shared" si="5"/>
        <v>-180992.10000000009</v>
      </c>
    </row>
    <row r="8" spans="1:40" x14ac:dyDescent="0.2">
      <c r="E8" t="s">
        <v>1585</v>
      </c>
      <c r="F8" s="36">
        <v>13440.33</v>
      </c>
      <c r="I8" s="126">
        <v>728294.04</v>
      </c>
      <c r="J8" s="126">
        <v>3</v>
      </c>
      <c r="N8" s="266">
        <v>6740.33</v>
      </c>
      <c r="P8" s="223">
        <v>-50730.84</v>
      </c>
      <c r="S8" s="197">
        <v>-1276154.98</v>
      </c>
      <c r="T8" s="197">
        <v>2129382.7599999998</v>
      </c>
      <c r="Y8" s="222">
        <v>669620</v>
      </c>
      <c r="AA8" s="222">
        <v>360198.97</v>
      </c>
      <c r="AB8" s="40">
        <v>812263</v>
      </c>
      <c r="AC8" s="40">
        <v>23170.7</v>
      </c>
      <c r="AE8" s="40">
        <v>169485.27</v>
      </c>
      <c r="AF8" s="40">
        <v>92399.9</v>
      </c>
      <c r="AI8" s="256">
        <f t="shared" si="0"/>
        <v>13440.33</v>
      </c>
      <c r="AJ8" s="96">
        <f t="shared" si="1"/>
        <v>-43990.509999999995</v>
      </c>
      <c r="AK8" s="53">
        <f t="shared" si="2"/>
        <v>57430.84</v>
      </c>
      <c r="AL8" s="50">
        <f t="shared" si="3"/>
        <v>1029818.97</v>
      </c>
      <c r="AM8" s="99">
        <f t="shared" si="4"/>
        <v>1097318.8699999999</v>
      </c>
      <c r="AN8" s="53">
        <f t="shared" si="5"/>
        <v>-67499.899999999907</v>
      </c>
    </row>
    <row r="9" spans="1:40" x14ac:dyDescent="0.2">
      <c r="E9" t="s">
        <v>1586</v>
      </c>
      <c r="F9" s="36">
        <v>2240</v>
      </c>
      <c r="I9" s="126">
        <v>184288.16</v>
      </c>
      <c r="J9" s="126">
        <v>8</v>
      </c>
      <c r="P9" s="223">
        <v>-51320</v>
      </c>
      <c r="S9" s="197">
        <v>241686.16</v>
      </c>
      <c r="AA9" s="222">
        <v>155769</v>
      </c>
      <c r="AB9" s="40">
        <v>5330</v>
      </c>
      <c r="AD9" s="40">
        <v>65269</v>
      </c>
      <c r="AE9" s="40">
        <v>89000</v>
      </c>
      <c r="AH9" s="40">
        <v>0</v>
      </c>
      <c r="AI9" s="256">
        <f t="shared" si="0"/>
        <v>2240</v>
      </c>
      <c r="AJ9" s="96">
        <f t="shared" si="1"/>
        <v>-51320</v>
      </c>
      <c r="AK9" s="53">
        <f t="shared" si="2"/>
        <v>53560</v>
      </c>
      <c r="AL9" s="50">
        <f t="shared" si="3"/>
        <v>155769</v>
      </c>
      <c r="AM9" s="99">
        <f t="shared" si="4"/>
        <v>159599</v>
      </c>
      <c r="AN9" s="53">
        <f t="shared" si="5"/>
        <v>-3830</v>
      </c>
    </row>
    <row r="10" spans="1:40" x14ac:dyDescent="0.2">
      <c r="A10" t="s">
        <v>474</v>
      </c>
      <c r="B10" t="s">
        <v>476</v>
      </c>
      <c r="C10">
        <v>9017</v>
      </c>
      <c r="D10" t="s">
        <v>481</v>
      </c>
      <c r="E10" t="s">
        <v>481</v>
      </c>
      <c r="F10" s="36">
        <v>663160.23</v>
      </c>
      <c r="G10" s="36">
        <v>69124</v>
      </c>
      <c r="H10" s="36">
        <v>73879.179999999993</v>
      </c>
      <c r="I10" s="126">
        <v>369790.66</v>
      </c>
      <c r="J10" s="126">
        <v>411134.03</v>
      </c>
      <c r="L10" s="266">
        <v>-20700</v>
      </c>
      <c r="M10" s="266">
        <v>21883.41</v>
      </c>
      <c r="O10" s="223">
        <v>155000</v>
      </c>
      <c r="P10" s="223">
        <v>1487</v>
      </c>
      <c r="S10" s="197">
        <v>-1039606.41</v>
      </c>
      <c r="T10" s="197">
        <v>2551683.71</v>
      </c>
      <c r="U10" s="222">
        <v>2232525.0099999998</v>
      </c>
      <c r="W10" s="222">
        <v>662.28</v>
      </c>
      <c r="Y10" s="222">
        <v>1368459.2</v>
      </c>
      <c r="AA10" s="222">
        <v>198645.74</v>
      </c>
      <c r="AB10" s="40">
        <v>2350205.94</v>
      </c>
      <c r="AE10" s="40">
        <v>1136382.93</v>
      </c>
      <c r="AF10" s="40">
        <v>393402.97</v>
      </c>
      <c r="AH10" s="40">
        <v>2960</v>
      </c>
      <c r="AI10" s="256">
        <f t="shared" si="0"/>
        <v>806163.40999999992</v>
      </c>
      <c r="AJ10" s="96">
        <f t="shared" si="1"/>
        <v>157670.41</v>
      </c>
      <c r="AK10" s="53">
        <f t="shared" si="2"/>
        <v>648492.99999999988</v>
      </c>
      <c r="AL10" s="50">
        <f t="shared" si="3"/>
        <v>3800292.2299999995</v>
      </c>
      <c r="AM10" s="99">
        <f t="shared" si="4"/>
        <v>3882951.84</v>
      </c>
      <c r="AN10" s="53">
        <f t="shared" si="5"/>
        <v>-82659.610000000335</v>
      </c>
    </row>
    <row r="11" spans="1:40" x14ac:dyDescent="0.2">
      <c r="A11" t="s">
        <v>474</v>
      </c>
      <c r="B11" t="s">
        <v>476</v>
      </c>
      <c r="C11">
        <v>4386</v>
      </c>
      <c r="D11" t="s">
        <v>483</v>
      </c>
      <c r="E11" t="s">
        <v>483</v>
      </c>
      <c r="F11" s="36">
        <v>945057.58</v>
      </c>
      <c r="G11" s="36">
        <v>126795</v>
      </c>
      <c r="H11" s="36">
        <v>430632.03</v>
      </c>
      <c r="I11" s="126">
        <v>1526099.07</v>
      </c>
      <c r="J11" s="126">
        <v>1317905.81</v>
      </c>
      <c r="L11" s="266">
        <v>55256</v>
      </c>
      <c r="M11" s="266">
        <v>8110.36</v>
      </c>
      <c r="O11" s="223">
        <v>165846.1</v>
      </c>
      <c r="P11" s="223">
        <v>8145.58</v>
      </c>
      <c r="S11" s="197">
        <v>1490487.98</v>
      </c>
      <c r="T11" s="197">
        <v>2241809.08</v>
      </c>
      <c r="U11" s="222">
        <v>2038766.92</v>
      </c>
      <c r="Y11" s="222">
        <v>392233</v>
      </c>
      <c r="AB11" s="40">
        <v>1217662.93</v>
      </c>
      <c r="AC11" s="40">
        <v>9376</v>
      </c>
      <c r="AE11" s="40">
        <v>657383.31000000006</v>
      </c>
      <c r="AF11" s="40">
        <v>169743.29</v>
      </c>
      <c r="AI11" s="256">
        <f t="shared" si="0"/>
        <v>1502484.61</v>
      </c>
      <c r="AJ11" s="96">
        <f t="shared" si="1"/>
        <v>237358.04</v>
      </c>
      <c r="AK11" s="53">
        <f t="shared" si="2"/>
        <v>1265126.57</v>
      </c>
      <c r="AL11" s="50">
        <f t="shared" si="3"/>
        <v>2430999.92</v>
      </c>
      <c r="AM11" s="99">
        <f t="shared" si="4"/>
        <v>2054165.53</v>
      </c>
      <c r="AN11" s="53">
        <f t="shared" si="5"/>
        <v>376834.3899999999</v>
      </c>
    </row>
    <row r="12" spans="1:40" x14ac:dyDescent="0.2">
      <c r="A12" t="s">
        <v>474</v>
      </c>
      <c r="B12" t="s">
        <v>476</v>
      </c>
      <c r="C12">
        <v>3088</v>
      </c>
      <c r="D12" t="s">
        <v>485</v>
      </c>
      <c r="E12" t="s">
        <v>485</v>
      </c>
      <c r="F12" s="36">
        <v>1150472.25</v>
      </c>
      <c r="G12" s="36">
        <v>136950</v>
      </c>
      <c r="H12" s="36">
        <v>95171.49</v>
      </c>
      <c r="I12" s="126">
        <v>882853.85</v>
      </c>
      <c r="J12" s="126">
        <v>440258.09</v>
      </c>
      <c r="L12" s="266">
        <v>0</v>
      </c>
      <c r="M12" s="266">
        <v>25155</v>
      </c>
      <c r="O12" s="223">
        <v>444105</v>
      </c>
      <c r="P12" s="223">
        <v>407.48</v>
      </c>
      <c r="S12" s="197">
        <v>392256.19</v>
      </c>
      <c r="T12" s="197">
        <v>1390481.55</v>
      </c>
      <c r="U12" s="222">
        <v>3916046.34</v>
      </c>
      <c r="W12" s="222">
        <v>1707.68</v>
      </c>
      <c r="Y12" s="222">
        <v>277340</v>
      </c>
      <c r="AA12" s="222">
        <v>4350</v>
      </c>
      <c r="AB12" s="40">
        <v>1168266.31</v>
      </c>
      <c r="AC12" s="40">
        <v>112608.6</v>
      </c>
      <c r="AD12" s="40">
        <v>4048</v>
      </c>
      <c r="AE12" s="40">
        <v>2289804.36</v>
      </c>
      <c r="AF12" s="40">
        <v>171416.29</v>
      </c>
      <c r="AH12" s="40">
        <v>0</v>
      </c>
      <c r="AI12" s="256">
        <f t="shared" si="0"/>
        <v>1382593.74</v>
      </c>
      <c r="AJ12" s="96">
        <f t="shared" si="1"/>
        <v>469667.48</v>
      </c>
      <c r="AK12" s="53">
        <f t="shared" si="2"/>
        <v>912926.26</v>
      </c>
      <c r="AL12" s="50">
        <f t="shared" si="3"/>
        <v>4199444.0199999996</v>
      </c>
      <c r="AM12" s="99">
        <f t="shared" si="4"/>
        <v>3746143.56</v>
      </c>
      <c r="AN12" s="53">
        <f t="shared" si="5"/>
        <v>453300.4599999995</v>
      </c>
    </row>
    <row r="13" spans="1:40" x14ac:dyDescent="0.2">
      <c r="A13" t="s">
        <v>474</v>
      </c>
      <c r="B13" t="s">
        <v>476</v>
      </c>
      <c r="C13">
        <v>2345</v>
      </c>
      <c r="D13" t="s">
        <v>487</v>
      </c>
      <c r="E13" t="s">
        <v>487</v>
      </c>
      <c r="F13" s="36">
        <v>620036.51</v>
      </c>
      <c r="G13" s="36">
        <v>29872</v>
      </c>
      <c r="H13" s="36">
        <v>60203.8</v>
      </c>
      <c r="I13" s="126">
        <v>639224.24</v>
      </c>
      <c r="J13" s="126">
        <v>839381.34</v>
      </c>
      <c r="L13" s="266">
        <v>0</v>
      </c>
      <c r="M13" s="266">
        <v>188070</v>
      </c>
      <c r="O13" s="223">
        <v>134370</v>
      </c>
      <c r="P13" s="223">
        <v>15045</v>
      </c>
      <c r="R13" s="197">
        <v>142718.01999999999</v>
      </c>
      <c r="S13" s="197">
        <v>127701.34</v>
      </c>
      <c r="T13" s="197">
        <v>1997230.39</v>
      </c>
      <c r="U13" s="222">
        <v>2016135.75</v>
      </c>
      <c r="W13" s="222">
        <v>1540.92</v>
      </c>
      <c r="Y13" s="222">
        <v>857201.2</v>
      </c>
      <c r="AB13" s="40">
        <v>1448762.2</v>
      </c>
      <c r="AC13" s="40">
        <v>9740</v>
      </c>
      <c r="AD13" s="40">
        <v>22024</v>
      </c>
      <c r="AE13" s="40">
        <v>1460475.12</v>
      </c>
      <c r="AF13" s="40">
        <v>350293.41</v>
      </c>
      <c r="AI13" s="256">
        <f t="shared" si="0"/>
        <v>710112.31</v>
      </c>
      <c r="AJ13" s="96">
        <f t="shared" si="1"/>
        <v>337485</v>
      </c>
      <c r="AK13" s="53">
        <f t="shared" si="2"/>
        <v>372627.31000000006</v>
      </c>
      <c r="AL13" s="50">
        <f t="shared" si="3"/>
        <v>2874877.87</v>
      </c>
      <c r="AM13" s="99">
        <f t="shared" si="4"/>
        <v>3291294.7300000004</v>
      </c>
      <c r="AN13" s="53">
        <f t="shared" si="5"/>
        <v>-416416.86000000034</v>
      </c>
    </row>
    <row r="14" spans="1:40" s="95" customFormat="1" x14ac:dyDescent="0.2">
      <c r="A14" s="95" t="s">
        <v>474</v>
      </c>
      <c r="B14" s="95" t="s">
        <v>476</v>
      </c>
      <c r="C14" s="95">
        <v>6935</v>
      </c>
      <c r="D14" s="95" t="s">
        <v>489</v>
      </c>
      <c r="E14" s="95" t="s">
        <v>489</v>
      </c>
      <c r="F14" s="36">
        <v>978121.39</v>
      </c>
      <c r="G14" s="36">
        <v>43120</v>
      </c>
      <c r="H14" s="36">
        <v>204410.95</v>
      </c>
      <c r="I14" s="126">
        <v>1997551.79</v>
      </c>
      <c r="J14" s="126">
        <v>514861.6</v>
      </c>
      <c r="K14" s="126"/>
      <c r="L14" s="266">
        <v>20000</v>
      </c>
      <c r="M14" s="266">
        <v>219453.15</v>
      </c>
      <c r="N14" s="266"/>
      <c r="O14" s="223">
        <v>472815</v>
      </c>
      <c r="P14" s="223">
        <v>3726.67</v>
      </c>
      <c r="Q14" s="197">
        <v>383449.85</v>
      </c>
      <c r="R14" s="197"/>
      <c r="S14" s="197">
        <v>114427.51</v>
      </c>
      <c r="T14" s="197">
        <v>2502473.91</v>
      </c>
      <c r="U14" s="222">
        <v>2276487.9900000002</v>
      </c>
      <c r="V14" s="222"/>
      <c r="W14" s="222">
        <v>839.5</v>
      </c>
      <c r="X14" s="222"/>
      <c r="Y14" s="222">
        <v>379500</v>
      </c>
      <c r="Z14" s="222"/>
      <c r="AA14" s="222"/>
      <c r="AB14" s="40">
        <v>1309319</v>
      </c>
      <c r="AC14" s="40">
        <v>13776</v>
      </c>
      <c r="AD14" s="40">
        <v>4500</v>
      </c>
      <c r="AE14" s="40">
        <v>989545.06</v>
      </c>
      <c r="AF14" s="40">
        <v>317967.78999999998</v>
      </c>
      <c r="AG14" s="40"/>
      <c r="AH14" s="40"/>
      <c r="AI14" s="256">
        <f t="shared" si="0"/>
        <v>1225652.3400000001</v>
      </c>
      <c r="AJ14" s="96">
        <f t="shared" si="1"/>
        <v>715994.82000000007</v>
      </c>
      <c r="AK14" s="53">
        <f t="shared" si="2"/>
        <v>509657.52</v>
      </c>
      <c r="AL14" s="50">
        <f t="shared" si="3"/>
        <v>2656827.4900000002</v>
      </c>
      <c r="AM14" s="99">
        <f t="shared" si="4"/>
        <v>2635107.85</v>
      </c>
      <c r="AN14" s="53">
        <f t="shared" si="5"/>
        <v>21719.64000000013</v>
      </c>
    </row>
    <row r="15" spans="1:40" x14ac:dyDescent="0.2">
      <c r="A15" t="s">
        <v>474</v>
      </c>
      <c r="B15" t="s">
        <v>476</v>
      </c>
      <c r="C15">
        <v>5524</v>
      </c>
      <c r="D15" t="s">
        <v>491</v>
      </c>
      <c r="E15" t="s">
        <v>491</v>
      </c>
      <c r="F15" s="36">
        <v>485720.71</v>
      </c>
      <c r="G15" s="36">
        <v>1094809</v>
      </c>
      <c r="H15" s="36">
        <v>158673.60999999999</v>
      </c>
      <c r="I15" s="126">
        <v>839583.8</v>
      </c>
      <c r="J15" s="126">
        <v>764867.98</v>
      </c>
      <c r="L15" s="266">
        <v>16460</v>
      </c>
      <c r="M15" s="266">
        <v>952112.78</v>
      </c>
      <c r="O15" s="223">
        <v>565555</v>
      </c>
      <c r="P15" s="223">
        <v>40136.730000000003</v>
      </c>
      <c r="S15" s="197">
        <v>-521784.43</v>
      </c>
      <c r="T15" s="197">
        <v>2525004.41</v>
      </c>
      <c r="U15" s="222">
        <v>1659726.08</v>
      </c>
      <c r="W15" s="222">
        <v>762.13</v>
      </c>
      <c r="Y15" s="222">
        <v>1001620</v>
      </c>
      <c r="AA15" s="222">
        <v>30000</v>
      </c>
      <c r="AB15" s="40">
        <v>1465785.93</v>
      </c>
      <c r="AE15" s="40">
        <v>1099500.75</v>
      </c>
      <c r="AF15" s="40">
        <v>360650.92</v>
      </c>
      <c r="AI15" s="256">
        <f t="shared" si="0"/>
        <v>1739203.3199999998</v>
      </c>
      <c r="AJ15" s="96">
        <f t="shared" si="1"/>
        <v>1574264.51</v>
      </c>
      <c r="AK15" s="53">
        <f t="shared" si="2"/>
        <v>164938.80999999982</v>
      </c>
      <c r="AL15" s="50">
        <f t="shared" si="3"/>
        <v>2692108.21</v>
      </c>
      <c r="AM15" s="99">
        <f t="shared" si="4"/>
        <v>2925937.5999999996</v>
      </c>
      <c r="AN15" s="53">
        <f t="shared" si="5"/>
        <v>-233829.38999999966</v>
      </c>
    </row>
    <row r="16" spans="1:40" x14ac:dyDescent="0.2">
      <c r="A16" t="s">
        <v>474</v>
      </c>
      <c r="B16" t="s">
        <v>476</v>
      </c>
      <c r="C16">
        <v>5657</v>
      </c>
      <c r="D16" t="s">
        <v>493</v>
      </c>
      <c r="E16" t="s">
        <v>493</v>
      </c>
      <c r="F16" s="36">
        <v>548835.61</v>
      </c>
      <c r="G16" s="36">
        <v>306113</v>
      </c>
      <c r="H16" s="36">
        <v>119934.29</v>
      </c>
      <c r="I16" s="126">
        <v>550185.31999999995</v>
      </c>
      <c r="J16" s="126">
        <v>618788.03</v>
      </c>
      <c r="L16" s="266">
        <v>12500</v>
      </c>
      <c r="M16" s="266">
        <v>9568.81</v>
      </c>
      <c r="O16" s="223">
        <v>224486</v>
      </c>
      <c r="P16" s="223">
        <v>2657.04</v>
      </c>
      <c r="S16" s="197">
        <v>-3035529.21</v>
      </c>
      <c r="T16" s="197">
        <v>4613167.97</v>
      </c>
      <c r="U16" s="222">
        <v>2212229.62</v>
      </c>
      <c r="W16" s="222">
        <v>496.77</v>
      </c>
      <c r="Y16" s="222">
        <v>601943.4</v>
      </c>
      <c r="AA16" s="222">
        <v>20287.5</v>
      </c>
      <c r="AB16" s="40">
        <v>1074334.3999999999</v>
      </c>
      <c r="AE16" s="40">
        <v>1254556.43</v>
      </c>
      <c r="AF16" s="40">
        <v>179618.38</v>
      </c>
      <c r="AH16" s="40">
        <v>9442.44</v>
      </c>
      <c r="AI16" s="256">
        <f t="shared" si="0"/>
        <v>974882.9</v>
      </c>
      <c r="AJ16" s="96">
        <f t="shared" si="1"/>
        <v>249211.85</v>
      </c>
      <c r="AK16" s="53">
        <f t="shared" si="2"/>
        <v>725671.05</v>
      </c>
      <c r="AL16" s="50">
        <f t="shared" si="3"/>
        <v>2834957.29</v>
      </c>
      <c r="AM16" s="99">
        <f t="shared" si="4"/>
        <v>2517951.65</v>
      </c>
      <c r="AN16" s="53">
        <f t="shared" si="5"/>
        <v>317005.64000000013</v>
      </c>
    </row>
    <row r="17" spans="1:40" x14ac:dyDescent="0.2">
      <c r="A17" t="s">
        <v>474</v>
      </c>
      <c r="B17" t="s">
        <v>476</v>
      </c>
      <c r="C17">
        <v>4057</v>
      </c>
      <c r="D17" t="s">
        <v>495</v>
      </c>
      <c r="E17" t="s">
        <v>495</v>
      </c>
      <c r="F17" s="36">
        <v>590755.63</v>
      </c>
      <c r="G17" s="36">
        <v>16279.3</v>
      </c>
      <c r="H17" s="36">
        <v>101020.79</v>
      </c>
      <c r="I17" s="126">
        <v>1797134.54</v>
      </c>
      <c r="J17" s="126">
        <v>145265.94</v>
      </c>
      <c r="M17" s="266">
        <v>27364.38</v>
      </c>
      <c r="O17" s="223">
        <v>531410</v>
      </c>
      <c r="P17" s="223">
        <v>6880</v>
      </c>
      <c r="S17" s="197">
        <v>-389584.3</v>
      </c>
      <c r="T17" s="197">
        <v>2841083.43</v>
      </c>
      <c r="U17" s="222">
        <v>1399644.8</v>
      </c>
      <c r="W17" s="222">
        <v>478.31</v>
      </c>
      <c r="Y17" s="222">
        <v>562600</v>
      </c>
      <c r="AB17" s="40">
        <v>1488707.93</v>
      </c>
      <c r="AD17" s="40">
        <v>7880</v>
      </c>
      <c r="AE17" s="40">
        <v>704905.2</v>
      </c>
      <c r="AF17" s="40">
        <v>127927.29</v>
      </c>
      <c r="AI17" s="256">
        <f t="shared" si="0"/>
        <v>708055.72000000009</v>
      </c>
      <c r="AJ17" s="96">
        <f t="shared" si="1"/>
        <v>565654.38</v>
      </c>
      <c r="AK17" s="53">
        <f t="shared" si="2"/>
        <v>142401.34000000008</v>
      </c>
      <c r="AL17" s="50">
        <f t="shared" si="3"/>
        <v>1962723.11</v>
      </c>
      <c r="AM17" s="99">
        <f t="shared" si="4"/>
        <v>2329420.42</v>
      </c>
      <c r="AN17" s="53">
        <f t="shared" si="5"/>
        <v>-366697.30999999982</v>
      </c>
    </row>
    <row r="18" spans="1:40" x14ac:dyDescent="0.2">
      <c r="A18" t="s">
        <v>474</v>
      </c>
      <c r="B18" t="s">
        <v>476</v>
      </c>
      <c r="C18">
        <v>2737</v>
      </c>
      <c r="D18" t="s">
        <v>497</v>
      </c>
      <c r="E18" t="s">
        <v>497</v>
      </c>
      <c r="F18" s="36">
        <v>385015.68</v>
      </c>
      <c r="G18" s="36">
        <v>15400</v>
      </c>
      <c r="H18" s="36">
        <v>95657.84</v>
      </c>
      <c r="I18" s="126">
        <v>3015721.02</v>
      </c>
      <c r="J18" s="126">
        <v>365429.19</v>
      </c>
      <c r="L18" s="266">
        <v>36722</v>
      </c>
      <c r="M18" s="266">
        <v>22155</v>
      </c>
      <c r="P18" s="223">
        <v>2238.84</v>
      </c>
      <c r="S18" s="197">
        <v>3179005.01</v>
      </c>
      <c r="T18" s="197">
        <v>675062.61</v>
      </c>
      <c r="U18" s="222">
        <v>1326073.57</v>
      </c>
      <c r="W18" s="222">
        <v>390.7</v>
      </c>
      <c r="Y18" s="222">
        <v>595322.4</v>
      </c>
      <c r="AA18" s="222">
        <v>85702.62</v>
      </c>
      <c r="AB18" s="40">
        <v>1091148.3999999999</v>
      </c>
      <c r="AD18" s="40">
        <v>11516</v>
      </c>
      <c r="AE18" s="40">
        <v>680959.16</v>
      </c>
      <c r="AF18" s="40">
        <v>261825.46</v>
      </c>
      <c r="AI18" s="256">
        <f t="shared" si="0"/>
        <v>496073.52</v>
      </c>
      <c r="AJ18" s="96">
        <f t="shared" si="1"/>
        <v>61115.839999999997</v>
      </c>
      <c r="AK18" s="53">
        <f t="shared" si="2"/>
        <v>434957.68000000005</v>
      </c>
      <c r="AL18" s="50">
        <f t="shared" si="3"/>
        <v>2007489.29</v>
      </c>
      <c r="AM18" s="99">
        <f t="shared" si="4"/>
        <v>2045449.02</v>
      </c>
      <c r="AN18" s="53">
        <f t="shared" si="5"/>
        <v>-37959.729999999981</v>
      </c>
    </row>
    <row r="19" spans="1:40" x14ac:dyDescent="0.2">
      <c r="A19" t="s">
        <v>474</v>
      </c>
      <c r="B19" t="s">
        <v>476</v>
      </c>
      <c r="C19">
        <v>4167</v>
      </c>
      <c r="D19" t="s">
        <v>499</v>
      </c>
      <c r="E19" t="s">
        <v>499</v>
      </c>
      <c r="F19" s="36">
        <v>166253.70000000001</v>
      </c>
      <c r="G19" s="36">
        <v>20072</v>
      </c>
      <c r="H19" s="36">
        <v>80278.740000000005</v>
      </c>
      <c r="I19" s="126">
        <v>513431.67</v>
      </c>
      <c r="J19" s="126">
        <v>390395.13</v>
      </c>
      <c r="M19" s="266">
        <v>-7645</v>
      </c>
      <c r="O19" s="223">
        <v>258600</v>
      </c>
      <c r="P19" s="223">
        <v>9114.0499999999993</v>
      </c>
      <c r="S19" s="197">
        <v>73844.77</v>
      </c>
      <c r="T19" s="197">
        <v>1767990.24</v>
      </c>
      <c r="U19" s="222">
        <v>1297820.21</v>
      </c>
      <c r="Y19" s="222">
        <v>663150</v>
      </c>
      <c r="AB19" s="40">
        <v>1208826</v>
      </c>
      <c r="AC19" s="40">
        <v>61665</v>
      </c>
      <c r="AD19" s="40">
        <v>3704</v>
      </c>
      <c r="AE19" s="40">
        <v>1502902.85</v>
      </c>
      <c r="AF19" s="40">
        <v>115345.18</v>
      </c>
      <c r="AI19" s="256">
        <f t="shared" si="0"/>
        <v>266604.44</v>
      </c>
      <c r="AJ19" s="96">
        <f t="shared" si="1"/>
        <v>260069.05</v>
      </c>
      <c r="AK19" s="53">
        <f t="shared" si="2"/>
        <v>6535.390000000014</v>
      </c>
      <c r="AL19" s="50">
        <f t="shared" si="3"/>
        <v>1960970.21</v>
      </c>
      <c r="AM19" s="99">
        <f t="shared" si="4"/>
        <v>2892443.0300000003</v>
      </c>
      <c r="AN19" s="53">
        <f t="shared" si="5"/>
        <v>-931472.8200000003</v>
      </c>
    </row>
    <row r="20" spans="1:40" x14ac:dyDescent="0.2">
      <c r="A20" t="s">
        <v>474</v>
      </c>
      <c r="B20" t="s">
        <v>476</v>
      </c>
      <c r="C20">
        <v>7036</v>
      </c>
      <c r="D20" t="s">
        <v>501</v>
      </c>
      <c r="E20" t="s">
        <v>501</v>
      </c>
      <c r="F20" s="36">
        <v>736019.06</v>
      </c>
      <c r="G20" s="36">
        <v>24491</v>
      </c>
      <c r="H20" s="36">
        <v>45070.87</v>
      </c>
      <c r="I20" s="126">
        <v>375226.94</v>
      </c>
      <c r="J20" s="126">
        <v>828056.79</v>
      </c>
      <c r="L20" s="266">
        <v>209490</v>
      </c>
      <c r="M20" s="266">
        <v>12605</v>
      </c>
      <c r="O20" s="223">
        <v>358760</v>
      </c>
      <c r="P20" s="223">
        <v>3598.37</v>
      </c>
      <c r="S20" s="197">
        <v>923642.46</v>
      </c>
      <c r="T20" s="197">
        <v>938360.62</v>
      </c>
      <c r="U20" s="222">
        <v>2331452.0099999998</v>
      </c>
      <c r="W20" s="222">
        <v>818.31</v>
      </c>
      <c r="Y20" s="222">
        <v>1736065.6</v>
      </c>
      <c r="AB20" s="40">
        <v>2637686.6</v>
      </c>
      <c r="AC20" s="40">
        <v>38136</v>
      </c>
      <c r="AD20" s="40">
        <v>2360</v>
      </c>
      <c r="AE20" s="40">
        <v>1714592.81</v>
      </c>
      <c r="AF20" s="40">
        <v>113152.3</v>
      </c>
      <c r="AI20" s="256">
        <f t="shared" si="0"/>
        <v>805580.93</v>
      </c>
      <c r="AJ20" s="96">
        <f t="shared" si="1"/>
        <v>584453.37</v>
      </c>
      <c r="AK20" s="53">
        <f t="shared" si="2"/>
        <v>221127.56000000006</v>
      </c>
      <c r="AL20" s="50">
        <f t="shared" si="3"/>
        <v>4068335.92</v>
      </c>
      <c r="AM20" s="99">
        <f t="shared" si="4"/>
        <v>4505927.71</v>
      </c>
      <c r="AN20" s="53">
        <f t="shared" si="5"/>
        <v>-437591.79000000004</v>
      </c>
    </row>
    <row r="21" spans="1:40" x14ac:dyDescent="0.2">
      <c r="A21" t="s">
        <v>474</v>
      </c>
      <c r="B21" t="s">
        <v>476</v>
      </c>
      <c r="C21">
        <v>4248</v>
      </c>
      <c r="D21" t="s">
        <v>503</v>
      </c>
      <c r="E21" t="s">
        <v>503</v>
      </c>
      <c r="F21" s="36">
        <v>477178.82</v>
      </c>
      <c r="G21" s="36">
        <v>23270</v>
      </c>
      <c r="H21" s="36">
        <v>285586.87</v>
      </c>
      <c r="I21" s="126">
        <v>127543.82</v>
      </c>
      <c r="J21" s="126">
        <v>318903.06</v>
      </c>
      <c r="M21" s="266">
        <v>11050</v>
      </c>
      <c r="O21" s="223">
        <v>111200</v>
      </c>
      <c r="P21" s="223">
        <v>122.02</v>
      </c>
      <c r="S21" s="197">
        <v>77226.47</v>
      </c>
      <c r="T21" s="197">
        <v>909939.73</v>
      </c>
      <c r="U21" s="222">
        <v>1690705.45</v>
      </c>
      <c r="V21" s="222">
        <v>55000</v>
      </c>
      <c r="W21" s="222">
        <v>859.31</v>
      </c>
      <c r="Y21" s="222">
        <v>532000</v>
      </c>
      <c r="AB21" s="40">
        <v>1145572</v>
      </c>
      <c r="AC21" s="40">
        <v>66444</v>
      </c>
      <c r="AE21" s="40">
        <v>733363.51</v>
      </c>
      <c r="AF21" s="40">
        <v>210240.9</v>
      </c>
      <c r="AI21" s="256">
        <f t="shared" si="0"/>
        <v>786035.69</v>
      </c>
      <c r="AJ21" s="96">
        <f t="shared" si="1"/>
        <v>122372.02</v>
      </c>
      <c r="AK21" s="53">
        <f t="shared" si="2"/>
        <v>663663.66999999993</v>
      </c>
      <c r="AL21" s="50">
        <f t="shared" si="3"/>
        <v>2278564.7599999998</v>
      </c>
      <c r="AM21" s="99">
        <f t="shared" si="4"/>
        <v>2155620.41</v>
      </c>
      <c r="AN21" s="53">
        <f t="shared" si="5"/>
        <v>122944.34999999963</v>
      </c>
    </row>
    <row r="22" spans="1:40" x14ac:dyDescent="0.2">
      <c r="A22" t="s">
        <v>474</v>
      </c>
      <c r="B22" t="s">
        <v>476</v>
      </c>
      <c r="C22">
        <v>4016</v>
      </c>
      <c r="D22" t="s">
        <v>505</v>
      </c>
      <c r="E22" t="s">
        <v>505</v>
      </c>
      <c r="F22" s="36">
        <v>1242302.1499999999</v>
      </c>
      <c r="G22" s="36">
        <v>227270</v>
      </c>
      <c r="H22" s="36">
        <v>52996.4</v>
      </c>
      <c r="I22" s="126">
        <v>1249087.3600000001</v>
      </c>
      <c r="J22" s="126">
        <v>290434.09000000003</v>
      </c>
      <c r="M22" s="266">
        <v>63245</v>
      </c>
      <c r="O22" s="223">
        <v>300000</v>
      </c>
      <c r="P22" s="223">
        <v>4896.12</v>
      </c>
      <c r="S22" s="197">
        <v>581396.13</v>
      </c>
      <c r="T22" s="197">
        <v>1741975.93</v>
      </c>
      <c r="U22" s="222">
        <v>1509376.6</v>
      </c>
      <c r="Y22" s="222">
        <v>670270</v>
      </c>
      <c r="AB22" s="40">
        <v>1170019.1200000001</v>
      </c>
      <c r="AC22" s="40">
        <v>7880</v>
      </c>
      <c r="AD22" s="40">
        <v>9032</v>
      </c>
      <c r="AE22" s="40">
        <v>461679.49</v>
      </c>
      <c r="AF22" s="40">
        <v>160459.17000000001</v>
      </c>
      <c r="AI22" s="256">
        <f t="shared" si="0"/>
        <v>1522568.5499999998</v>
      </c>
      <c r="AJ22" s="96">
        <f t="shared" si="1"/>
        <v>368141.12</v>
      </c>
      <c r="AK22" s="53">
        <f t="shared" si="2"/>
        <v>1154427.4299999997</v>
      </c>
      <c r="AL22" s="50">
        <f t="shared" si="3"/>
        <v>2179646.6</v>
      </c>
      <c r="AM22" s="99">
        <f t="shared" si="4"/>
        <v>1809069.78</v>
      </c>
      <c r="AN22" s="53">
        <f t="shared" si="5"/>
        <v>370576.82000000007</v>
      </c>
    </row>
    <row r="23" spans="1:40" x14ac:dyDescent="0.2">
      <c r="A23" t="s">
        <v>474</v>
      </c>
      <c r="B23" t="s">
        <v>476</v>
      </c>
      <c r="C23">
        <v>1202</v>
      </c>
      <c r="D23" t="s">
        <v>507</v>
      </c>
      <c r="E23" t="s">
        <v>507</v>
      </c>
      <c r="F23" s="36">
        <v>533384.06999999995</v>
      </c>
      <c r="G23" s="36">
        <v>0</v>
      </c>
      <c r="H23" s="36">
        <v>109349.96</v>
      </c>
      <c r="I23" s="126">
        <v>2216770.7000000002</v>
      </c>
      <c r="J23" s="126">
        <v>318216.36</v>
      </c>
      <c r="M23" s="266">
        <v>20205</v>
      </c>
      <c r="O23" s="223">
        <v>20000</v>
      </c>
      <c r="P23" s="223">
        <v>7490</v>
      </c>
      <c r="R23" s="197">
        <v>996911.28</v>
      </c>
      <c r="S23" s="197">
        <v>136470.68</v>
      </c>
      <c r="T23" s="197">
        <v>2083742</v>
      </c>
      <c r="U23" s="222">
        <v>1577897.62</v>
      </c>
      <c r="W23" s="222">
        <v>1070.27</v>
      </c>
      <c r="Y23" s="222">
        <v>278130</v>
      </c>
      <c r="AB23" s="40">
        <v>770731</v>
      </c>
      <c r="AC23" s="40">
        <v>9900</v>
      </c>
      <c r="AD23" s="40">
        <v>2400</v>
      </c>
      <c r="AE23" s="40">
        <v>921835.31</v>
      </c>
      <c r="AF23" s="40">
        <v>197329.45</v>
      </c>
      <c r="AH23" s="40">
        <v>42000</v>
      </c>
      <c r="AI23" s="256">
        <f t="shared" si="0"/>
        <v>642734.02999999991</v>
      </c>
      <c r="AJ23" s="96">
        <f t="shared" si="1"/>
        <v>47695</v>
      </c>
      <c r="AK23" s="53">
        <f t="shared" si="2"/>
        <v>595039.02999999991</v>
      </c>
      <c r="AL23" s="50">
        <f t="shared" si="3"/>
        <v>1857097.8900000001</v>
      </c>
      <c r="AM23" s="99">
        <f t="shared" si="4"/>
        <v>1944195.76</v>
      </c>
      <c r="AN23" s="53">
        <f t="shared" si="5"/>
        <v>-87097.869999999879</v>
      </c>
    </row>
    <row r="24" spans="1:40" x14ac:dyDescent="0.2">
      <c r="A24" t="s">
        <v>479</v>
      </c>
      <c r="B24" t="s">
        <v>509</v>
      </c>
      <c r="C24">
        <v>6244</v>
      </c>
      <c r="D24" t="s">
        <v>512</v>
      </c>
      <c r="E24" t="s">
        <v>512</v>
      </c>
      <c r="F24" s="36">
        <v>618971.63</v>
      </c>
      <c r="G24" s="36">
        <v>297921</v>
      </c>
      <c r="H24" s="36">
        <v>38850.39</v>
      </c>
      <c r="I24" s="126">
        <v>109025.7</v>
      </c>
      <c r="J24" s="126">
        <v>954723.18</v>
      </c>
      <c r="O24" s="223">
        <v>653976</v>
      </c>
      <c r="P24" s="223">
        <v>2644293</v>
      </c>
      <c r="S24" s="197">
        <v>-3180170.74</v>
      </c>
      <c r="T24" s="197">
        <v>3255627.81</v>
      </c>
      <c r="U24" s="222">
        <v>2273767.15</v>
      </c>
      <c r="W24" s="222">
        <v>5398.59</v>
      </c>
      <c r="Y24" s="222">
        <v>1096800</v>
      </c>
      <c r="AA24" s="222">
        <v>15000</v>
      </c>
      <c r="AB24" s="40">
        <v>1999691</v>
      </c>
      <c r="AC24" s="40">
        <v>9640</v>
      </c>
      <c r="AD24" s="40">
        <v>54987.4</v>
      </c>
      <c r="AE24" s="40">
        <v>2331714.21</v>
      </c>
      <c r="AF24" s="40">
        <v>349167.3</v>
      </c>
      <c r="AI24" s="256">
        <f t="shared" si="0"/>
        <v>955743.02</v>
      </c>
      <c r="AJ24" s="96">
        <f t="shared" si="1"/>
        <v>3298269</v>
      </c>
      <c r="AK24" s="53">
        <f t="shared" si="2"/>
        <v>-2342525.98</v>
      </c>
      <c r="AL24" s="50">
        <f t="shared" si="3"/>
        <v>3390965.7399999998</v>
      </c>
      <c r="AM24" s="99">
        <f t="shared" si="4"/>
        <v>4745199.9099999992</v>
      </c>
      <c r="AN24" s="53">
        <f t="shared" si="5"/>
        <v>-1354234.1699999995</v>
      </c>
    </row>
    <row r="25" spans="1:40" x14ac:dyDescent="0.2">
      <c r="A25" t="s">
        <v>479</v>
      </c>
      <c r="B25" t="s">
        <v>509</v>
      </c>
      <c r="C25">
        <v>4760</v>
      </c>
      <c r="D25" t="s">
        <v>513</v>
      </c>
      <c r="E25" t="s">
        <v>513</v>
      </c>
      <c r="F25" s="36">
        <v>378810.15</v>
      </c>
      <c r="G25" s="36">
        <v>79080</v>
      </c>
      <c r="H25" s="36">
        <v>13332.3</v>
      </c>
      <c r="I25" s="126">
        <v>1405502.85</v>
      </c>
      <c r="J25" s="126">
        <v>385729.61</v>
      </c>
      <c r="P25" s="223">
        <v>4119</v>
      </c>
      <c r="R25" s="197">
        <v>469407.11</v>
      </c>
      <c r="T25" s="197">
        <v>1812784.26</v>
      </c>
      <c r="U25" s="222">
        <v>1414588.78</v>
      </c>
      <c r="W25" s="222">
        <v>702.72</v>
      </c>
      <c r="Y25" s="222">
        <v>1597617</v>
      </c>
      <c r="AA25" s="222">
        <v>30000</v>
      </c>
      <c r="AB25" s="40">
        <v>2167647</v>
      </c>
      <c r="AD25" s="40">
        <v>50778</v>
      </c>
      <c r="AE25" s="40">
        <v>619824.06000000006</v>
      </c>
      <c r="AF25" s="40">
        <v>228514.9</v>
      </c>
      <c r="AI25" s="256">
        <f t="shared" si="0"/>
        <v>471222.45</v>
      </c>
      <c r="AJ25" s="96">
        <f t="shared" si="1"/>
        <v>4119</v>
      </c>
      <c r="AK25" s="53">
        <f t="shared" si="2"/>
        <v>467103.45</v>
      </c>
      <c r="AL25" s="50">
        <f t="shared" si="3"/>
        <v>3042908.5</v>
      </c>
      <c r="AM25" s="99">
        <f t="shared" si="4"/>
        <v>3066763.96</v>
      </c>
      <c r="AN25" s="53">
        <f t="shared" si="5"/>
        <v>-23855.459999999963</v>
      </c>
    </row>
    <row r="26" spans="1:40" x14ac:dyDescent="0.2">
      <c r="A26" t="s">
        <v>479</v>
      </c>
      <c r="B26" t="s">
        <v>509</v>
      </c>
      <c r="C26">
        <v>3665</v>
      </c>
      <c r="D26" t="s">
        <v>514</v>
      </c>
      <c r="E26" t="s">
        <v>514</v>
      </c>
      <c r="F26" s="36">
        <v>5023.07</v>
      </c>
      <c r="G26" s="36">
        <v>137105</v>
      </c>
      <c r="H26" s="36">
        <v>2232.0500000000002</v>
      </c>
      <c r="I26" s="126">
        <v>72782.240000000005</v>
      </c>
      <c r="J26" s="126">
        <v>152739.94</v>
      </c>
      <c r="L26" s="266">
        <v>-18780</v>
      </c>
      <c r="M26" s="266">
        <v>-53990</v>
      </c>
      <c r="P26" s="223">
        <v>-18993</v>
      </c>
      <c r="S26" s="197">
        <v>-1177089.0900000001</v>
      </c>
      <c r="T26" s="197">
        <v>1839928.23</v>
      </c>
      <c r="U26" s="222">
        <v>1391613.45</v>
      </c>
      <c r="W26" s="222">
        <v>542.09</v>
      </c>
      <c r="AB26" s="40">
        <v>437682</v>
      </c>
      <c r="AC26" s="40">
        <v>9808</v>
      </c>
      <c r="AE26" s="40">
        <v>1073440.28</v>
      </c>
      <c r="AF26" s="40">
        <v>72419.100000000006</v>
      </c>
      <c r="AI26" s="256">
        <f t="shared" si="0"/>
        <v>144360.12</v>
      </c>
      <c r="AJ26" s="96">
        <f t="shared" si="1"/>
        <v>-91763</v>
      </c>
      <c r="AK26" s="53">
        <f t="shared" si="2"/>
        <v>236123.12</v>
      </c>
      <c r="AL26" s="50">
        <f t="shared" si="3"/>
        <v>1392155.54</v>
      </c>
      <c r="AM26" s="99">
        <f t="shared" si="4"/>
        <v>1593349.3800000001</v>
      </c>
      <c r="AN26" s="53">
        <f t="shared" si="5"/>
        <v>-201193.84000000008</v>
      </c>
    </row>
    <row r="27" spans="1:40" x14ac:dyDescent="0.2">
      <c r="A27" t="s">
        <v>479</v>
      </c>
      <c r="B27" t="s">
        <v>509</v>
      </c>
      <c r="C27">
        <v>4355</v>
      </c>
      <c r="D27" t="s">
        <v>515</v>
      </c>
      <c r="E27" t="s">
        <v>515</v>
      </c>
      <c r="F27" s="36">
        <v>662065.99</v>
      </c>
      <c r="G27" s="36">
        <v>0</v>
      </c>
      <c r="H27" s="36">
        <v>106840.5</v>
      </c>
      <c r="I27" s="126">
        <v>2531523.2200000002</v>
      </c>
      <c r="J27" s="126">
        <v>229342.82</v>
      </c>
      <c r="L27" s="266">
        <v>23103</v>
      </c>
      <c r="O27" s="223">
        <v>53300</v>
      </c>
      <c r="P27" s="223">
        <v>173327</v>
      </c>
      <c r="R27" s="197">
        <v>-1346640.16</v>
      </c>
      <c r="S27" s="197">
        <v>1531091.95</v>
      </c>
      <c r="T27" s="197">
        <v>3187282.73</v>
      </c>
      <c r="U27" s="222">
        <v>1332448.19</v>
      </c>
      <c r="W27" s="222">
        <v>750.1</v>
      </c>
      <c r="Y27" s="222">
        <v>1279066</v>
      </c>
      <c r="AA27" s="222">
        <v>146400</v>
      </c>
      <c r="AB27" s="40">
        <v>2110093.5</v>
      </c>
      <c r="AC27" s="40">
        <v>11512</v>
      </c>
      <c r="AE27" s="40">
        <v>559415.18000000005</v>
      </c>
      <c r="AF27" s="40">
        <v>169335.6</v>
      </c>
      <c r="AI27" s="256">
        <f t="shared" si="0"/>
        <v>768906.49</v>
      </c>
      <c r="AJ27" s="96">
        <f t="shared" si="1"/>
        <v>249730</v>
      </c>
      <c r="AK27" s="53">
        <f t="shared" si="2"/>
        <v>519176.49</v>
      </c>
      <c r="AL27" s="50">
        <f t="shared" si="3"/>
        <v>2758664.29</v>
      </c>
      <c r="AM27" s="99">
        <f t="shared" si="4"/>
        <v>2850356.2800000003</v>
      </c>
      <c r="AN27" s="53">
        <f t="shared" si="5"/>
        <v>-91691.990000000224</v>
      </c>
    </row>
    <row r="28" spans="1:40" x14ac:dyDescent="0.2">
      <c r="A28" t="s">
        <v>479</v>
      </c>
      <c r="B28" t="s">
        <v>509</v>
      </c>
      <c r="C28">
        <v>2703</v>
      </c>
      <c r="D28" t="s">
        <v>516</v>
      </c>
      <c r="E28" t="s">
        <v>516</v>
      </c>
      <c r="F28" s="36">
        <v>351631.55</v>
      </c>
      <c r="G28" s="36">
        <v>43528</v>
      </c>
      <c r="H28" s="36">
        <v>33723.97</v>
      </c>
      <c r="I28" s="126">
        <v>2782584.05</v>
      </c>
      <c r="J28" s="126">
        <v>823596.18</v>
      </c>
      <c r="P28" s="223">
        <v>11848</v>
      </c>
      <c r="S28" s="197">
        <v>1315301.81</v>
      </c>
      <c r="T28" s="197">
        <v>3122820.6</v>
      </c>
      <c r="U28" s="222">
        <v>1297643.3899999999</v>
      </c>
      <c r="W28" s="222">
        <v>1966.2</v>
      </c>
      <c r="Y28" s="222">
        <v>227300</v>
      </c>
      <c r="AB28" s="40">
        <v>706874</v>
      </c>
      <c r="AC28" s="40">
        <v>1672</v>
      </c>
      <c r="AE28" s="40">
        <v>873963.37</v>
      </c>
      <c r="AF28" s="40">
        <v>359306.88</v>
      </c>
      <c r="AI28" s="256">
        <f t="shared" si="0"/>
        <v>428883.52</v>
      </c>
      <c r="AJ28" s="96">
        <f t="shared" si="1"/>
        <v>11848</v>
      </c>
      <c r="AK28" s="53">
        <f t="shared" si="2"/>
        <v>417035.52000000002</v>
      </c>
      <c r="AL28" s="50">
        <f t="shared" si="3"/>
        <v>1526909.5899999999</v>
      </c>
      <c r="AM28" s="99">
        <f t="shared" si="4"/>
        <v>1941816.25</v>
      </c>
      <c r="AN28" s="53">
        <f t="shared" si="5"/>
        <v>-414906.66000000015</v>
      </c>
    </row>
    <row r="29" spans="1:40" x14ac:dyDescent="0.2">
      <c r="A29" s="48" t="s">
        <v>479</v>
      </c>
      <c r="B29" s="48" t="s">
        <v>509</v>
      </c>
      <c r="C29" s="48">
        <v>3283</v>
      </c>
      <c r="D29" s="48" t="s">
        <v>517</v>
      </c>
      <c r="E29" t="s">
        <v>517</v>
      </c>
      <c r="F29" s="36">
        <v>164141.63</v>
      </c>
      <c r="G29" s="36">
        <v>21000</v>
      </c>
      <c r="H29" s="36">
        <v>-5194.3500000000004</v>
      </c>
      <c r="I29" s="126">
        <v>1466640.04</v>
      </c>
      <c r="J29" s="126">
        <v>872376.54</v>
      </c>
      <c r="O29" s="223">
        <v>968967</v>
      </c>
      <c r="P29" s="223">
        <v>-24212.83</v>
      </c>
      <c r="S29" s="197">
        <v>-663869.89</v>
      </c>
      <c r="T29" s="197">
        <v>2219243.12</v>
      </c>
      <c r="U29" s="222">
        <v>2272577.73</v>
      </c>
      <c r="W29" s="222">
        <v>567.38</v>
      </c>
      <c r="Y29" s="222">
        <v>1218600</v>
      </c>
      <c r="AA29" s="222">
        <v>10500</v>
      </c>
      <c r="AB29" s="40">
        <v>2139614</v>
      </c>
      <c r="AC29" s="40">
        <v>15432</v>
      </c>
      <c r="AD29" s="40">
        <v>30003</v>
      </c>
      <c r="AE29" s="40">
        <v>1013377.56</v>
      </c>
      <c r="AF29" s="40">
        <v>284982.09000000003</v>
      </c>
      <c r="AI29" s="256">
        <f t="shared" si="0"/>
        <v>179947.28</v>
      </c>
      <c r="AJ29" s="96">
        <f t="shared" si="1"/>
        <v>944754.17</v>
      </c>
      <c r="AK29" s="53">
        <f t="shared" si="2"/>
        <v>-764806.89</v>
      </c>
      <c r="AL29" s="50">
        <f t="shared" si="3"/>
        <v>3502245.11</v>
      </c>
      <c r="AM29" s="99">
        <f t="shared" si="4"/>
        <v>3483408.65</v>
      </c>
      <c r="AN29" s="53">
        <f t="shared" si="5"/>
        <v>18836.459999999963</v>
      </c>
    </row>
    <row r="30" spans="1:40" x14ac:dyDescent="0.2">
      <c r="A30" t="s">
        <v>479</v>
      </c>
      <c r="B30" t="s">
        <v>509</v>
      </c>
      <c r="C30">
        <v>1804</v>
      </c>
      <c r="D30" t="s">
        <v>518</v>
      </c>
      <c r="E30" t="s">
        <v>518</v>
      </c>
      <c r="F30" s="36">
        <v>23338.29</v>
      </c>
      <c r="G30" s="36">
        <v>165453</v>
      </c>
      <c r="H30" s="36">
        <v>17146.22</v>
      </c>
      <c r="I30" s="126">
        <v>862948.31</v>
      </c>
      <c r="J30" s="126">
        <v>289267.08</v>
      </c>
      <c r="L30" s="266">
        <v>-74900</v>
      </c>
      <c r="M30" s="266">
        <v>-3540</v>
      </c>
      <c r="O30" s="223">
        <v>70829</v>
      </c>
      <c r="P30" s="223">
        <v>700</v>
      </c>
      <c r="S30" s="197">
        <v>478678.24</v>
      </c>
      <c r="T30" s="197">
        <v>1260515.6599999999</v>
      </c>
      <c r="U30" s="222">
        <v>1096997.46</v>
      </c>
      <c r="W30" s="222">
        <v>2229.9499999999998</v>
      </c>
      <c r="Y30" s="222">
        <v>237510</v>
      </c>
      <c r="AA30" s="222">
        <v>15000</v>
      </c>
      <c r="AB30" s="40">
        <v>796217</v>
      </c>
      <c r="AC30" s="40">
        <v>17774</v>
      </c>
      <c r="AD30" s="40">
        <v>12344</v>
      </c>
      <c r="AE30" s="40">
        <v>673200.51</v>
      </c>
      <c r="AF30" s="40">
        <v>226331.9</v>
      </c>
      <c r="AI30" s="256">
        <f t="shared" si="0"/>
        <v>205937.51</v>
      </c>
      <c r="AJ30" s="96">
        <f t="shared" si="1"/>
        <v>-6911</v>
      </c>
      <c r="AK30" s="53">
        <f t="shared" si="2"/>
        <v>212848.51</v>
      </c>
      <c r="AL30" s="50">
        <f t="shared" si="3"/>
        <v>1351737.41</v>
      </c>
      <c r="AM30" s="99">
        <f t="shared" si="4"/>
        <v>1725867.41</v>
      </c>
      <c r="AN30" s="53">
        <f t="shared" si="5"/>
        <v>-374130</v>
      </c>
    </row>
    <row r="31" spans="1:40" x14ac:dyDescent="0.2">
      <c r="A31" t="s">
        <v>479</v>
      </c>
      <c r="B31" t="s">
        <v>509</v>
      </c>
      <c r="C31">
        <v>2904</v>
      </c>
      <c r="D31" t="s">
        <v>519</v>
      </c>
      <c r="E31" t="s">
        <v>519</v>
      </c>
      <c r="F31" s="36">
        <v>405367.93</v>
      </c>
      <c r="G31" s="36">
        <v>167350</v>
      </c>
      <c r="H31" s="36">
        <v>1349.33</v>
      </c>
      <c r="I31" s="126">
        <v>703868.66</v>
      </c>
      <c r="J31" s="126">
        <v>656253.46</v>
      </c>
      <c r="L31" s="266">
        <v>72654</v>
      </c>
      <c r="M31" s="266">
        <v>16198</v>
      </c>
      <c r="O31" s="223">
        <v>578019.24</v>
      </c>
      <c r="P31" s="223">
        <v>5403.5</v>
      </c>
      <c r="S31" s="197">
        <v>-1976389.48</v>
      </c>
      <c r="T31" s="197">
        <v>3147649.56</v>
      </c>
      <c r="U31" s="222">
        <v>1512115.33</v>
      </c>
      <c r="W31" s="222">
        <v>467.83</v>
      </c>
      <c r="Y31" s="222">
        <v>976590</v>
      </c>
      <c r="AB31" s="40">
        <v>1386268.5</v>
      </c>
      <c r="AC31" s="40">
        <v>35661</v>
      </c>
      <c r="AE31" s="40">
        <v>755112.21</v>
      </c>
      <c r="AF31" s="40">
        <v>221476.89</v>
      </c>
      <c r="AI31" s="256">
        <f t="shared" si="0"/>
        <v>574067.25999999989</v>
      </c>
      <c r="AJ31" s="96">
        <f t="shared" si="1"/>
        <v>672274.74</v>
      </c>
      <c r="AK31" s="53">
        <f t="shared" si="2"/>
        <v>-98207.480000000098</v>
      </c>
      <c r="AL31" s="50">
        <f t="shared" si="3"/>
        <v>2489173.16</v>
      </c>
      <c r="AM31" s="99">
        <f t="shared" si="4"/>
        <v>2398518.6</v>
      </c>
      <c r="AN31" s="53">
        <f t="shared" si="5"/>
        <v>90654.560000000056</v>
      </c>
    </row>
    <row r="32" spans="1:40" x14ac:dyDescent="0.2">
      <c r="A32" t="s">
        <v>479</v>
      </c>
      <c r="B32" t="s">
        <v>509</v>
      </c>
      <c r="C32">
        <v>6953</v>
      </c>
      <c r="D32" t="s">
        <v>520</v>
      </c>
      <c r="E32" t="s">
        <v>520</v>
      </c>
      <c r="F32" s="36">
        <v>344125.05</v>
      </c>
      <c r="G32" s="36">
        <v>0</v>
      </c>
      <c r="H32" s="36">
        <v>43279.42</v>
      </c>
      <c r="I32" s="126">
        <v>1048627.28</v>
      </c>
      <c r="J32" s="126">
        <v>1745593.27</v>
      </c>
      <c r="L32" s="266">
        <v>12627</v>
      </c>
      <c r="M32" s="266">
        <v>279499</v>
      </c>
      <c r="P32" s="223">
        <v>0</v>
      </c>
      <c r="S32" s="197">
        <v>-8843704.0099999998</v>
      </c>
      <c r="T32" s="197">
        <v>11903501.289999999</v>
      </c>
      <c r="U32" s="222">
        <v>3153302.33</v>
      </c>
      <c r="W32" s="222">
        <v>2023.56</v>
      </c>
      <c r="AB32" s="40">
        <v>817098</v>
      </c>
      <c r="AC32" s="40">
        <v>10216</v>
      </c>
      <c r="AE32" s="40">
        <v>1392026.15</v>
      </c>
      <c r="AF32" s="40">
        <v>1106284</v>
      </c>
      <c r="AI32" s="256">
        <f t="shared" si="0"/>
        <v>387404.47</v>
      </c>
      <c r="AJ32" s="96">
        <f t="shared" si="1"/>
        <v>292126</v>
      </c>
      <c r="AK32" s="53">
        <f t="shared" si="2"/>
        <v>95278.469999999972</v>
      </c>
      <c r="AL32" s="50">
        <f t="shared" si="3"/>
        <v>3155325.89</v>
      </c>
      <c r="AM32" s="99">
        <f t="shared" si="4"/>
        <v>3325624.15</v>
      </c>
      <c r="AN32" s="53">
        <f t="shared" si="5"/>
        <v>-170298.25999999978</v>
      </c>
    </row>
    <row r="33" spans="1:40" x14ac:dyDescent="0.2">
      <c r="A33" t="s">
        <v>479</v>
      </c>
      <c r="B33" t="s">
        <v>509</v>
      </c>
      <c r="C33">
        <v>5358</v>
      </c>
      <c r="D33" t="s">
        <v>521</v>
      </c>
      <c r="E33" t="s">
        <v>521</v>
      </c>
      <c r="F33" s="36">
        <v>272197.8</v>
      </c>
      <c r="G33" s="36">
        <v>0</v>
      </c>
      <c r="H33" s="36">
        <v>14452.37</v>
      </c>
      <c r="I33" s="126">
        <v>2102527.38</v>
      </c>
      <c r="J33" s="126">
        <v>187417.8</v>
      </c>
      <c r="L33" s="266">
        <v>4500</v>
      </c>
      <c r="M33" s="266">
        <v>44975</v>
      </c>
      <c r="O33" s="223">
        <v>46350</v>
      </c>
      <c r="P33" s="223">
        <v>-25209</v>
      </c>
      <c r="S33" s="197">
        <v>-1834975.31</v>
      </c>
      <c r="T33" s="197">
        <v>4127803.68</v>
      </c>
      <c r="U33" s="222">
        <v>1632686.94</v>
      </c>
      <c r="V33" s="222">
        <v>203255</v>
      </c>
      <c r="W33" s="222">
        <v>212.53</v>
      </c>
      <c r="Y33" s="222">
        <v>660800</v>
      </c>
      <c r="AB33" s="40">
        <v>1385873.5</v>
      </c>
      <c r="AD33" s="40">
        <v>23433</v>
      </c>
      <c r="AE33" s="40">
        <v>874496.99</v>
      </c>
      <c r="AI33" s="256">
        <f t="shared" si="0"/>
        <v>286650.17</v>
      </c>
      <c r="AJ33" s="96">
        <f t="shared" si="1"/>
        <v>70616</v>
      </c>
      <c r="AK33" s="53">
        <f t="shared" si="2"/>
        <v>216034.16999999998</v>
      </c>
      <c r="AL33" s="50">
        <f t="shared" si="3"/>
        <v>2496954.4699999997</v>
      </c>
      <c r="AM33" s="99">
        <f t="shared" si="4"/>
        <v>2283803.4900000002</v>
      </c>
      <c r="AN33" s="53">
        <f t="shared" si="5"/>
        <v>213150.97999999952</v>
      </c>
    </row>
    <row r="34" spans="1:40" x14ac:dyDescent="0.2">
      <c r="A34" t="s">
        <v>479</v>
      </c>
      <c r="B34" t="s">
        <v>509</v>
      </c>
      <c r="C34">
        <v>1450</v>
      </c>
      <c r="D34" t="s">
        <v>522</v>
      </c>
      <c r="E34" t="s">
        <v>522</v>
      </c>
      <c r="F34" s="36">
        <v>173572.48000000001</v>
      </c>
      <c r="G34" s="36">
        <v>130780</v>
      </c>
      <c r="H34" s="36">
        <v>493252.01</v>
      </c>
      <c r="I34" s="126">
        <v>845199.18</v>
      </c>
      <c r="J34" s="126">
        <v>220737.89</v>
      </c>
      <c r="L34" s="266">
        <v>0</v>
      </c>
      <c r="M34" s="266">
        <v>39784.94</v>
      </c>
      <c r="P34" s="223">
        <v>2503</v>
      </c>
      <c r="S34" s="197">
        <v>-297790</v>
      </c>
      <c r="T34" s="197">
        <v>1873318.11</v>
      </c>
      <c r="U34" s="222">
        <v>1834946.58</v>
      </c>
      <c r="V34" s="222">
        <v>1</v>
      </c>
      <c r="W34" s="222">
        <v>724.52</v>
      </c>
      <c r="Y34" s="222">
        <v>760200</v>
      </c>
      <c r="AB34" s="40">
        <v>1601133.34</v>
      </c>
      <c r="AC34" s="40">
        <v>7450</v>
      </c>
      <c r="AE34" s="40">
        <v>637863.23</v>
      </c>
      <c r="AF34" s="40">
        <v>103700.02</v>
      </c>
      <c r="AI34" s="256">
        <f t="shared" si="0"/>
        <v>797604.49</v>
      </c>
      <c r="AJ34" s="96">
        <f t="shared" si="1"/>
        <v>42287.94</v>
      </c>
      <c r="AK34" s="53">
        <f t="shared" si="2"/>
        <v>755316.55</v>
      </c>
      <c r="AL34" s="50">
        <f t="shared" si="3"/>
        <v>2595872.1</v>
      </c>
      <c r="AM34" s="99">
        <f t="shared" si="4"/>
        <v>2350146.5900000003</v>
      </c>
      <c r="AN34" s="53">
        <f t="shared" si="5"/>
        <v>245725.50999999978</v>
      </c>
    </row>
    <row r="35" spans="1:40" x14ac:dyDescent="0.2">
      <c r="A35" t="s">
        <v>479</v>
      </c>
      <c r="B35" t="s">
        <v>509</v>
      </c>
      <c r="C35">
        <v>1590</v>
      </c>
      <c r="D35" t="s">
        <v>523</v>
      </c>
      <c r="E35" t="s">
        <v>523</v>
      </c>
      <c r="F35" s="36">
        <v>83719.789999999994</v>
      </c>
      <c r="G35" s="36">
        <v>0</v>
      </c>
      <c r="H35" s="36">
        <v>38670.46</v>
      </c>
      <c r="I35" s="126">
        <v>884093.31</v>
      </c>
      <c r="J35" s="126">
        <v>460619.03</v>
      </c>
      <c r="K35" s="126">
        <v>1</v>
      </c>
      <c r="L35" s="266">
        <v>0</v>
      </c>
      <c r="P35" s="223">
        <v>883</v>
      </c>
      <c r="S35" s="197">
        <v>-980588.84</v>
      </c>
      <c r="T35" s="197">
        <v>2563303.2200000002</v>
      </c>
      <c r="U35" s="222">
        <v>1016422.2</v>
      </c>
      <c r="W35" s="222">
        <v>387.84</v>
      </c>
      <c r="Y35" s="222">
        <v>487385</v>
      </c>
      <c r="AB35" s="40">
        <v>765705</v>
      </c>
      <c r="AC35" s="40">
        <v>1960</v>
      </c>
      <c r="AD35" s="40">
        <v>33112</v>
      </c>
      <c r="AE35" s="40">
        <v>583798.76</v>
      </c>
      <c r="AF35" s="40">
        <v>236113.07</v>
      </c>
      <c r="AI35" s="256">
        <f t="shared" si="0"/>
        <v>122390.25</v>
      </c>
      <c r="AJ35" s="96">
        <f t="shared" si="1"/>
        <v>883</v>
      </c>
      <c r="AK35" s="53">
        <f t="shared" si="2"/>
        <v>121507.25</v>
      </c>
      <c r="AL35" s="50">
        <f t="shared" si="3"/>
        <v>1504195.04</v>
      </c>
      <c r="AM35" s="99">
        <f t="shared" si="4"/>
        <v>1620688.83</v>
      </c>
      <c r="AN35" s="53">
        <f t="shared" si="5"/>
        <v>-116493.79000000004</v>
      </c>
    </row>
    <row r="36" spans="1:40" x14ac:dyDescent="0.2">
      <c r="A36" t="s">
        <v>482</v>
      </c>
      <c r="B36" t="s">
        <v>525</v>
      </c>
      <c r="C36">
        <v>6255</v>
      </c>
      <c r="D36" t="s">
        <v>527</v>
      </c>
      <c r="E36" t="s">
        <v>527</v>
      </c>
      <c r="F36" s="36">
        <v>1647414.72</v>
      </c>
      <c r="G36" s="36">
        <v>40387</v>
      </c>
      <c r="H36" s="36">
        <v>36873.58</v>
      </c>
      <c r="I36" s="126">
        <v>961907.19</v>
      </c>
      <c r="J36" s="126">
        <v>280772.75</v>
      </c>
      <c r="M36" s="266">
        <v>13811</v>
      </c>
      <c r="O36" s="223">
        <v>258920</v>
      </c>
      <c r="P36" s="223">
        <v>11745</v>
      </c>
      <c r="S36" s="197">
        <v>-849472.35</v>
      </c>
      <c r="T36" s="197">
        <v>3551030.77</v>
      </c>
      <c r="U36" s="222">
        <v>1600292.28</v>
      </c>
      <c r="W36" s="222">
        <v>2355.5500000000002</v>
      </c>
      <c r="X36" s="222">
        <v>447</v>
      </c>
      <c r="Y36" s="222">
        <v>1991964.3</v>
      </c>
      <c r="AA36" s="222">
        <v>58200</v>
      </c>
      <c r="AB36" s="40">
        <v>2661957.2999999998</v>
      </c>
      <c r="AC36" s="40">
        <v>7737</v>
      </c>
      <c r="AD36" s="40">
        <v>23974</v>
      </c>
      <c r="AE36" s="40">
        <v>769200.66</v>
      </c>
      <c r="AF36" s="40">
        <v>209069.35</v>
      </c>
      <c r="AI36" s="256">
        <f t="shared" si="0"/>
        <v>1724675.3</v>
      </c>
      <c r="AJ36" s="96">
        <f t="shared" si="1"/>
        <v>284476</v>
      </c>
      <c r="AK36" s="53">
        <f t="shared" si="2"/>
        <v>1440199.3</v>
      </c>
      <c r="AL36" s="50">
        <f t="shared" si="3"/>
        <v>3653259.13</v>
      </c>
      <c r="AM36" s="99">
        <f t="shared" si="4"/>
        <v>3671938.31</v>
      </c>
      <c r="AN36" s="53">
        <f t="shared" si="5"/>
        <v>-18679.180000000168</v>
      </c>
    </row>
    <row r="37" spans="1:40" x14ac:dyDescent="0.2">
      <c r="A37" s="48" t="s">
        <v>482</v>
      </c>
      <c r="B37" s="48" t="s">
        <v>525</v>
      </c>
      <c r="C37" s="48">
        <v>4295</v>
      </c>
      <c r="D37" s="48" t="s">
        <v>528</v>
      </c>
      <c r="E37" t="s">
        <v>528</v>
      </c>
      <c r="F37" s="36">
        <v>961682.68</v>
      </c>
      <c r="G37" s="36">
        <v>192694.35</v>
      </c>
      <c r="H37" s="36">
        <v>99569.83</v>
      </c>
      <c r="I37" s="126">
        <v>612703.14</v>
      </c>
      <c r="J37" s="126">
        <v>549329.46</v>
      </c>
      <c r="M37" s="266">
        <v>61975.4</v>
      </c>
      <c r="O37" s="223">
        <v>398992</v>
      </c>
      <c r="P37" s="223">
        <v>6005.26</v>
      </c>
      <c r="S37" s="197">
        <v>-120501.75999999999</v>
      </c>
      <c r="T37" s="197">
        <v>1930924.79</v>
      </c>
      <c r="U37" s="222">
        <v>1385889.23</v>
      </c>
      <c r="W37" s="222">
        <v>915.26</v>
      </c>
      <c r="X37" s="222">
        <v>860</v>
      </c>
      <c r="Y37" s="222">
        <v>500220</v>
      </c>
      <c r="AB37" s="40">
        <v>931750</v>
      </c>
      <c r="AC37" s="40">
        <v>25936</v>
      </c>
      <c r="AE37" s="40">
        <v>573817.71</v>
      </c>
      <c r="AF37" s="40">
        <v>217797.01</v>
      </c>
      <c r="AI37" s="256">
        <f t="shared" si="0"/>
        <v>1253946.8600000001</v>
      </c>
      <c r="AJ37" s="96">
        <f t="shared" si="1"/>
        <v>466972.66000000003</v>
      </c>
      <c r="AK37" s="53">
        <f t="shared" si="2"/>
        <v>786974.20000000007</v>
      </c>
      <c r="AL37" s="50">
        <f t="shared" si="3"/>
        <v>1887884.49</v>
      </c>
      <c r="AM37" s="99">
        <f t="shared" si="4"/>
        <v>1749300.72</v>
      </c>
      <c r="AN37" s="53">
        <f t="shared" si="5"/>
        <v>138583.77000000002</v>
      </c>
    </row>
    <row r="38" spans="1:40" x14ac:dyDescent="0.2">
      <c r="A38" t="s">
        <v>482</v>
      </c>
      <c r="B38" t="s">
        <v>525</v>
      </c>
      <c r="C38">
        <v>5791</v>
      </c>
      <c r="D38" t="s">
        <v>529</v>
      </c>
      <c r="E38" t="s">
        <v>529</v>
      </c>
      <c r="F38" s="36">
        <v>559574.80000000005</v>
      </c>
      <c r="G38" s="36">
        <v>94778</v>
      </c>
      <c r="H38" s="36">
        <v>12898.58</v>
      </c>
      <c r="I38" s="126">
        <v>350654.02</v>
      </c>
      <c r="J38" s="126">
        <v>564634.03</v>
      </c>
      <c r="M38" s="266">
        <v>69338.16</v>
      </c>
      <c r="O38" s="223">
        <v>365074</v>
      </c>
      <c r="P38" s="223">
        <v>12067</v>
      </c>
      <c r="S38" s="197">
        <v>-1263689.4099999999</v>
      </c>
      <c r="T38" s="197">
        <v>2854572.07</v>
      </c>
      <c r="U38" s="222">
        <v>1800780.04</v>
      </c>
      <c r="W38" s="222">
        <v>426.4</v>
      </c>
      <c r="X38" s="222">
        <v>2440</v>
      </c>
      <c r="Y38" s="222">
        <v>245175</v>
      </c>
      <c r="AA38" s="222">
        <v>28200</v>
      </c>
      <c r="AB38" s="40">
        <v>1166172</v>
      </c>
      <c r="AC38" s="40">
        <v>90252</v>
      </c>
      <c r="AD38" s="40">
        <v>10560</v>
      </c>
      <c r="AE38" s="40">
        <v>800987.43</v>
      </c>
      <c r="AF38" s="40">
        <v>454872.4</v>
      </c>
      <c r="AH38" s="40">
        <v>9000</v>
      </c>
      <c r="AI38" s="256">
        <f t="shared" si="0"/>
        <v>667251.38</v>
      </c>
      <c r="AJ38" s="96">
        <f t="shared" si="1"/>
        <v>446479.16000000003</v>
      </c>
      <c r="AK38" s="53">
        <f t="shared" si="2"/>
        <v>220772.21999999997</v>
      </c>
      <c r="AL38" s="50">
        <f t="shared" si="3"/>
        <v>2077021.44</v>
      </c>
      <c r="AM38" s="99">
        <f t="shared" si="4"/>
        <v>2531843.83</v>
      </c>
      <c r="AN38" s="53">
        <f t="shared" si="5"/>
        <v>-454822.39000000013</v>
      </c>
    </row>
    <row r="39" spans="1:40" x14ac:dyDescent="0.2">
      <c r="A39" t="s">
        <v>482</v>
      </c>
      <c r="B39" t="s">
        <v>525</v>
      </c>
      <c r="C39">
        <v>2483</v>
      </c>
      <c r="D39" t="s">
        <v>530</v>
      </c>
      <c r="E39" t="s">
        <v>530</v>
      </c>
      <c r="F39" s="36">
        <v>699118.38</v>
      </c>
      <c r="G39" s="36">
        <v>24456.15</v>
      </c>
      <c r="H39" s="36">
        <v>25937.64</v>
      </c>
      <c r="I39" s="126">
        <v>699720.57</v>
      </c>
      <c r="J39" s="126">
        <v>215332.91</v>
      </c>
      <c r="M39" s="266">
        <v>11374.85</v>
      </c>
      <c r="O39" s="223">
        <v>173396</v>
      </c>
      <c r="P39" s="223">
        <v>82560</v>
      </c>
      <c r="S39" s="197">
        <v>131744.31</v>
      </c>
      <c r="T39" s="197">
        <v>1440362.48</v>
      </c>
      <c r="U39" s="222">
        <v>736514.38</v>
      </c>
      <c r="W39" s="222">
        <v>762.86</v>
      </c>
      <c r="X39" s="222">
        <v>520</v>
      </c>
      <c r="Y39" s="222">
        <v>558932.30000000005</v>
      </c>
      <c r="AA39" s="222">
        <v>167100</v>
      </c>
      <c r="AB39" s="40">
        <v>910666.3</v>
      </c>
      <c r="AC39" s="40">
        <v>19948</v>
      </c>
      <c r="AE39" s="40">
        <v>440009.58</v>
      </c>
      <c r="AF39" s="40">
        <v>268073.65000000002</v>
      </c>
      <c r="AG39" s="40">
        <v>4</v>
      </c>
      <c r="AI39" s="256">
        <f t="shared" si="0"/>
        <v>749512.17</v>
      </c>
      <c r="AJ39" s="96">
        <f t="shared" si="1"/>
        <v>267330.84999999998</v>
      </c>
      <c r="AK39" s="53">
        <f t="shared" si="2"/>
        <v>482181.32000000007</v>
      </c>
      <c r="AL39" s="50">
        <f t="shared" si="3"/>
        <v>1463829.54</v>
      </c>
      <c r="AM39" s="99">
        <f t="shared" si="4"/>
        <v>1638701.5300000003</v>
      </c>
      <c r="AN39" s="53">
        <f t="shared" si="5"/>
        <v>-174871.99000000022</v>
      </c>
    </row>
    <row r="40" spans="1:40" x14ac:dyDescent="0.2">
      <c r="A40" t="s">
        <v>482</v>
      </c>
      <c r="B40" t="s">
        <v>525</v>
      </c>
      <c r="C40">
        <v>2151</v>
      </c>
      <c r="D40" t="s">
        <v>531</v>
      </c>
      <c r="E40" t="s">
        <v>531</v>
      </c>
      <c r="F40" s="36">
        <v>663889.41</v>
      </c>
      <c r="G40" s="36">
        <v>6334</v>
      </c>
      <c r="H40" s="36">
        <v>74048.600000000006</v>
      </c>
      <c r="I40" s="126">
        <v>129136.51</v>
      </c>
      <c r="J40" s="126">
        <v>296034.58</v>
      </c>
      <c r="M40" s="266">
        <v>12210</v>
      </c>
      <c r="O40" s="223">
        <v>188717</v>
      </c>
      <c r="P40" s="223">
        <v>0</v>
      </c>
      <c r="S40" s="197">
        <v>343123.4</v>
      </c>
      <c r="T40" s="197">
        <v>455164.99</v>
      </c>
      <c r="U40" s="222">
        <v>1070413.3899999999</v>
      </c>
      <c r="W40" s="222">
        <v>719.01</v>
      </c>
      <c r="X40" s="222">
        <v>1885</v>
      </c>
      <c r="Y40" s="222">
        <v>742756.2</v>
      </c>
      <c r="AA40" s="222">
        <v>119000</v>
      </c>
      <c r="AB40" s="40">
        <v>1389608.2</v>
      </c>
      <c r="AC40" s="40">
        <v>18316</v>
      </c>
      <c r="AE40" s="40">
        <v>338332.56</v>
      </c>
      <c r="AF40" s="40">
        <v>18277.13</v>
      </c>
      <c r="AG40" s="40">
        <v>12</v>
      </c>
      <c r="AI40" s="256">
        <f t="shared" si="0"/>
        <v>744272.01</v>
      </c>
      <c r="AJ40" s="96">
        <f t="shared" si="1"/>
        <v>200927</v>
      </c>
      <c r="AK40" s="53">
        <f t="shared" si="2"/>
        <v>543345.01</v>
      </c>
      <c r="AL40" s="50">
        <f t="shared" si="3"/>
        <v>1934773.5999999999</v>
      </c>
      <c r="AM40" s="99">
        <f t="shared" si="4"/>
        <v>1764545.89</v>
      </c>
      <c r="AN40" s="53">
        <f t="shared" si="5"/>
        <v>170227.70999999996</v>
      </c>
    </row>
    <row r="41" spans="1:40" x14ac:dyDescent="0.2">
      <c r="A41" t="s">
        <v>482</v>
      </c>
      <c r="B41" t="s">
        <v>525</v>
      </c>
      <c r="C41">
        <v>2636</v>
      </c>
      <c r="D41" t="s">
        <v>532</v>
      </c>
      <c r="E41" t="s">
        <v>532</v>
      </c>
      <c r="F41" s="36">
        <v>595131.99</v>
      </c>
      <c r="G41" s="36">
        <v>19932</v>
      </c>
      <c r="H41" s="36">
        <v>16719.009999999998</v>
      </c>
      <c r="I41" s="126">
        <v>488921.18</v>
      </c>
      <c r="J41" s="126">
        <v>257246.76</v>
      </c>
      <c r="M41" s="266">
        <v>10390</v>
      </c>
      <c r="O41" s="223">
        <v>141633</v>
      </c>
      <c r="P41" s="223">
        <v>7967.44</v>
      </c>
      <c r="S41" s="197">
        <v>-819293.59</v>
      </c>
      <c r="T41" s="197">
        <v>1976836.89</v>
      </c>
      <c r="U41" s="222">
        <v>1219058.8600000001</v>
      </c>
      <c r="W41" s="222">
        <v>639</v>
      </c>
      <c r="X41" s="222">
        <v>2084</v>
      </c>
      <c r="Y41" s="222">
        <v>674994.95</v>
      </c>
      <c r="AA41" s="222">
        <v>7000</v>
      </c>
      <c r="AB41" s="40">
        <v>1077465.1000000001</v>
      </c>
      <c r="AD41" s="40">
        <v>37096</v>
      </c>
      <c r="AE41" s="40">
        <v>548384.28</v>
      </c>
      <c r="AF41" s="40">
        <v>180414.23</v>
      </c>
      <c r="AI41" s="256">
        <f t="shared" si="0"/>
        <v>631783</v>
      </c>
      <c r="AJ41" s="96">
        <f t="shared" si="1"/>
        <v>159990.44</v>
      </c>
      <c r="AK41" s="53">
        <f t="shared" si="2"/>
        <v>471792.56</v>
      </c>
      <c r="AL41" s="50">
        <f t="shared" si="3"/>
        <v>1903776.81</v>
      </c>
      <c r="AM41" s="99">
        <f t="shared" si="4"/>
        <v>1843359.61</v>
      </c>
      <c r="AN41" s="53">
        <f t="shared" si="5"/>
        <v>60417.199999999953</v>
      </c>
    </row>
    <row r="42" spans="1:40" x14ac:dyDescent="0.2">
      <c r="A42" t="s">
        <v>482</v>
      </c>
      <c r="B42" t="s">
        <v>525</v>
      </c>
      <c r="C42">
        <v>4545</v>
      </c>
      <c r="D42" t="s">
        <v>533</v>
      </c>
      <c r="E42" t="s">
        <v>533</v>
      </c>
      <c r="F42" s="36">
        <v>1658159.21</v>
      </c>
      <c r="G42" s="36">
        <v>39647</v>
      </c>
      <c r="H42" s="36">
        <v>94285.64</v>
      </c>
      <c r="I42" s="126">
        <v>609252.39</v>
      </c>
      <c r="J42" s="126">
        <v>432702.44</v>
      </c>
      <c r="M42" s="266">
        <v>16882</v>
      </c>
      <c r="O42" s="223">
        <v>500634.6</v>
      </c>
      <c r="P42" s="223">
        <v>3441.4</v>
      </c>
      <c r="S42" s="197">
        <v>980693.73</v>
      </c>
      <c r="T42" s="197">
        <v>1732965.71</v>
      </c>
      <c r="U42" s="222">
        <v>1787110.95</v>
      </c>
      <c r="V42" s="222">
        <v>4300</v>
      </c>
      <c r="W42" s="222">
        <v>2346.5700000000002</v>
      </c>
      <c r="X42" s="222">
        <v>1368</v>
      </c>
      <c r="Y42" s="222">
        <v>500819.8</v>
      </c>
      <c r="AA42" s="222">
        <v>17400</v>
      </c>
      <c r="AB42" s="40">
        <v>1323621.8</v>
      </c>
      <c r="AC42" s="40">
        <v>47518</v>
      </c>
      <c r="AD42" s="40">
        <v>36436</v>
      </c>
      <c r="AE42" s="40">
        <v>939437.65</v>
      </c>
      <c r="AF42" s="40">
        <v>366902.63</v>
      </c>
      <c r="AI42" s="256">
        <f t="shared" si="0"/>
        <v>1792091.8499999999</v>
      </c>
      <c r="AJ42" s="96">
        <f t="shared" si="1"/>
        <v>520958</v>
      </c>
      <c r="AK42" s="53">
        <f t="shared" si="2"/>
        <v>1271133.8499999999</v>
      </c>
      <c r="AL42" s="50">
        <f t="shared" si="3"/>
        <v>2313345.3199999998</v>
      </c>
      <c r="AM42" s="99">
        <f t="shared" si="4"/>
        <v>2713916.08</v>
      </c>
      <c r="AN42" s="53">
        <f t="shared" si="5"/>
        <v>-400570.76000000024</v>
      </c>
    </row>
    <row r="43" spans="1:40" x14ac:dyDescent="0.2">
      <c r="A43" t="s">
        <v>482</v>
      </c>
      <c r="B43" t="s">
        <v>525</v>
      </c>
      <c r="C43">
        <v>2870</v>
      </c>
      <c r="D43" t="s">
        <v>534</v>
      </c>
      <c r="E43" t="s">
        <v>534</v>
      </c>
      <c r="F43" s="36">
        <v>931294.59</v>
      </c>
      <c r="G43" s="36">
        <v>16087</v>
      </c>
      <c r="H43" s="36">
        <v>70531.08</v>
      </c>
      <c r="I43" s="126">
        <v>789750.33</v>
      </c>
      <c r="J43" s="126">
        <v>357416.99</v>
      </c>
      <c r="M43" s="266">
        <v>12724.45</v>
      </c>
      <c r="O43" s="223">
        <v>20100</v>
      </c>
      <c r="P43" s="223">
        <v>1845</v>
      </c>
      <c r="S43" s="197">
        <v>79550.259999999995</v>
      </c>
      <c r="T43" s="197">
        <v>2083523.09</v>
      </c>
      <c r="U43" s="222">
        <v>1041211.31</v>
      </c>
      <c r="W43" s="222">
        <v>1516.12</v>
      </c>
      <c r="X43" s="222">
        <v>3510</v>
      </c>
      <c r="Y43" s="222">
        <v>534485.35</v>
      </c>
      <c r="AA43" s="222">
        <v>45000</v>
      </c>
      <c r="AB43" s="40">
        <v>833280.35</v>
      </c>
      <c r="AC43" s="40">
        <v>55682</v>
      </c>
      <c r="AE43" s="40">
        <v>476548.11</v>
      </c>
      <c r="AF43" s="40">
        <v>292858.13</v>
      </c>
      <c r="AG43" s="40">
        <v>17</v>
      </c>
      <c r="AI43" s="256">
        <f t="shared" si="0"/>
        <v>1017912.6699999999</v>
      </c>
      <c r="AJ43" s="96">
        <f t="shared" si="1"/>
        <v>34669.449999999997</v>
      </c>
      <c r="AK43" s="53">
        <f t="shared" si="2"/>
        <v>983243.22</v>
      </c>
      <c r="AL43" s="50">
        <f t="shared" si="3"/>
        <v>1625722.78</v>
      </c>
      <c r="AM43" s="99">
        <f t="shared" si="4"/>
        <v>1658385.5899999999</v>
      </c>
      <c r="AN43" s="53">
        <f t="shared" si="5"/>
        <v>-32662.809999999823</v>
      </c>
    </row>
    <row r="44" spans="1:40" x14ac:dyDescent="0.2">
      <c r="A44" t="s">
        <v>482</v>
      </c>
      <c r="B44" t="s">
        <v>525</v>
      </c>
      <c r="C44">
        <v>3482</v>
      </c>
      <c r="D44" t="s">
        <v>535</v>
      </c>
      <c r="E44" t="s">
        <v>535</v>
      </c>
      <c r="F44" s="36">
        <v>711655.24</v>
      </c>
      <c r="G44" s="36">
        <v>0</v>
      </c>
      <c r="H44" s="36">
        <v>22458.69</v>
      </c>
      <c r="I44" s="126">
        <v>1254457.78</v>
      </c>
      <c r="J44" s="126">
        <v>260274.47</v>
      </c>
      <c r="M44" s="266">
        <v>16253.84</v>
      </c>
      <c r="P44" s="223">
        <v>16791</v>
      </c>
      <c r="S44" s="197">
        <v>2088637.73</v>
      </c>
      <c r="U44" s="222">
        <v>1487041.63</v>
      </c>
      <c r="W44" s="222">
        <v>973.71</v>
      </c>
      <c r="X44" s="222">
        <v>747</v>
      </c>
      <c r="Y44" s="222">
        <v>922467</v>
      </c>
      <c r="AB44" s="40">
        <v>1412597</v>
      </c>
      <c r="AD44" s="40">
        <v>26125</v>
      </c>
      <c r="AE44" s="40">
        <v>570123.68999999994</v>
      </c>
      <c r="AF44" s="40">
        <v>250219.04</v>
      </c>
      <c r="AG44" s="40">
        <v>1</v>
      </c>
      <c r="AH44" s="40">
        <v>25000</v>
      </c>
      <c r="AI44" s="256">
        <f t="shared" si="0"/>
        <v>734113.92999999993</v>
      </c>
      <c r="AJ44" s="96">
        <f t="shared" si="1"/>
        <v>33044.839999999997</v>
      </c>
      <c r="AK44" s="53">
        <f t="shared" si="2"/>
        <v>701069.09</v>
      </c>
      <c r="AL44" s="50">
        <f t="shared" si="3"/>
        <v>2411229.34</v>
      </c>
      <c r="AM44" s="99">
        <f t="shared" si="4"/>
        <v>2284065.73</v>
      </c>
      <c r="AN44" s="53">
        <f t="shared" si="5"/>
        <v>127163.60999999987</v>
      </c>
    </row>
    <row r="45" spans="1:40" x14ac:dyDescent="0.2">
      <c r="A45" t="s">
        <v>482</v>
      </c>
      <c r="B45" t="s">
        <v>525</v>
      </c>
      <c r="C45">
        <v>4225</v>
      </c>
      <c r="D45" t="s">
        <v>536</v>
      </c>
      <c r="E45" t="s">
        <v>536</v>
      </c>
      <c r="F45" s="36">
        <v>389282.26</v>
      </c>
      <c r="G45" s="36">
        <v>98654</v>
      </c>
      <c r="H45" s="36">
        <v>35316.01</v>
      </c>
      <c r="I45" s="126">
        <v>754174.43</v>
      </c>
      <c r="J45" s="126">
        <v>537141.05000000005</v>
      </c>
      <c r="M45" s="266">
        <v>30177.47</v>
      </c>
      <c r="P45" s="223">
        <v>4132.7299999999996</v>
      </c>
      <c r="S45" s="197">
        <v>276905.84999999998</v>
      </c>
      <c r="T45" s="197">
        <v>1500565.11</v>
      </c>
      <c r="U45" s="222">
        <v>1459341.16</v>
      </c>
      <c r="W45" s="222">
        <v>210.33</v>
      </c>
      <c r="X45" s="222">
        <v>3835</v>
      </c>
      <c r="Y45" s="222">
        <v>847418</v>
      </c>
      <c r="AA45" s="222">
        <v>61800</v>
      </c>
      <c r="AB45" s="40">
        <v>1510293</v>
      </c>
      <c r="AC45" s="40">
        <v>25185</v>
      </c>
      <c r="AE45" s="40">
        <v>510024.7</v>
      </c>
      <c r="AF45" s="40">
        <v>324297.2</v>
      </c>
      <c r="AG45" s="40">
        <v>18</v>
      </c>
      <c r="AI45" s="256">
        <f t="shared" si="0"/>
        <v>523252.27</v>
      </c>
      <c r="AJ45" s="96">
        <f t="shared" si="1"/>
        <v>34310.199999999997</v>
      </c>
      <c r="AK45" s="53">
        <f t="shared" si="2"/>
        <v>488942.07</v>
      </c>
      <c r="AL45" s="50">
        <f t="shared" si="3"/>
        <v>2372604.4900000002</v>
      </c>
      <c r="AM45" s="99">
        <f t="shared" si="4"/>
        <v>2369817.9</v>
      </c>
      <c r="AN45" s="53">
        <f t="shared" si="5"/>
        <v>2786.5900000003166</v>
      </c>
    </row>
    <row r="46" spans="1:40" x14ac:dyDescent="0.2">
      <c r="A46" t="s">
        <v>482</v>
      </c>
      <c r="B46" t="s">
        <v>525</v>
      </c>
      <c r="C46">
        <v>3058</v>
      </c>
      <c r="D46" t="s">
        <v>538</v>
      </c>
      <c r="E46" t="s">
        <v>538</v>
      </c>
      <c r="F46" s="36">
        <v>428279.99</v>
      </c>
      <c r="G46" s="36">
        <v>15974</v>
      </c>
      <c r="H46" s="36">
        <v>6966.86</v>
      </c>
      <c r="I46" s="126">
        <v>46532.84</v>
      </c>
      <c r="J46" s="126">
        <v>395355.18</v>
      </c>
      <c r="K46" s="126">
        <v>1</v>
      </c>
      <c r="M46" s="266">
        <v>17916.439999999999</v>
      </c>
      <c r="O46" s="223">
        <v>106320</v>
      </c>
      <c r="P46" s="223">
        <v>121925</v>
      </c>
      <c r="S46" s="197">
        <v>-1501690.85</v>
      </c>
      <c r="T46" s="197">
        <v>2280594.58</v>
      </c>
      <c r="U46" s="222">
        <v>888465.12</v>
      </c>
      <c r="W46" s="222">
        <v>569.84</v>
      </c>
      <c r="X46" s="222">
        <v>757</v>
      </c>
      <c r="Y46" s="222">
        <v>997320.36</v>
      </c>
      <c r="AA46" s="222">
        <v>54000</v>
      </c>
      <c r="AB46" s="40">
        <v>1349005.36</v>
      </c>
      <c r="AC46" s="40">
        <v>22250</v>
      </c>
      <c r="AE46" s="40">
        <v>585793.68999999994</v>
      </c>
      <c r="AF46" s="40">
        <v>116018.57</v>
      </c>
      <c r="AI46" s="256">
        <f t="shared" si="0"/>
        <v>451220.85</v>
      </c>
      <c r="AJ46" s="96">
        <f t="shared" si="1"/>
        <v>246161.44</v>
      </c>
      <c r="AK46" s="53">
        <f t="shared" si="2"/>
        <v>205059.40999999997</v>
      </c>
      <c r="AL46" s="50">
        <f t="shared" si="3"/>
        <v>1941112.3199999998</v>
      </c>
      <c r="AM46" s="99">
        <f t="shared" si="4"/>
        <v>2073067.62</v>
      </c>
      <c r="AN46" s="53">
        <f t="shared" si="5"/>
        <v>-131955.30000000028</v>
      </c>
    </row>
    <row r="47" spans="1:40" x14ac:dyDescent="0.2">
      <c r="A47" t="s">
        <v>484</v>
      </c>
      <c r="B47" t="s">
        <v>540</v>
      </c>
      <c r="C47">
        <v>2820</v>
      </c>
      <c r="D47" t="s">
        <v>542</v>
      </c>
      <c r="E47" t="s">
        <v>542</v>
      </c>
      <c r="F47" s="36">
        <v>324899.13</v>
      </c>
      <c r="G47" s="36">
        <v>297</v>
      </c>
      <c r="H47" s="36">
        <v>8176.69</v>
      </c>
      <c r="I47" s="126">
        <v>5548172.8300000001</v>
      </c>
      <c r="J47" s="126">
        <v>1281982.67</v>
      </c>
      <c r="L47" s="266">
        <v>17370</v>
      </c>
      <c r="M47" s="266">
        <v>63418.63</v>
      </c>
      <c r="P47" s="223">
        <v>127858.08</v>
      </c>
      <c r="R47" s="197">
        <v>-1171647.55</v>
      </c>
      <c r="S47" s="197">
        <v>6723907.7199999997</v>
      </c>
      <c r="T47" s="197">
        <v>2114009</v>
      </c>
      <c r="U47" s="222">
        <v>1019544.29</v>
      </c>
      <c r="W47" s="222">
        <v>845.69</v>
      </c>
      <c r="AB47" s="40">
        <v>438892</v>
      </c>
      <c r="AD47" s="40">
        <v>37057</v>
      </c>
      <c r="AE47" s="40">
        <v>770462.04</v>
      </c>
      <c r="AF47" s="40">
        <v>485366.5</v>
      </c>
      <c r="AI47" s="256">
        <f t="shared" si="0"/>
        <v>333372.82</v>
      </c>
      <c r="AJ47" s="96">
        <f t="shared" si="1"/>
        <v>208646.71000000002</v>
      </c>
      <c r="AK47" s="53">
        <f t="shared" si="2"/>
        <v>124726.10999999999</v>
      </c>
      <c r="AL47" s="50">
        <f t="shared" si="3"/>
        <v>1020389.98</v>
      </c>
      <c r="AM47" s="99">
        <f t="shared" si="4"/>
        <v>1731777.54</v>
      </c>
      <c r="AN47" s="53">
        <f t="shared" si="5"/>
        <v>-711387.56</v>
      </c>
    </row>
    <row r="48" spans="1:40" x14ac:dyDescent="0.2">
      <c r="A48" t="s">
        <v>484</v>
      </c>
      <c r="B48" t="s">
        <v>540</v>
      </c>
      <c r="C48">
        <v>3895</v>
      </c>
      <c r="D48" t="s">
        <v>543</v>
      </c>
      <c r="E48" t="s">
        <v>543</v>
      </c>
      <c r="F48" s="36">
        <v>680012.26</v>
      </c>
      <c r="G48" s="36">
        <v>39320</v>
      </c>
      <c r="H48" s="36">
        <v>7852.14</v>
      </c>
      <c r="I48" s="126">
        <v>3043262.69</v>
      </c>
      <c r="J48" s="126">
        <v>653057.75</v>
      </c>
      <c r="L48" s="266">
        <v>77073.5</v>
      </c>
      <c r="M48" s="266">
        <v>45870</v>
      </c>
      <c r="O48" s="223">
        <v>407950</v>
      </c>
      <c r="P48" s="223">
        <v>2150</v>
      </c>
      <c r="S48" s="197">
        <v>4781293.74</v>
      </c>
      <c r="T48" s="197">
        <v>1646714.98</v>
      </c>
      <c r="U48" s="222">
        <v>1065611.05</v>
      </c>
      <c r="W48" s="222">
        <v>911.44</v>
      </c>
      <c r="AB48" s="40">
        <v>366318</v>
      </c>
      <c r="AC48" s="40">
        <v>10376</v>
      </c>
      <c r="AD48" s="40">
        <v>34646</v>
      </c>
      <c r="AE48" s="40">
        <v>798113.46</v>
      </c>
      <c r="AF48" s="40">
        <v>2394616.41</v>
      </c>
      <c r="AI48" s="256">
        <f t="shared" si="0"/>
        <v>727184.4</v>
      </c>
      <c r="AJ48" s="96">
        <f t="shared" si="1"/>
        <v>533043.5</v>
      </c>
      <c r="AK48" s="53">
        <f t="shared" si="2"/>
        <v>194140.90000000002</v>
      </c>
      <c r="AL48" s="50">
        <f t="shared" si="3"/>
        <v>1066522.49</v>
      </c>
      <c r="AM48" s="99">
        <f t="shared" si="4"/>
        <v>3604069.87</v>
      </c>
      <c r="AN48" s="53">
        <f t="shared" si="5"/>
        <v>-2537547.38</v>
      </c>
    </row>
    <row r="49" spans="1:40" x14ac:dyDescent="0.2">
      <c r="A49" t="s">
        <v>484</v>
      </c>
      <c r="B49" t="s">
        <v>540</v>
      </c>
      <c r="C49">
        <v>2041</v>
      </c>
      <c r="D49" t="s">
        <v>544</v>
      </c>
      <c r="E49" t="s">
        <v>544</v>
      </c>
      <c r="F49" s="36">
        <v>1298462.4099999999</v>
      </c>
      <c r="G49" s="36">
        <v>0</v>
      </c>
      <c r="H49" s="36">
        <v>25208.62</v>
      </c>
      <c r="I49" s="126">
        <v>1043578.01</v>
      </c>
      <c r="J49" s="126">
        <v>1790225</v>
      </c>
      <c r="K49" s="126">
        <v>73999</v>
      </c>
      <c r="L49" s="266">
        <v>291850</v>
      </c>
      <c r="M49" s="266">
        <v>23280.02</v>
      </c>
      <c r="P49" s="223">
        <v>3278.34</v>
      </c>
      <c r="S49" s="197">
        <v>5769069.1900000004</v>
      </c>
      <c r="T49" s="197">
        <v>2273364.33</v>
      </c>
      <c r="U49" s="222">
        <v>1152336.95</v>
      </c>
      <c r="W49" s="222">
        <v>1926.62</v>
      </c>
      <c r="AB49" s="40">
        <v>317791</v>
      </c>
      <c r="AD49" s="40">
        <v>32322</v>
      </c>
      <c r="AE49" s="40">
        <v>791060.55</v>
      </c>
      <c r="AF49" s="40">
        <v>4142458.86</v>
      </c>
      <c r="AI49" s="256">
        <f t="shared" si="0"/>
        <v>1323671.03</v>
      </c>
      <c r="AJ49" s="96">
        <f t="shared" si="1"/>
        <v>318408.36000000004</v>
      </c>
      <c r="AK49" s="53">
        <f t="shared" si="2"/>
        <v>1005262.6699999999</v>
      </c>
      <c r="AL49" s="50">
        <f t="shared" si="3"/>
        <v>1154263.57</v>
      </c>
      <c r="AM49" s="99">
        <f t="shared" si="4"/>
        <v>5283632.41</v>
      </c>
      <c r="AN49" s="53">
        <f t="shared" si="5"/>
        <v>-4129368.84</v>
      </c>
    </row>
    <row r="50" spans="1:40" x14ac:dyDescent="0.2">
      <c r="A50" t="s">
        <v>486</v>
      </c>
      <c r="B50" t="s">
        <v>546</v>
      </c>
      <c r="C50">
        <v>2880</v>
      </c>
      <c r="D50" t="s">
        <v>548</v>
      </c>
      <c r="E50" t="s">
        <v>548</v>
      </c>
      <c r="F50" s="36">
        <v>410889.95</v>
      </c>
      <c r="G50" s="36">
        <v>49964</v>
      </c>
      <c r="H50" s="36">
        <v>13553.87</v>
      </c>
      <c r="I50" s="126">
        <v>404849.12</v>
      </c>
      <c r="J50" s="126">
        <v>584573.9</v>
      </c>
      <c r="L50" s="266">
        <v>9000</v>
      </c>
      <c r="M50" s="266">
        <v>55200</v>
      </c>
      <c r="P50" s="223">
        <v>1785</v>
      </c>
      <c r="S50" s="197">
        <v>1443810.75</v>
      </c>
      <c r="U50" s="222">
        <v>1545321.46</v>
      </c>
      <c r="W50" s="222">
        <v>994.04</v>
      </c>
      <c r="Y50" s="222">
        <v>1096425.8999999999</v>
      </c>
      <c r="AB50" s="40">
        <v>1505617.59</v>
      </c>
      <c r="AD50" s="40">
        <v>49127</v>
      </c>
      <c r="AE50" s="40">
        <v>762553.6</v>
      </c>
      <c r="AF50" s="40">
        <v>371408.12</v>
      </c>
      <c r="AI50" s="256">
        <f t="shared" si="0"/>
        <v>474407.82</v>
      </c>
      <c r="AJ50" s="96">
        <f t="shared" si="1"/>
        <v>65985</v>
      </c>
      <c r="AK50" s="53">
        <f t="shared" si="2"/>
        <v>408422.82</v>
      </c>
      <c r="AL50" s="50">
        <f t="shared" si="3"/>
        <v>2642741.4</v>
      </c>
      <c r="AM50" s="99">
        <f t="shared" si="4"/>
        <v>2688706.31</v>
      </c>
      <c r="AN50" s="53">
        <f t="shared" si="5"/>
        <v>-45964.910000000149</v>
      </c>
    </row>
    <row r="51" spans="1:40" x14ac:dyDescent="0.2">
      <c r="A51" t="s">
        <v>486</v>
      </c>
      <c r="B51" t="s">
        <v>546</v>
      </c>
      <c r="C51">
        <v>9821</v>
      </c>
      <c r="D51" t="s">
        <v>549</v>
      </c>
      <c r="E51" t="s">
        <v>549</v>
      </c>
      <c r="F51" s="36">
        <v>1001384.54</v>
      </c>
      <c r="G51" s="36">
        <v>70860</v>
      </c>
      <c r="H51" s="36">
        <v>77737.899999999994</v>
      </c>
      <c r="I51" s="126">
        <v>1031735.35</v>
      </c>
      <c r="J51" s="126">
        <v>367858.54</v>
      </c>
      <c r="L51" s="266">
        <v>0</v>
      </c>
      <c r="M51" s="266">
        <v>18756.23</v>
      </c>
      <c r="P51" s="223">
        <v>9335.2800000000007</v>
      </c>
      <c r="S51" s="197">
        <v>637739.34</v>
      </c>
      <c r="T51" s="197">
        <v>2281491.52</v>
      </c>
      <c r="U51" s="222">
        <v>2473336.56</v>
      </c>
      <c r="W51" s="222">
        <v>2859.67</v>
      </c>
      <c r="Y51" s="222">
        <v>1562867.1</v>
      </c>
      <c r="AB51" s="40">
        <v>2774753.02</v>
      </c>
      <c r="AC51" s="40">
        <v>38360</v>
      </c>
      <c r="AD51" s="40">
        <v>44116</v>
      </c>
      <c r="AE51" s="40">
        <v>1375632.51</v>
      </c>
      <c r="AF51" s="40">
        <v>203947.84</v>
      </c>
      <c r="AI51" s="256">
        <f t="shared" si="0"/>
        <v>1149982.44</v>
      </c>
      <c r="AJ51" s="96">
        <f t="shared" si="1"/>
        <v>28091.510000000002</v>
      </c>
      <c r="AK51" s="53">
        <f t="shared" si="2"/>
        <v>1121890.93</v>
      </c>
      <c r="AL51" s="50">
        <f t="shared" si="3"/>
        <v>4039063.33</v>
      </c>
      <c r="AM51" s="99">
        <f t="shared" si="4"/>
        <v>4436809.37</v>
      </c>
      <c r="AN51" s="53">
        <f t="shared" si="5"/>
        <v>-397746.04000000004</v>
      </c>
    </row>
    <row r="52" spans="1:40" x14ac:dyDescent="0.2">
      <c r="A52" t="s">
        <v>486</v>
      </c>
      <c r="B52" t="s">
        <v>546</v>
      </c>
      <c r="C52">
        <v>4858</v>
      </c>
      <c r="D52" t="s">
        <v>550</v>
      </c>
      <c r="E52" t="s">
        <v>550</v>
      </c>
      <c r="F52" s="36">
        <v>192306.45</v>
      </c>
      <c r="G52" s="36">
        <v>31800</v>
      </c>
      <c r="H52" s="36">
        <v>59917.54</v>
      </c>
      <c r="I52" s="126">
        <v>435285.5</v>
      </c>
      <c r="J52" s="126">
        <v>398941.97</v>
      </c>
      <c r="L52" s="266">
        <v>0</v>
      </c>
      <c r="M52" s="266">
        <v>0</v>
      </c>
      <c r="P52" s="223">
        <v>338.45</v>
      </c>
      <c r="S52" s="197">
        <v>-1303352.08</v>
      </c>
      <c r="T52" s="197">
        <v>2647377.69</v>
      </c>
      <c r="U52" s="222">
        <v>2012787.64</v>
      </c>
      <c r="W52" s="222">
        <v>836.26</v>
      </c>
      <c r="Y52" s="222">
        <v>930990.8</v>
      </c>
      <c r="AB52" s="40">
        <v>1584416.8</v>
      </c>
      <c r="AC52" s="40">
        <v>25939</v>
      </c>
      <c r="AD52" s="40">
        <v>32244</v>
      </c>
      <c r="AE52" s="40">
        <v>1379481.75</v>
      </c>
      <c r="AF52" s="40">
        <v>148645.75</v>
      </c>
      <c r="AI52" s="256">
        <f t="shared" si="0"/>
        <v>284023.99</v>
      </c>
      <c r="AJ52" s="96">
        <f t="shared" si="1"/>
        <v>338.45</v>
      </c>
      <c r="AK52" s="53">
        <f t="shared" si="2"/>
        <v>283685.53999999998</v>
      </c>
      <c r="AL52" s="50">
        <f t="shared" si="3"/>
        <v>2944614.7</v>
      </c>
      <c r="AM52" s="99">
        <f t="shared" si="4"/>
        <v>3170727.3</v>
      </c>
      <c r="AN52" s="53">
        <f t="shared" si="5"/>
        <v>-226112.59999999963</v>
      </c>
    </row>
    <row r="53" spans="1:40" x14ac:dyDescent="0.2">
      <c r="A53" t="s">
        <v>486</v>
      </c>
      <c r="B53" t="s">
        <v>546</v>
      </c>
      <c r="C53">
        <v>5652</v>
      </c>
      <c r="D53" t="s">
        <v>551</v>
      </c>
      <c r="E53" t="s">
        <v>551</v>
      </c>
      <c r="F53" s="36">
        <v>653657.26</v>
      </c>
      <c r="G53" s="36">
        <v>0</v>
      </c>
      <c r="H53" s="36">
        <v>1428.3</v>
      </c>
      <c r="I53" s="126">
        <v>571182.66</v>
      </c>
      <c r="J53" s="126">
        <v>233090.95</v>
      </c>
      <c r="L53" s="266">
        <v>0</v>
      </c>
      <c r="M53" s="266">
        <v>20400</v>
      </c>
      <c r="O53" s="223">
        <v>200040</v>
      </c>
      <c r="P53" s="223">
        <v>1281.8900000000001</v>
      </c>
      <c r="S53" s="197">
        <v>-3257954.68</v>
      </c>
      <c r="T53" s="197">
        <v>4706462.17</v>
      </c>
      <c r="U53" s="222">
        <v>1126134.31</v>
      </c>
      <c r="V53" s="222">
        <v>334000</v>
      </c>
      <c r="W53" s="222">
        <v>841.15</v>
      </c>
      <c r="Y53" s="222">
        <v>1500761.3</v>
      </c>
      <c r="AB53" s="40">
        <v>1880342.3</v>
      </c>
      <c r="AC53" s="40">
        <v>130196</v>
      </c>
      <c r="AE53" s="40">
        <v>884749.81</v>
      </c>
      <c r="AF53" s="40">
        <v>277318.86</v>
      </c>
      <c r="AI53" s="256">
        <f t="shared" si="0"/>
        <v>655085.56000000006</v>
      </c>
      <c r="AJ53" s="96">
        <f t="shared" si="1"/>
        <v>221721.89</v>
      </c>
      <c r="AK53" s="53">
        <f t="shared" si="2"/>
        <v>433363.67000000004</v>
      </c>
      <c r="AL53" s="50">
        <f t="shared" si="3"/>
        <v>2961736.76</v>
      </c>
      <c r="AM53" s="99">
        <f t="shared" si="4"/>
        <v>3172606.97</v>
      </c>
      <c r="AN53" s="53">
        <f t="shared" si="5"/>
        <v>-210870.21000000043</v>
      </c>
    </row>
    <row r="54" spans="1:40" x14ac:dyDescent="0.2">
      <c r="A54" s="48" t="s">
        <v>488</v>
      </c>
      <c r="B54" s="48" t="s">
        <v>553</v>
      </c>
      <c r="C54" s="48">
        <v>2823</v>
      </c>
      <c r="D54" s="48" t="s">
        <v>555</v>
      </c>
      <c r="E54" s="48" t="s">
        <v>1446</v>
      </c>
      <c r="F54" s="246">
        <v>0</v>
      </c>
      <c r="G54" s="246">
        <v>0</v>
      </c>
      <c r="H54" s="246">
        <v>0</v>
      </c>
      <c r="I54" s="247">
        <v>0</v>
      </c>
      <c r="J54" s="247">
        <v>0</v>
      </c>
      <c r="K54" s="247">
        <v>0</v>
      </c>
      <c r="L54" s="248">
        <v>0</v>
      </c>
      <c r="M54" s="248">
        <v>0</v>
      </c>
      <c r="N54" s="248">
        <v>0</v>
      </c>
      <c r="O54" s="248">
        <v>0</v>
      </c>
      <c r="P54" s="248">
        <v>0</v>
      </c>
      <c r="Q54" s="247">
        <v>0</v>
      </c>
      <c r="R54" s="247">
        <v>0</v>
      </c>
      <c r="S54" s="247">
        <v>0</v>
      </c>
      <c r="T54" s="247">
        <v>0</v>
      </c>
      <c r="U54" s="249">
        <v>0</v>
      </c>
      <c r="V54" s="249">
        <v>0</v>
      </c>
      <c r="W54" s="249">
        <v>0</v>
      </c>
      <c r="X54" s="249">
        <v>0</v>
      </c>
      <c r="Y54" s="249">
        <v>0</v>
      </c>
      <c r="Z54" s="249">
        <v>0</v>
      </c>
      <c r="AA54" s="249">
        <v>0</v>
      </c>
      <c r="AB54" s="250">
        <v>0</v>
      </c>
      <c r="AC54" s="250">
        <v>0</v>
      </c>
      <c r="AD54" s="250">
        <v>0</v>
      </c>
      <c r="AE54" s="250">
        <v>0</v>
      </c>
      <c r="AF54" s="250">
        <v>0</v>
      </c>
      <c r="AG54" s="250">
        <v>0</v>
      </c>
      <c r="AH54" s="250">
        <v>0</v>
      </c>
      <c r="AI54" s="256">
        <f t="shared" si="0"/>
        <v>0</v>
      </c>
      <c r="AJ54" s="96">
        <f t="shared" si="1"/>
        <v>0</v>
      </c>
      <c r="AK54" s="53">
        <f t="shared" si="2"/>
        <v>0</v>
      </c>
      <c r="AL54" s="50">
        <f t="shared" si="3"/>
        <v>0</v>
      </c>
      <c r="AM54" s="99">
        <f t="shared" si="4"/>
        <v>0</v>
      </c>
      <c r="AN54" s="53">
        <f t="shared" si="5"/>
        <v>0</v>
      </c>
    </row>
    <row r="55" spans="1:40" x14ac:dyDescent="0.2">
      <c r="A55" s="48" t="s">
        <v>488</v>
      </c>
      <c r="B55" s="48" t="s">
        <v>553</v>
      </c>
      <c r="C55" s="48">
        <v>4818</v>
      </c>
      <c r="D55" s="48" t="s">
        <v>556</v>
      </c>
      <c r="E55" t="s">
        <v>556</v>
      </c>
      <c r="F55" s="36">
        <v>2581813.94</v>
      </c>
      <c r="G55" s="36">
        <v>128460</v>
      </c>
      <c r="H55" s="36">
        <v>18054</v>
      </c>
      <c r="I55" s="126">
        <v>906517.94</v>
      </c>
      <c r="J55" s="126">
        <v>338107.79</v>
      </c>
      <c r="M55" s="266">
        <v>15721.03</v>
      </c>
      <c r="P55" s="223">
        <v>3408</v>
      </c>
      <c r="S55" s="197">
        <v>514884.19</v>
      </c>
      <c r="T55" s="197">
        <v>2528782.23</v>
      </c>
      <c r="U55" s="222">
        <v>3868763.19</v>
      </c>
      <c r="V55" s="222">
        <v>428830</v>
      </c>
      <c r="W55" s="222">
        <v>2914.32</v>
      </c>
      <c r="Y55" s="222">
        <v>919280</v>
      </c>
      <c r="AA55" s="222">
        <v>196312</v>
      </c>
      <c r="AB55" s="40">
        <v>1836997</v>
      </c>
      <c r="AC55" s="40">
        <v>55673</v>
      </c>
      <c r="AE55" s="40">
        <v>2424972.36</v>
      </c>
      <c r="AF55" s="40">
        <v>188298.93</v>
      </c>
      <c r="AI55" s="256">
        <f t="shared" si="0"/>
        <v>2728327.94</v>
      </c>
      <c r="AJ55" s="96">
        <f t="shared" si="1"/>
        <v>19129.03</v>
      </c>
      <c r="AK55" s="53">
        <f t="shared" si="2"/>
        <v>2709198.91</v>
      </c>
      <c r="AL55" s="50">
        <f t="shared" si="3"/>
        <v>5416099.5099999998</v>
      </c>
      <c r="AM55" s="99">
        <f t="shared" si="4"/>
        <v>4505941.2899999991</v>
      </c>
      <c r="AN55" s="53">
        <f t="shared" si="5"/>
        <v>910158.22000000067</v>
      </c>
    </row>
    <row r="56" spans="1:40" x14ac:dyDescent="0.2">
      <c r="A56" s="48" t="s">
        <v>488</v>
      </c>
      <c r="B56" s="48" t="s">
        <v>553</v>
      </c>
      <c r="C56" s="48">
        <v>2500</v>
      </c>
      <c r="D56" s="48" t="s">
        <v>557</v>
      </c>
      <c r="E56" t="s">
        <v>557</v>
      </c>
      <c r="F56" s="36">
        <v>386924</v>
      </c>
      <c r="G56" s="36">
        <v>12750</v>
      </c>
      <c r="H56" s="36">
        <v>32972.269999999997</v>
      </c>
      <c r="I56" s="126">
        <v>1223887.22</v>
      </c>
      <c r="J56" s="126">
        <v>85427.22</v>
      </c>
      <c r="P56" s="223">
        <v>-1049</v>
      </c>
      <c r="S56" s="197">
        <v>-731350.21</v>
      </c>
      <c r="T56" s="197">
        <v>2500517.9700000002</v>
      </c>
      <c r="U56" s="222">
        <v>790973.81</v>
      </c>
      <c r="V56" s="222">
        <v>201240</v>
      </c>
      <c r="W56" s="222">
        <v>448.39</v>
      </c>
      <c r="Y56" s="222">
        <v>865931</v>
      </c>
      <c r="AA56" s="222">
        <v>26200</v>
      </c>
      <c r="AB56" s="40">
        <v>1145058</v>
      </c>
      <c r="AC56" s="40">
        <v>25074</v>
      </c>
      <c r="AE56" s="40">
        <v>575003.05000000005</v>
      </c>
      <c r="AF56" s="40">
        <v>165690.20000000001</v>
      </c>
      <c r="AH56" s="40">
        <v>126</v>
      </c>
      <c r="AI56" s="256">
        <f t="shared" si="0"/>
        <v>432646.27</v>
      </c>
      <c r="AJ56" s="96">
        <f t="shared" si="1"/>
        <v>-1049</v>
      </c>
      <c r="AK56" s="53">
        <f t="shared" si="2"/>
        <v>433695.27</v>
      </c>
      <c r="AL56" s="50">
        <f t="shared" si="3"/>
        <v>1884793.2000000002</v>
      </c>
      <c r="AM56" s="99">
        <f t="shared" si="4"/>
        <v>1910951.25</v>
      </c>
      <c r="AN56" s="53">
        <f t="shared" si="5"/>
        <v>-26158.049999999814</v>
      </c>
    </row>
    <row r="57" spans="1:40" x14ac:dyDescent="0.2">
      <c r="A57" s="48" t="s">
        <v>488</v>
      </c>
      <c r="B57" s="48" t="s">
        <v>553</v>
      </c>
      <c r="C57" s="48">
        <v>4429</v>
      </c>
      <c r="D57" s="48" t="s">
        <v>558</v>
      </c>
      <c r="E57" t="s">
        <v>558</v>
      </c>
      <c r="F57" s="36">
        <v>373893.07</v>
      </c>
      <c r="G57" s="36">
        <v>37000</v>
      </c>
      <c r="H57" s="36">
        <v>18058</v>
      </c>
      <c r="I57" s="126">
        <v>423464.13</v>
      </c>
      <c r="J57" s="126">
        <v>491734.13</v>
      </c>
      <c r="P57" s="223">
        <v>2339</v>
      </c>
      <c r="R57" s="197">
        <v>-517294.1</v>
      </c>
      <c r="S57" s="197">
        <v>41969.26</v>
      </c>
      <c r="T57" s="197">
        <v>1946573.94</v>
      </c>
      <c r="U57" s="222">
        <v>1434723.45</v>
      </c>
      <c r="V57" s="222">
        <v>65000</v>
      </c>
      <c r="W57" s="222">
        <v>523.77</v>
      </c>
      <c r="Y57" s="222">
        <v>795260</v>
      </c>
      <c r="AA57" s="222">
        <v>61793</v>
      </c>
      <c r="AB57" s="40">
        <v>1417519</v>
      </c>
      <c r="AC57" s="40">
        <v>33184</v>
      </c>
      <c r="AD57" s="40">
        <v>5442</v>
      </c>
      <c r="AE57" s="40">
        <v>726910.72</v>
      </c>
      <c r="AF57" s="40">
        <v>240583.27</v>
      </c>
      <c r="AH57" s="40">
        <v>63100</v>
      </c>
      <c r="AI57" s="256">
        <f t="shared" si="0"/>
        <v>428951.07</v>
      </c>
      <c r="AJ57" s="96">
        <f t="shared" si="1"/>
        <v>2339</v>
      </c>
      <c r="AK57" s="53">
        <f t="shared" si="2"/>
        <v>426612.07</v>
      </c>
      <c r="AL57" s="50">
        <f t="shared" si="3"/>
        <v>2357300.2199999997</v>
      </c>
      <c r="AM57" s="99">
        <f t="shared" si="4"/>
        <v>2486738.9899999998</v>
      </c>
      <c r="AN57" s="53">
        <f t="shared" si="5"/>
        <v>-129438.77000000002</v>
      </c>
    </row>
    <row r="58" spans="1:40" x14ac:dyDescent="0.2">
      <c r="A58" s="48" t="s">
        <v>488</v>
      </c>
      <c r="B58" s="48" t="s">
        <v>553</v>
      </c>
      <c r="C58" s="48">
        <v>3247</v>
      </c>
      <c r="D58" s="48" t="s">
        <v>559</v>
      </c>
      <c r="E58" t="s">
        <v>559</v>
      </c>
      <c r="F58" s="36">
        <v>565728.1</v>
      </c>
      <c r="G58" s="36">
        <v>0</v>
      </c>
      <c r="H58" s="36">
        <v>15214</v>
      </c>
      <c r="I58" s="126">
        <v>181886.74</v>
      </c>
      <c r="J58" s="126">
        <v>163251.06</v>
      </c>
      <c r="P58" s="223">
        <v>419</v>
      </c>
      <c r="R58" s="197">
        <v>-275194.3</v>
      </c>
      <c r="S58" s="197">
        <v>83694.36</v>
      </c>
      <c r="T58" s="197">
        <v>980950.37</v>
      </c>
      <c r="U58" s="222">
        <v>597870.75</v>
      </c>
      <c r="V58" s="222">
        <v>98300</v>
      </c>
      <c r="W58" s="222">
        <v>762.99</v>
      </c>
      <c r="Y58" s="222">
        <v>965040</v>
      </c>
      <c r="AA58" s="222">
        <v>145770</v>
      </c>
      <c r="AB58" s="40">
        <v>1133476</v>
      </c>
      <c r="AC58" s="40">
        <v>14632</v>
      </c>
      <c r="AE58" s="40">
        <v>397617.71</v>
      </c>
      <c r="AF58" s="40">
        <v>72944.56</v>
      </c>
      <c r="AH58" s="40">
        <v>52863</v>
      </c>
      <c r="AI58" s="256">
        <f t="shared" si="0"/>
        <v>580942.1</v>
      </c>
      <c r="AJ58" s="96">
        <f t="shared" si="1"/>
        <v>419</v>
      </c>
      <c r="AK58" s="53">
        <f t="shared" si="2"/>
        <v>580523.1</v>
      </c>
      <c r="AL58" s="50">
        <f t="shared" si="3"/>
        <v>1807743.74</v>
      </c>
      <c r="AM58" s="99">
        <f t="shared" si="4"/>
        <v>1671533.27</v>
      </c>
      <c r="AN58" s="53">
        <f t="shared" si="5"/>
        <v>136210.46999999997</v>
      </c>
    </row>
    <row r="59" spans="1:40" s="245" customFormat="1" x14ac:dyDescent="0.2">
      <c r="A59" s="244" t="s">
        <v>488</v>
      </c>
      <c r="B59" s="244" t="s">
        <v>553</v>
      </c>
      <c r="C59" s="244">
        <v>1126</v>
      </c>
      <c r="D59" s="244" t="s">
        <v>560</v>
      </c>
      <c r="E59" s="245" t="s">
        <v>560</v>
      </c>
      <c r="F59" s="131">
        <v>262154.11</v>
      </c>
      <c r="G59" s="131">
        <v>55014</v>
      </c>
      <c r="H59" s="131">
        <v>8344.59</v>
      </c>
      <c r="I59" s="130">
        <v>1259913.3500000001</v>
      </c>
      <c r="J59" s="130">
        <v>-148420.09</v>
      </c>
      <c r="K59" s="130"/>
      <c r="L59" s="273"/>
      <c r="M59" s="273"/>
      <c r="N59" s="273"/>
      <c r="O59" s="273"/>
      <c r="P59" s="273">
        <v>764.8</v>
      </c>
      <c r="Q59" s="130"/>
      <c r="R59" s="130"/>
      <c r="S59" s="130">
        <v>-313994.77</v>
      </c>
      <c r="T59" s="130">
        <v>1692734.22</v>
      </c>
      <c r="U59" s="129">
        <v>621467.36</v>
      </c>
      <c r="V59" s="129"/>
      <c r="W59" s="129">
        <v>276.58999999999997</v>
      </c>
      <c r="X59" s="129"/>
      <c r="Y59" s="129">
        <v>878080</v>
      </c>
      <c r="Z59" s="129"/>
      <c r="AA59" s="129">
        <v>115500</v>
      </c>
      <c r="AB59" s="224">
        <v>1012379</v>
      </c>
      <c r="AC59" s="224">
        <v>33682.120000000003</v>
      </c>
      <c r="AD59" s="224"/>
      <c r="AE59" s="224">
        <v>356739.47</v>
      </c>
      <c r="AF59" s="224">
        <v>155021.65</v>
      </c>
      <c r="AG59" s="224"/>
      <c r="AH59" s="224"/>
      <c r="AI59" s="256">
        <f t="shared" si="0"/>
        <v>325512.7</v>
      </c>
      <c r="AJ59" s="96">
        <f t="shared" si="1"/>
        <v>764.8</v>
      </c>
      <c r="AK59" s="53">
        <f t="shared" si="2"/>
        <v>324747.90000000002</v>
      </c>
      <c r="AL59" s="50">
        <f t="shared" si="3"/>
        <v>1615323.95</v>
      </c>
      <c r="AM59" s="99">
        <f t="shared" si="4"/>
        <v>1557822.2399999998</v>
      </c>
      <c r="AN59" s="53">
        <f t="shared" si="5"/>
        <v>57501.710000000196</v>
      </c>
    </row>
    <row r="60" spans="1:40" x14ac:dyDescent="0.2">
      <c r="A60" t="s">
        <v>490</v>
      </c>
      <c r="B60" t="s">
        <v>562</v>
      </c>
      <c r="C60">
        <v>3728</v>
      </c>
      <c r="D60" t="s">
        <v>564</v>
      </c>
      <c r="E60" t="s">
        <v>564</v>
      </c>
      <c r="F60" s="36">
        <v>277773.78999999998</v>
      </c>
      <c r="G60" s="36">
        <v>20000</v>
      </c>
      <c r="H60" s="36">
        <v>13414.18</v>
      </c>
      <c r="I60" s="126">
        <v>874746.74</v>
      </c>
      <c r="J60" s="126">
        <v>17033.88</v>
      </c>
      <c r="L60" s="266">
        <v>49591</v>
      </c>
      <c r="M60" s="266">
        <v>319831.32</v>
      </c>
      <c r="P60" s="223">
        <v>0</v>
      </c>
      <c r="S60" s="197">
        <v>3293568.9</v>
      </c>
      <c r="T60" s="197">
        <v>-2210713.7999999998</v>
      </c>
      <c r="U60" s="222">
        <v>705793.56</v>
      </c>
      <c r="W60" s="222">
        <v>620.09</v>
      </c>
      <c r="Y60" s="222">
        <v>313895</v>
      </c>
      <c r="AA60" s="222">
        <v>577118</v>
      </c>
      <c r="AB60" s="40">
        <v>1103243</v>
      </c>
      <c r="AD60" s="40">
        <v>32334</v>
      </c>
      <c r="AE60" s="40">
        <v>553355.41</v>
      </c>
      <c r="AF60" s="40">
        <v>157803.07</v>
      </c>
      <c r="AI60" s="256">
        <f t="shared" si="0"/>
        <v>311187.96999999997</v>
      </c>
      <c r="AJ60" s="96">
        <f t="shared" si="1"/>
        <v>369422.32</v>
      </c>
      <c r="AK60" s="53">
        <f t="shared" si="2"/>
        <v>-58234.350000000035</v>
      </c>
      <c r="AL60" s="50">
        <f t="shared" si="3"/>
        <v>1597426.65</v>
      </c>
      <c r="AM60" s="99">
        <f t="shared" si="4"/>
        <v>1846735.4800000002</v>
      </c>
      <c r="AN60" s="53">
        <f t="shared" si="5"/>
        <v>-249308.83000000031</v>
      </c>
    </row>
    <row r="61" spans="1:40" x14ac:dyDescent="0.2">
      <c r="A61" t="s">
        <v>490</v>
      </c>
      <c r="B61" t="s">
        <v>562</v>
      </c>
      <c r="C61">
        <v>3543</v>
      </c>
      <c r="D61" t="s">
        <v>565</v>
      </c>
      <c r="E61" t="s">
        <v>565</v>
      </c>
      <c r="F61" s="36">
        <v>525269.64</v>
      </c>
      <c r="G61" s="36">
        <v>88986</v>
      </c>
      <c r="H61" s="36">
        <v>122087.53</v>
      </c>
      <c r="I61" s="126">
        <v>841184.72</v>
      </c>
      <c r="J61" s="126">
        <v>240203.01</v>
      </c>
      <c r="M61" s="266">
        <v>13650</v>
      </c>
      <c r="O61" s="223">
        <v>5600</v>
      </c>
      <c r="P61" s="223">
        <v>9966</v>
      </c>
      <c r="S61" s="197">
        <v>223628.05</v>
      </c>
      <c r="T61" s="197">
        <v>1549076.07</v>
      </c>
      <c r="U61" s="222">
        <v>1699691.62</v>
      </c>
      <c r="W61" s="222">
        <v>1069.08</v>
      </c>
      <c r="Y61" s="222">
        <v>758558</v>
      </c>
      <c r="AB61" s="40">
        <v>1304935</v>
      </c>
      <c r="AD61" s="40">
        <v>22633</v>
      </c>
      <c r="AE61" s="40">
        <v>866202.78</v>
      </c>
      <c r="AF61" s="40">
        <v>249737.14</v>
      </c>
      <c r="AI61" s="256">
        <f t="shared" si="0"/>
        <v>736343.17</v>
      </c>
      <c r="AJ61" s="96">
        <f t="shared" si="1"/>
        <v>29216</v>
      </c>
      <c r="AK61" s="53">
        <f t="shared" si="2"/>
        <v>707127.17</v>
      </c>
      <c r="AL61" s="50">
        <f t="shared" si="3"/>
        <v>2459318.7000000002</v>
      </c>
      <c r="AM61" s="99">
        <f t="shared" si="4"/>
        <v>2443507.9200000004</v>
      </c>
      <c r="AN61" s="53">
        <f t="shared" si="5"/>
        <v>15810.779999999795</v>
      </c>
    </row>
    <row r="62" spans="1:40" x14ac:dyDescent="0.2">
      <c r="A62" t="s">
        <v>490</v>
      </c>
      <c r="B62" t="s">
        <v>562</v>
      </c>
      <c r="C62">
        <v>6330</v>
      </c>
      <c r="D62" t="s">
        <v>566</v>
      </c>
      <c r="E62" t="s">
        <v>566</v>
      </c>
      <c r="F62" s="36">
        <v>218006.67</v>
      </c>
      <c r="G62" s="36">
        <v>1069627</v>
      </c>
      <c r="H62" s="36">
        <v>181103.64</v>
      </c>
      <c r="I62" s="126">
        <v>179668.84</v>
      </c>
      <c r="J62" s="126">
        <v>28203</v>
      </c>
      <c r="M62" s="266">
        <v>16050</v>
      </c>
      <c r="P62" s="223">
        <v>1084427.68</v>
      </c>
      <c r="S62" s="197">
        <v>-2775899.69</v>
      </c>
      <c r="T62" s="197">
        <v>3406179.86</v>
      </c>
      <c r="U62" s="222">
        <v>1486222.65</v>
      </c>
      <c r="W62" s="222">
        <v>5953.18</v>
      </c>
      <c r="Y62" s="222">
        <v>1303933</v>
      </c>
      <c r="AB62" s="40">
        <v>1771662</v>
      </c>
      <c r="AD62" s="40">
        <v>8324</v>
      </c>
      <c r="AE62" s="40">
        <v>824553.04</v>
      </c>
      <c r="AF62" s="40">
        <v>245718.49</v>
      </c>
      <c r="AI62" s="256">
        <f t="shared" si="0"/>
        <v>1468737.31</v>
      </c>
      <c r="AJ62" s="96">
        <f t="shared" si="1"/>
        <v>1100477.68</v>
      </c>
      <c r="AK62" s="53">
        <f t="shared" si="2"/>
        <v>368259.63000000012</v>
      </c>
      <c r="AL62" s="50">
        <f t="shared" si="3"/>
        <v>2796108.83</v>
      </c>
      <c r="AM62" s="99">
        <f t="shared" si="4"/>
        <v>2850257.5300000003</v>
      </c>
      <c r="AN62" s="53">
        <f t="shared" si="5"/>
        <v>-54148.700000000186</v>
      </c>
    </row>
    <row r="63" spans="1:40" x14ac:dyDescent="0.2">
      <c r="A63" t="s">
        <v>490</v>
      </c>
      <c r="B63" t="s">
        <v>562</v>
      </c>
      <c r="C63">
        <v>3421</v>
      </c>
      <c r="D63" t="s">
        <v>567</v>
      </c>
      <c r="E63" t="s">
        <v>567</v>
      </c>
      <c r="F63" s="36">
        <v>295616.24</v>
      </c>
      <c r="G63" s="36">
        <v>0</v>
      </c>
      <c r="H63" s="36">
        <v>19857.740000000002</v>
      </c>
      <c r="I63" s="126">
        <v>344534.88</v>
      </c>
      <c r="J63" s="126">
        <v>91407.62</v>
      </c>
      <c r="L63" s="266">
        <v>59809</v>
      </c>
      <c r="M63" s="266">
        <v>109549.45</v>
      </c>
      <c r="O63" s="223">
        <v>65750</v>
      </c>
      <c r="P63" s="223">
        <v>0</v>
      </c>
      <c r="S63" s="197">
        <v>-1069487.45</v>
      </c>
      <c r="T63" s="197">
        <v>1679166.57</v>
      </c>
      <c r="U63" s="222">
        <v>1327764.8799999999</v>
      </c>
      <c r="W63" s="222">
        <v>456.64</v>
      </c>
      <c r="Y63" s="222">
        <v>156330.5</v>
      </c>
      <c r="AB63" s="40">
        <v>709808.5</v>
      </c>
      <c r="AD63" s="40">
        <v>22332</v>
      </c>
      <c r="AE63" s="40">
        <v>690024.92</v>
      </c>
      <c r="AF63" s="40">
        <v>155757.69</v>
      </c>
      <c r="AI63" s="256">
        <f t="shared" si="0"/>
        <v>315473.98</v>
      </c>
      <c r="AJ63" s="96">
        <f t="shared" si="1"/>
        <v>235108.45</v>
      </c>
      <c r="AK63" s="53">
        <f t="shared" si="2"/>
        <v>80365.52999999997</v>
      </c>
      <c r="AL63" s="50">
        <f t="shared" si="3"/>
        <v>1484552.0199999998</v>
      </c>
      <c r="AM63" s="99">
        <f t="shared" si="4"/>
        <v>1577923.1099999999</v>
      </c>
      <c r="AN63" s="53">
        <f t="shared" si="5"/>
        <v>-93371.090000000084</v>
      </c>
    </row>
    <row r="64" spans="1:40" x14ac:dyDescent="0.2">
      <c r="A64" t="s">
        <v>490</v>
      </c>
      <c r="B64" t="s">
        <v>562</v>
      </c>
      <c r="C64">
        <v>3591</v>
      </c>
      <c r="D64" t="s">
        <v>568</v>
      </c>
      <c r="E64" t="s">
        <v>568</v>
      </c>
      <c r="F64" s="36">
        <v>163789.26</v>
      </c>
      <c r="G64" s="36">
        <v>0</v>
      </c>
      <c r="H64" s="36">
        <v>46379.09</v>
      </c>
      <c r="I64" s="126">
        <v>633998.4</v>
      </c>
      <c r="J64" s="126">
        <v>114783.73</v>
      </c>
      <c r="M64" s="266">
        <v>39995.14</v>
      </c>
      <c r="O64" s="223">
        <v>5600</v>
      </c>
      <c r="P64" s="223">
        <v>13520</v>
      </c>
      <c r="S64" s="197">
        <v>-417721.64</v>
      </c>
      <c r="T64" s="197">
        <v>1290095.46</v>
      </c>
      <c r="U64" s="222">
        <v>1150842.7</v>
      </c>
      <c r="W64" s="222">
        <v>354.6</v>
      </c>
      <c r="Y64" s="222">
        <v>345589</v>
      </c>
      <c r="AB64" s="40">
        <v>809683</v>
      </c>
      <c r="AD64" s="40">
        <v>25428</v>
      </c>
      <c r="AE64" s="40">
        <v>502156.41</v>
      </c>
      <c r="AF64" s="40">
        <v>132057.37</v>
      </c>
      <c r="AI64" s="256">
        <f t="shared" si="0"/>
        <v>210168.35</v>
      </c>
      <c r="AJ64" s="96">
        <f t="shared" si="1"/>
        <v>59115.14</v>
      </c>
      <c r="AK64" s="53">
        <f t="shared" si="2"/>
        <v>151053.21000000002</v>
      </c>
      <c r="AL64" s="50">
        <f t="shared" si="3"/>
        <v>1496786.3</v>
      </c>
      <c r="AM64" s="99">
        <f t="shared" si="4"/>
        <v>1469324.7799999998</v>
      </c>
      <c r="AN64" s="53">
        <f t="shared" si="5"/>
        <v>27461.520000000251</v>
      </c>
    </row>
    <row r="65" spans="1:40" x14ac:dyDescent="0.2">
      <c r="A65" t="s">
        <v>490</v>
      </c>
      <c r="B65" t="s">
        <v>562</v>
      </c>
      <c r="C65">
        <v>4772</v>
      </c>
      <c r="D65" t="s">
        <v>569</v>
      </c>
      <c r="E65" t="s">
        <v>569</v>
      </c>
      <c r="F65" s="36">
        <v>560409.56000000006</v>
      </c>
      <c r="G65" s="36">
        <v>0</v>
      </c>
      <c r="H65" s="36">
        <v>44958.07</v>
      </c>
      <c r="I65" s="126">
        <v>289117.44</v>
      </c>
      <c r="J65" s="126">
        <v>99462.17</v>
      </c>
      <c r="L65" s="266">
        <v>7473</v>
      </c>
      <c r="M65" s="266">
        <v>308005</v>
      </c>
      <c r="O65" s="223">
        <v>264289</v>
      </c>
      <c r="P65" s="223">
        <v>4975</v>
      </c>
      <c r="S65" s="197">
        <v>-1521793.54</v>
      </c>
      <c r="T65" s="197">
        <v>2056145.55</v>
      </c>
      <c r="U65" s="222">
        <v>1433736.29</v>
      </c>
      <c r="W65" s="222">
        <v>640.84</v>
      </c>
      <c r="Y65" s="222">
        <v>1109741</v>
      </c>
      <c r="AA65" s="222">
        <v>78624</v>
      </c>
      <c r="AB65" s="40">
        <v>1789859</v>
      </c>
      <c r="AC65" s="40">
        <v>6624</v>
      </c>
      <c r="AD65" s="40">
        <v>18083</v>
      </c>
      <c r="AE65" s="40">
        <v>675318.47</v>
      </c>
      <c r="AF65" s="40">
        <v>258004.43</v>
      </c>
      <c r="AI65" s="256">
        <f t="shared" si="0"/>
        <v>605367.63</v>
      </c>
      <c r="AJ65" s="96">
        <f t="shared" si="1"/>
        <v>584742</v>
      </c>
      <c r="AK65" s="53">
        <f t="shared" si="2"/>
        <v>20625.630000000005</v>
      </c>
      <c r="AL65" s="50">
        <f t="shared" si="3"/>
        <v>2622742.13</v>
      </c>
      <c r="AM65" s="99">
        <f t="shared" si="4"/>
        <v>2747888.9</v>
      </c>
      <c r="AN65" s="53">
        <f t="shared" si="5"/>
        <v>-125146.77000000002</v>
      </c>
    </row>
    <row r="66" spans="1:40" x14ac:dyDescent="0.2">
      <c r="A66" t="s">
        <v>492</v>
      </c>
      <c r="B66" t="s">
        <v>571</v>
      </c>
      <c r="C66">
        <v>5834</v>
      </c>
      <c r="D66" t="s">
        <v>573</v>
      </c>
      <c r="E66" t="s">
        <v>573</v>
      </c>
      <c r="F66" s="36">
        <v>853019.55</v>
      </c>
      <c r="G66" s="36">
        <v>44700</v>
      </c>
      <c r="H66" s="36">
        <v>93853.08</v>
      </c>
      <c r="I66" s="126">
        <v>979859.63</v>
      </c>
      <c r="J66" s="126">
        <v>558757.35</v>
      </c>
      <c r="L66" s="266">
        <v>12100</v>
      </c>
      <c r="M66" s="266">
        <v>16841.32</v>
      </c>
      <c r="P66" s="223">
        <v>2609</v>
      </c>
      <c r="S66" s="197">
        <v>-509472.74</v>
      </c>
      <c r="T66" s="197">
        <v>2912713.08</v>
      </c>
      <c r="U66" s="222">
        <v>1846933.17</v>
      </c>
      <c r="V66" s="222">
        <v>639890</v>
      </c>
      <c r="AA66" s="222">
        <v>1784.73</v>
      </c>
      <c r="AB66" s="40">
        <v>783078</v>
      </c>
      <c r="AC66" s="40">
        <v>5700</v>
      </c>
      <c r="AD66" s="40">
        <v>30848</v>
      </c>
      <c r="AE66" s="40">
        <v>1268137.06</v>
      </c>
      <c r="AF66" s="40">
        <v>265445.89</v>
      </c>
      <c r="AH66" s="40">
        <v>40000</v>
      </c>
      <c r="AI66" s="256">
        <f t="shared" si="0"/>
        <v>991572.63</v>
      </c>
      <c r="AJ66" s="96">
        <f t="shared" si="1"/>
        <v>31550.32</v>
      </c>
      <c r="AK66" s="53">
        <f t="shared" si="2"/>
        <v>960022.31</v>
      </c>
      <c r="AL66" s="50">
        <f t="shared" si="3"/>
        <v>2488607.9</v>
      </c>
      <c r="AM66" s="99">
        <f t="shared" si="4"/>
        <v>2393208.9500000002</v>
      </c>
      <c r="AN66" s="53">
        <f t="shared" si="5"/>
        <v>95398.949999999721</v>
      </c>
    </row>
    <row r="67" spans="1:40" x14ac:dyDescent="0.2">
      <c r="A67" t="s">
        <v>492</v>
      </c>
      <c r="B67" t="s">
        <v>571</v>
      </c>
      <c r="C67">
        <v>4475</v>
      </c>
      <c r="D67" t="s">
        <v>574</v>
      </c>
      <c r="E67" t="s">
        <v>574</v>
      </c>
      <c r="F67" s="36">
        <v>469577.02</v>
      </c>
      <c r="H67" s="36">
        <v>74910.3</v>
      </c>
      <c r="I67" s="126">
        <v>597236.68999999994</v>
      </c>
      <c r="J67" s="126">
        <v>450256.73</v>
      </c>
      <c r="L67" s="266">
        <v>26818.47</v>
      </c>
      <c r="M67" s="266">
        <v>171533.78</v>
      </c>
      <c r="O67" s="223">
        <v>36990</v>
      </c>
      <c r="P67" s="223">
        <v>12902</v>
      </c>
      <c r="S67" s="197">
        <v>-79176.19</v>
      </c>
      <c r="T67" s="197">
        <v>1364480.05</v>
      </c>
      <c r="U67" s="222">
        <v>1264019.42</v>
      </c>
      <c r="V67" s="222">
        <v>30450</v>
      </c>
      <c r="W67" s="222">
        <v>950.32</v>
      </c>
      <c r="Z67" s="222">
        <v>480</v>
      </c>
      <c r="AA67" s="222">
        <v>234000</v>
      </c>
      <c r="AB67" s="40">
        <v>547838</v>
      </c>
      <c r="AC67" s="40">
        <v>26005</v>
      </c>
      <c r="AD67" s="40">
        <v>6120</v>
      </c>
      <c r="AE67" s="40">
        <v>697901.61</v>
      </c>
      <c r="AF67" s="40">
        <v>193602.5</v>
      </c>
      <c r="AI67" s="256">
        <f t="shared" si="0"/>
        <v>544487.32000000007</v>
      </c>
      <c r="AJ67" s="96">
        <f t="shared" si="1"/>
        <v>248244.25</v>
      </c>
      <c r="AK67" s="53">
        <f t="shared" si="2"/>
        <v>296243.07000000007</v>
      </c>
      <c r="AL67" s="50">
        <f t="shared" si="3"/>
        <v>1529899.74</v>
      </c>
      <c r="AM67" s="99">
        <f t="shared" si="4"/>
        <v>1471467.1099999999</v>
      </c>
      <c r="AN67" s="53">
        <f t="shared" si="5"/>
        <v>58432.630000000121</v>
      </c>
    </row>
    <row r="68" spans="1:40" x14ac:dyDescent="0.2">
      <c r="A68" t="s">
        <v>492</v>
      </c>
      <c r="B68" t="s">
        <v>571</v>
      </c>
      <c r="C68">
        <v>1990</v>
      </c>
      <c r="D68" t="s">
        <v>575</v>
      </c>
      <c r="E68" t="s">
        <v>575</v>
      </c>
      <c r="F68" s="36">
        <v>71757.19</v>
      </c>
      <c r="G68" s="36">
        <v>0</v>
      </c>
      <c r="H68" s="36">
        <v>4600.74</v>
      </c>
      <c r="I68" s="126">
        <v>951876.95</v>
      </c>
      <c r="J68" s="126">
        <v>270845.25</v>
      </c>
      <c r="L68" s="266">
        <v>23486</v>
      </c>
      <c r="M68" s="266">
        <v>16179.61</v>
      </c>
      <c r="O68" s="266"/>
      <c r="P68" s="266">
        <v>0</v>
      </c>
      <c r="Q68" s="126"/>
      <c r="R68" s="126"/>
      <c r="S68" s="126">
        <v>-775766.25</v>
      </c>
      <c r="T68" s="126">
        <v>2067672.51</v>
      </c>
      <c r="U68" s="33">
        <v>1052877.44</v>
      </c>
      <c r="V68" s="33">
        <v>67000</v>
      </c>
      <c r="W68" s="33">
        <v>214.86</v>
      </c>
      <c r="X68" s="33"/>
      <c r="Y68" s="33"/>
      <c r="Z68" s="33"/>
      <c r="AA68" s="33"/>
      <c r="AB68" s="37">
        <v>323653</v>
      </c>
      <c r="AC68" s="37">
        <v>21754</v>
      </c>
      <c r="AD68" s="37">
        <v>5940</v>
      </c>
      <c r="AE68" s="37">
        <v>579023.03</v>
      </c>
      <c r="AF68" s="37">
        <v>222214.01</v>
      </c>
      <c r="AG68" s="37"/>
      <c r="AH68" s="37"/>
      <c r="AI68" s="256">
        <f t="shared" si="0"/>
        <v>76357.930000000008</v>
      </c>
      <c r="AJ68" s="96">
        <f t="shared" si="1"/>
        <v>39665.61</v>
      </c>
      <c r="AK68" s="53">
        <f t="shared" si="2"/>
        <v>36692.320000000007</v>
      </c>
      <c r="AL68" s="50">
        <f t="shared" si="3"/>
        <v>1120092.3</v>
      </c>
      <c r="AM68" s="99">
        <f t="shared" si="4"/>
        <v>1152584.04</v>
      </c>
      <c r="AN68" s="53">
        <f t="shared" si="5"/>
        <v>-32491.739999999991</v>
      </c>
    </row>
    <row r="69" spans="1:40" x14ac:dyDescent="0.2">
      <c r="A69" t="s">
        <v>492</v>
      </c>
      <c r="B69" t="s">
        <v>571</v>
      </c>
      <c r="C69">
        <v>5043</v>
      </c>
      <c r="D69" t="s">
        <v>576</v>
      </c>
      <c r="E69" t="s">
        <v>576</v>
      </c>
      <c r="F69" s="36">
        <v>266156</v>
      </c>
      <c r="G69" s="36">
        <v>24600</v>
      </c>
      <c r="H69" s="36">
        <v>13096.26</v>
      </c>
      <c r="I69" s="126">
        <v>957416.15</v>
      </c>
      <c r="J69" s="126">
        <v>569652.81000000006</v>
      </c>
      <c r="L69" s="266">
        <v>0</v>
      </c>
      <c r="M69" s="266">
        <v>15279.36</v>
      </c>
      <c r="P69" s="223">
        <v>2015</v>
      </c>
      <c r="R69" s="197">
        <v>-421575.71</v>
      </c>
      <c r="T69" s="197">
        <v>2226508.67</v>
      </c>
      <c r="U69" s="222">
        <v>1411008.09</v>
      </c>
      <c r="V69" s="222">
        <v>20000</v>
      </c>
      <c r="W69" s="222">
        <v>380.78</v>
      </c>
      <c r="AA69" s="222">
        <v>395553</v>
      </c>
      <c r="AB69" s="40">
        <v>618331.5</v>
      </c>
      <c r="AD69" s="40">
        <v>28547</v>
      </c>
      <c r="AE69" s="40">
        <v>936722.25</v>
      </c>
      <c r="AF69" s="40">
        <v>234647.22</v>
      </c>
      <c r="AI69" s="256">
        <f t="shared" ref="AI69:AI70" si="6">SUM(F69:H69)</f>
        <v>303852.26</v>
      </c>
      <c r="AJ69" s="96">
        <f t="shared" ref="AJ69:AJ70" si="7">SUM(L69:P69)</f>
        <v>17294.36</v>
      </c>
      <c r="AK69" s="53">
        <f t="shared" ref="AK69:AK70" si="8">AI69-AJ69</f>
        <v>286557.90000000002</v>
      </c>
      <c r="AL69" s="50">
        <f t="shared" ref="AL69:AL70" si="9">SUM(U69:AA69)</f>
        <v>1826941.87</v>
      </c>
      <c r="AM69" s="99">
        <f t="shared" ref="AM69:AM70" si="10">SUM(AB69:AH69)</f>
        <v>1818247.97</v>
      </c>
      <c r="AN69" s="53">
        <f t="shared" ref="AN69:AN70" si="11">AL69-AM69</f>
        <v>8693.9000000001397</v>
      </c>
    </row>
    <row r="70" spans="1:40" x14ac:dyDescent="0.2">
      <c r="A70" t="s">
        <v>492</v>
      </c>
      <c r="B70" t="s">
        <v>571</v>
      </c>
      <c r="C70">
        <v>5442</v>
      </c>
      <c r="D70" t="s">
        <v>577</v>
      </c>
      <c r="E70" t="s">
        <v>577</v>
      </c>
      <c r="F70" s="36">
        <v>554344.37</v>
      </c>
      <c r="H70" s="36">
        <v>88462.7</v>
      </c>
      <c r="I70" s="126">
        <v>666701.65</v>
      </c>
      <c r="J70" s="126">
        <v>509977.34</v>
      </c>
      <c r="L70" s="266">
        <v>11500</v>
      </c>
      <c r="M70" s="266">
        <v>13984.11</v>
      </c>
      <c r="O70" s="223">
        <v>144650</v>
      </c>
      <c r="P70" s="223">
        <v>2065.5</v>
      </c>
      <c r="S70" s="197">
        <v>-237671.79</v>
      </c>
      <c r="T70" s="197">
        <v>2114406.96</v>
      </c>
      <c r="U70" s="222">
        <v>1384697.48</v>
      </c>
      <c r="W70" s="222">
        <v>1598.68</v>
      </c>
      <c r="AB70" s="40">
        <v>574036</v>
      </c>
      <c r="AC70" s="40">
        <v>19812</v>
      </c>
      <c r="AD70" s="40">
        <v>16610</v>
      </c>
      <c r="AE70" s="40">
        <v>743665.49</v>
      </c>
      <c r="AF70" s="40">
        <v>261621.39</v>
      </c>
      <c r="AI70" s="256">
        <f t="shared" si="6"/>
        <v>642807.06999999995</v>
      </c>
      <c r="AJ70" s="96">
        <f t="shared" si="7"/>
        <v>172199.61</v>
      </c>
      <c r="AK70" s="53">
        <f t="shared" si="8"/>
        <v>470607.45999999996</v>
      </c>
      <c r="AL70" s="50">
        <f t="shared" si="9"/>
        <v>1386296.16</v>
      </c>
      <c r="AM70" s="99">
        <f t="shared" si="10"/>
        <v>1615744.88</v>
      </c>
      <c r="AN70" s="53">
        <f t="shared" si="11"/>
        <v>-229448.71999999997</v>
      </c>
    </row>
    <row r="71" spans="1:40" x14ac:dyDescent="0.2">
      <c r="AJ71" s="96"/>
      <c r="AL71" s="50"/>
      <c r="AM71" s="99"/>
    </row>
    <row r="72" spans="1:40" x14ac:dyDescent="0.2">
      <c r="AJ72" s="96"/>
      <c r="AL72" s="50"/>
      <c r="AM72" s="99"/>
    </row>
    <row r="73" spans="1:40" x14ac:dyDescent="0.2">
      <c r="AJ73" s="96"/>
      <c r="AL73" s="50"/>
      <c r="AM73" s="99"/>
    </row>
    <row r="74" spans="1:40" x14ac:dyDescent="0.2">
      <c r="AJ74" s="96"/>
      <c r="AL74" s="50"/>
      <c r="AM74" s="99"/>
    </row>
    <row r="75" spans="1:40" x14ac:dyDescent="0.2">
      <c r="AJ75" s="96"/>
      <c r="AL75" s="50"/>
      <c r="AM75" s="99"/>
    </row>
    <row r="76" spans="1:40" x14ac:dyDescent="0.2">
      <c r="AJ76" s="96"/>
      <c r="AL76" s="50"/>
      <c r="AM76" s="99"/>
    </row>
    <row r="77" spans="1:40" x14ac:dyDescent="0.2">
      <c r="AJ77" s="96"/>
      <c r="AL77" s="50"/>
      <c r="AM77" s="99"/>
    </row>
    <row r="78" spans="1:40" x14ac:dyDescent="0.2">
      <c r="F78" s="221"/>
      <c r="G78" s="221"/>
      <c r="H78" s="221"/>
      <c r="AJ78" s="96"/>
      <c r="AL78" s="50"/>
      <c r="AM78" s="99"/>
    </row>
    <row r="79" spans="1:40" x14ac:dyDescent="0.2">
      <c r="F79" s="221"/>
      <c r="G79" s="221"/>
      <c r="H79" s="221"/>
      <c r="AJ79" s="96"/>
      <c r="AL79" s="50"/>
      <c r="AM79" s="99"/>
    </row>
    <row r="80" spans="1:40" x14ac:dyDescent="0.2">
      <c r="F80" s="221"/>
      <c r="G80" s="221"/>
      <c r="H80" s="221"/>
      <c r="AJ80" s="96"/>
      <c r="AL80" s="50"/>
      <c r="AM80" s="99"/>
    </row>
    <row r="81" spans="9:39" x14ac:dyDescent="0.2">
      <c r="AJ81" s="96"/>
      <c r="AL81" s="50"/>
      <c r="AM81" s="99"/>
    </row>
    <row r="82" spans="9:39" x14ac:dyDescent="0.2">
      <c r="AJ82" s="96"/>
      <c r="AL82" s="50"/>
      <c r="AM82" s="99"/>
    </row>
    <row r="83" spans="9:39" x14ac:dyDescent="0.2">
      <c r="AJ83" s="96"/>
      <c r="AL83" s="50"/>
      <c r="AM83" s="99"/>
    </row>
    <row r="84" spans="9:39" x14ac:dyDescent="0.2">
      <c r="AJ84" s="96"/>
      <c r="AL84" s="50"/>
      <c r="AM84" s="99"/>
    </row>
    <row r="85" spans="9:39" x14ac:dyDescent="0.2">
      <c r="AJ85" s="96"/>
      <c r="AL85" s="50"/>
      <c r="AM85" s="99"/>
    </row>
    <row r="86" spans="9:39" x14ac:dyDescent="0.2">
      <c r="AJ86" s="96"/>
      <c r="AL86" s="50"/>
      <c r="AM86" s="99"/>
    </row>
    <row r="87" spans="9:39" x14ac:dyDescent="0.2">
      <c r="AJ87" s="96"/>
      <c r="AL87" s="50"/>
      <c r="AM87" s="99"/>
    </row>
    <row r="88" spans="9:39" x14ac:dyDescent="0.2">
      <c r="AJ88" s="96"/>
      <c r="AL88" s="50"/>
      <c r="AM88" s="99"/>
    </row>
    <row r="89" spans="9:39" x14ac:dyDescent="0.2">
      <c r="AJ89" s="96"/>
      <c r="AL89" s="50"/>
      <c r="AM89" s="99"/>
    </row>
    <row r="90" spans="9:39" x14ac:dyDescent="0.2">
      <c r="I90" s="197"/>
      <c r="J90" s="197"/>
      <c r="K90" s="197"/>
      <c r="L90" s="223"/>
      <c r="AJ90" s="96"/>
      <c r="AL90" s="50"/>
      <c r="AM90" s="99"/>
    </row>
    <row r="91" spans="9:39" x14ac:dyDescent="0.2">
      <c r="AJ91" s="96"/>
      <c r="AL91" s="50"/>
      <c r="AM91" s="99"/>
    </row>
    <row r="92" spans="9:39" x14ac:dyDescent="0.2">
      <c r="AJ92" s="96"/>
      <c r="AL92" s="50"/>
      <c r="AM92" s="99"/>
    </row>
    <row r="93" spans="9:39" x14ac:dyDescent="0.2">
      <c r="AJ93" s="96"/>
      <c r="AL93" s="50"/>
      <c r="AM93" s="99"/>
    </row>
    <row r="94" spans="9:39" x14ac:dyDescent="0.2">
      <c r="AJ94" s="96"/>
      <c r="AL94" s="50"/>
      <c r="AM94" s="99"/>
    </row>
    <row r="95" spans="9:39" x14ac:dyDescent="0.2">
      <c r="AJ95" s="96"/>
      <c r="AL95" s="50"/>
      <c r="AM95" s="99"/>
    </row>
    <row r="96" spans="9:39" x14ac:dyDescent="0.2">
      <c r="AJ96" s="96"/>
      <c r="AL96" s="50"/>
      <c r="AM96" s="99"/>
    </row>
    <row r="97" spans="36:39" x14ac:dyDescent="0.2">
      <c r="AJ97" s="96"/>
      <c r="AL97" s="50"/>
      <c r="AM97" s="99"/>
    </row>
    <row r="98" spans="36:39" x14ac:dyDescent="0.2">
      <c r="AJ98" s="96"/>
      <c r="AL98" s="50"/>
      <c r="AM98" s="99"/>
    </row>
    <row r="99" spans="36:39" x14ac:dyDescent="0.2">
      <c r="AJ99" s="96"/>
      <c r="AL99" s="50"/>
      <c r="AM99" s="99"/>
    </row>
    <row r="100" spans="36:39" x14ac:dyDescent="0.2">
      <c r="AJ100" s="96"/>
      <c r="AL100" s="50"/>
      <c r="AM100" s="99"/>
    </row>
    <row r="101" spans="36:39" x14ac:dyDescent="0.2">
      <c r="AJ101" s="96"/>
      <c r="AL101" s="50"/>
      <c r="AM101" s="99"/>
    </row>
    <row r="102" spans="36:39" x14ac:dyDescent="0.2">
      <c r="AJ102" s="96"/>
      <c r="AL102" s="50"/>
      <c r="AM102" s="99"/>
    </row>
    <row r="103" spans="36:39" x14ac:dyDescent="0.2">
      <c r="AJ103" s="96"/>
      <c r="AL103" s="50"/>
      <c r="AM103" s="99"/>
    </row>
    <row r="104" spans="36:39" x14ac:dyDescent="0.2">
      <c r="AJ104" s="96"/>
      <c r="AL104" s="50"/>
      <c r="AM104" s="99"/>
    </row>
    <row r="105" spans="36:39" x14ac:dyDescent="0.2">
      <c r="AJ105" s="96"/>
      <c r="AL105" s="50"/>
      <c r="AM105" s="99"/>
    </row>
    <row r="106" spans="36:39" x14ac:dyDescent="0.2">
      <c r="AJ106" s="96"/>
      <c r="AL106" s="50"/>
      <c r="AM106" s="99"/>
    </row>
    <row r="107" spans="36:39" x14ac:dyDescent="0.2">
      <c r="AJ107" s="96"/>
      <c r="AL107" s="50"/>
      <c r="AM107" s="99"/>
    </row>
    <row r="108" spans="36:39" x14ac:dyDescent="0.2">
      <c r="AJ108" s="96"/>
      <c r="AL108" s="50"/>
      <c r="AM108" s="99"/>
    </row>
    <row r="109" spans="36:39" x14ac:dyDescent="0.2">
      <c r="AJ109" s="96"/>
      <c r="AL109" s="50"/>
      <c r="AM109" s="99"/>
    </row>
    <row r="110" spans="36:39" x14ac:dyDescent="0.2">
      <c r="AJ110" s="96"/>
      <c r="AL110" s="50"/>
      <c r="AM110" s="99"/>
    </row>
    <row r="111" spans="36:39" x14ac:dyDescent="0.2">
      <c r="AJ111" s="96"/>
      <c r="AL111" s="50"/>
      <c r="AM111" s="99"/>
    </row>
    <row r="112" spans="36:39" x14ac:dyDescent="0.2">
      <c r="AJ112" s="96"/>
      <c r="AL112" s="50"/>
      <c r="AM112" s="99"/>
    </row>
    <row r="113" spans="36:39" x14ac:dyDescent="0.2">
      <c r="AJ113" s="96"/>
      <c r="AL113" s="50"/>
      <c r="AM113" s="99"/>
    </row>
    <row r="114" spans="36:39" x14ac:dyDescent="0.2">
      <c r="AJ114" s="96"/>
      <c r="AL114" s="50"/>
      <c r="AM114" s="99"/>
    </row>
    <row r="115" spans="36:39" x14ac:dyDescent="0.2">
      <c r="AJ115" s="96"/>
      <c r="AL115" s="50"/>
      <c r="AM115" s="99"/>
    </row>
    <row r="116" spans="36:39" x14ac:dyDescent="0.2">
      <c r="AJ116" s="96"/>
      <c r="AL116" s="50"/>
      <c r="AM116" s="99"/>
    </row>
    <row r="117" spans="36:39" x14ac:dyDescent="0.2">
      <c r="AJ117" s="96"/>
      <c r="AL117" s="50"/>
      <c r="AM117" s="99"/>
    </row>
    <row r="118" spans="36:39" x14ac:dyDescent="0.2">
      <c r="AJ118" s="96"/>
      <c r="AL118" s="50"/>
      <c r="AM118" s="99"/>
    </row>
    <row r="119" spans="36:39" x14ac:dyDescent="0.2">
      <c r="AJ119" s="96"/>
      <c r="AL119" s="50"/>
      <c r="AM119" s="99"/>
    </row>
    <row r="120" spans="36:39" x14ac:dyDescent="0.2">
      <c r="AJ120" s="96"/>
      <c r="AL120" s="50"/>
      <c r="AM120" s="99"/>
    </row>
    <row r="121" spans="36:39" x14ac:dyDescent="0.2">
      <c r="AJ121" s="96"/>
      <c r="AL121" s="50"/>
      <c r="AM121" s="99"/>
    </row>
    <row r="122" spans="36:39" x14ac:dyDescent="0.2">
      <c r="AJ122" s="96"/>
      <c r="AL122" s="50"/>
      <c r="AM122" s="99"/>
    </row>
    <row r="123" spans="36:39" x14ac:dyDescent="0.2">
      <c r="AJ123" s="96"/>
      <c r="AL123" s="50"/>
      <c r="AM123" s="99"/>
    </row>
    <row r="124" spans="36:39" x14ac:dyDescent="0.2">
      <c r="AJ124" s="96"/>
      <c r="AL124" s="50"/>
      <c r="AM124" s="99"/>
    </row>
    <row r="125" spans="36:39" x14ac:dyDescent="0.2">
      <c r="AJ125" s="96"/>
      <c r="AL125" s="50"/>
      <c r="AM125" s="99"/>
    </row>
    <row r="126" spans="36:39" x14ac:dyDescent="0.2">
      <c r="AJ126" s="96"/>
      <c r="AL126" s="50"/>
      <c r="AM126" s="99"/>
    </row>
    <row r="127" spans="36:39" x14ac:dyDescent="0.2">
      <c r="AJ127" s="96"/>
      <c r="AL127" s="50"/>
      <c r="AM127" s="99"/>
    </row>
    <row r="128" spans="36:39" x14ac:dyDescent="0.2">
      <c r="AJ128" s="96"/>
      <c r="AL128" s="50"/>
      <c r="AM128" s="99"/>
    </row>
    <row r="129" spans="36:39" x14ac:dyDescent="0.2">
      <c r="AJ129" s="96"/>
      <c r="AL129" s="50"/>
      <c r="AM129" s="99"/>
    </row>
    <row r="130" spans="36:39" x14ac:dyDescent="0.2">
      <c r="AJ130" s="96"/>
      <c r="AL130" s="50"/>
      <c r="AM130" s="99"/>
    </row>
    <row r="131" spans="36:39" x14ac:dyDescent="0.2">
      <c r="AJ131" s="96"/>
      <c r="AL131" s="50"/>
      <c r="AM131" s="99"/>
    </row>
    <row r="132" spans="36:39" x14ac:dyDescent="0.2">
      <c r="AJ132" s="96"/>
      <c r="AL132" s="50"/>
      <c r="AM132" s="99"/>
    </row>
    <row r="133" spans="36:39" x14ac:dyDescent="0.2">
      <c r="AJ133" s="96"/>
      <c r="AL133" s="50"/>
      <c r="AM133" s="99"/>
    </row>
    <row r="134" spans="36:39" x14ac:dyDescent="0.2">
      <c r="AJ134" s="96"/>
      <c r="AL134" s="50"/>
      <c r="AM134" s="99"/>
    </row>
    <row r="135" spans="36:39" x14ac:dyDescent="0.2">
      <c r="AJ135" s="96"/>
      <c r="AL135" s="50"/>
      <c r="AM135" s="99"/>
    </row>
    <row r="136" spans="36:39" x14ac:dyDescent="0.2">
      <c r="AJ136" s="96"/>
      <c r="AL136" s="50"/>
      <c r="AM136" s="99"/>
    </row>
    <row r="137" spans="36:39" x14ac:dyDescent="0.2">
      <c r="AJ137" s="96"/>
      <c r="AL137" s="50"/>
      <c r="AM137" s="99"/>
    </row>
    <row r="138" spans="36:39" x14ac:dyDescent="0.2">
      <c r="AJ138" s="96"/>
      <c r="AL138" s="50"/>
      <c r="AM138" s="99"/>
    </row>
    <row r="139" spans="36:39" x14ac:dyDescent="0.2">
      <c r="AJ139" s="96"/>
      <c r="AL139" s="50"/>
      <c r="AM139" s="99"/>
    </row>
    <row r="140" spans="36:39" x14ac:dyDescent="0.2">
      <c r="AJ140" s="96"/>
      <c r="AL140" s="50"/>
      <c r="AM140" s="99"/>
    </row>
    <row r="141" spans="36:39" x14ac:dyDescent="0.2">
      <c r="AJ141" s="96"/>
      <c r="AL141" s="50"/>
      <c r="AM141" s="99"/>
    </row>
    <row r="142" spans="36:39" x14ac:dyDescent="0.2">
      <c r="AJ142" s="96"/>
      <c r="AL142" s="50"/>
      <c r="AM142" s="99"/>
    </row>
    <row r="143" spans="36:39" x14ac:dyDescent="0.2">
      <c r="AJ143" s="96"/>
      <c r="AL143" s="50"/>
      <c r="AM143" s="99"/>
    </row>
    <row r="144" spans="36:39" x14ac:dyDescent="0.2">
      <c r="AJ144" s="96"/>
      <c r="AL144" s="50"/>
      <c r="AM144" s="99"/>
    </row>
    <row r="145" spans="36:39" x14ac:dyDescent="0.2">
      <c r="AJ145" s="96"/>
      <c r="AL145" s="50"/>
      <c r="AM145" s="99"/>
    </row>
    <row r="146" spans="36:39" x14ac:dyDescent="0.2">
      <c r="AJ146" s="96"/>
      <c r="AL146" s="50"/>
      <c r="AM146" s="99"/>
    </row>
    <row r="147" spans="36:39" x14ac:dyDescent="0.2">
      <c r="AJ147" s="96"/>
      <c r="AL147" s="50"/>
      <c r="AM147" s="99"/>
    </row>
    <row r="148" spans="36:39" x14ac:dyDescent="0.2">
      <c r="AJ148" s="96"/>
      <c r="AL148" s="50"/>
      <c r="AM148" s="99"/>
    </row>
    <row r="149" spans="36:39" x14ac:dyDescent="0.2">
      <c r="AJ149" s="96"/>
      <c r="AL149" s="50"/>
      <c r="AM149" s="99"/>
    </row>
    <row r="150" spans="36:39" x14ac:dyDescent="0.2">
      <c r="AJ150" s="96"/>
      <c r="AL150" s="50"/>
      <c r="AM150" s="9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"/>
  <sheetViews>
    <sheetView workbookViewId="0">
      <selection activeCell="F1" sqref="F1:AH1048576"/>
    </sheetView>
  </sheetViews>
  <sheetFormatPr defaultRowHeight="14.25" x14ac:dyDescent="0.2"/>
  <cols>
    <col min="1" max="1" width="9" style="241"/>
    <col min="2" max="2" width="16.625" style="241" bestFit="1" customWidth="1"/>
    <col min="3" max="3" width="9" style="241"/>
    <col min="4" max="4" width="19.625" style="241" customWidth="1"/>
    <col min="5" max="5" width="22" style="126" customWidth="1"/>
    <col min="6" max="6" width="16.75" style="36" bestFit="1" customWidth="1"/>
    <col min="7" max="7" width="13.125" style="36" bestFit="1" customWidth="1"/>
    <col min="8" max="8" width="23" style="36" customWidth="1"/>
    <col min="9" max="9" width="25.25" style="197" customWidth="1"/>
    <col min="10" max="10" width="14.25" style="197" bestFit="1" customWidth="1"/>
    <col min="11" max="11" width="14.375" style="197" bestFit="1" customWidth="1"/>
    <col min="12" max="12" width="14.375" style="242" bestFit="1" customWidth="1"/>
    <col min="13" max="14" width="14.25" style="242" bestFit="1" customWidth="1"/>
    <col min="15" max="15" width="14.375" style="242" bestFit="1" customWidth="1"/>
    <col min="16" max="16" width="14.375" style="197" bestFit="1" customWidth="1"/>
    <col min="17" max="17" width="13.25" style="197" bestFit="1" customWidth="1"/>
    <col min="18" max="18" width="14.125" style="197" bestFit="1" customWidth="1"/>
    <col min="19" max="19" width="15.125" style="197" bestFit="1" customWidth="1"/>
    <col min="20" max="20" width="15.25" style="222" bestFit="1" customWidth="1"/>
    <col min="21" max="21" width="14.25" style="222" bestFit="1" customWidth="1"/>
    <col min="22" max="22" width="15.25" style="222" bestFit="1" customWidth="1"/>
    <col min="23" max="23" width="13.125" style="222" bestFit="1" customWidth="1"/>
    <col min="24" max="24" width="11.5" style="222" bestFit="1" customWidth="1"/>
    <col min="25" max="26" width="14.25" style="222" bestFit="1" customWidth="1"/>
    <col min="27" max="27" width="13.125" style="222" bestFit="1" customWidth="1"/>
    <col min="28" max="28" width="15.125" style="40" bestFit="1" customWidth="1"/>
    <col min="29" max="29" width="13.125" style="40" bestFit="1" customWidth="1"/>
    <col min="30" max="30" width="13.25" style="40" bestFit="1" customWidth="1"/>
    <col min="31" max="31" width="15.25" style="40" bestFit="1" customWidth="1"/>
    <col min="32" max="32" width="14.125" style="40" bestFit="1" customWidth="1"/>
    <col min="33" max="33" width="13.25" style="40" bestFit="1" customWidth="1"/>
    <col min="34" max="34" width="14.25" style="40" bestFit="1" customWidth="1"/>
    <col min="35" max="35" width="14.125" style="197" bestFit="1" customWidth="1"/>
    <col min="36" max="37" width="11.375" style="197" bestFit="1" customWidth="1"/>
    <col min="38" max="38" width="11.25" style="197" bestFit="1" customWidth="1"/>
    <col min="39" max="40" width="13" style="197" bestFit="1" customWidth="1"/>
    <col min="41" max="41" width="9.125" style="197" bestFit="1" customWidth="1"/>
    <col min="42" max="42" width="13" style="197" bestFit="1" customWidth="1"/>
    <col min="43" max="43" width="10.25" style="197" bestFit="1" customWidth="1"/>
    <col min="44" max="44" width="14" style="197" bestFit="1" customWidth="1"/>
    <col min="45" max="45" width="11.25" style="197" bestFit="1" customWidth="1"/>
    <col min="46" max="46" width="10.25" style="197" bestFit="1" customWidth="1"/>
    <col min="47" max="47" width="13" style="197" bestFit="1" customWidth="1"/>
    <col min="48" max="48" width="9.25" style="197" bestFit="1" customWidth="1"/>
    <col min="49" max="49" width="14" style="197" bestFit="1" customWidth="1"/>
    <col min="50" max="51" width="13" style="197" bestFit="1" customWidth="1"/>
    <col min="52" max="52" width="9.125" style="197" bestFit="1" customWidth="1"/>
    <col min="53" max="53" width="11.25" style="197" bestFit="1" customWidth="1"/>
    <col min="54" max="54" width="10.25" style="197" bestFit="1" customWidth="1"/>
    <col min="55" max="16384" width="9" style="197"/>
  </cols>
  <sheetData>
    <row r="1" spans="1:34" x14ac:dyDescent="0.2">
      <c r="E1" s="126" t="s">
        <v>1410</v>
      </c>
      <c r="F1" s="36" t="s">
        <v>1616</v>
      </c>
      <c r="G1" s="36" t="s">
        <v>1618</v>
      </c>
      <c r="H1" s="36" t="s">
        <v>1620</v>
      </c>
      <c r="I1" s="197" t="s">
        <v>1622</v>
      </c>
      <c r="J1" s="197" t="s">
        <v>1624</v>
      </c>
      <c r="K1" s="197" t="s">
        <v>1626</v>
      </c>
      <c r="L1" s="242" t="s">
        <v>1628</v>
      </c>
      <c r="M1" s="242" t="s">
        <v>1630</v>
      </c>
      <c r="N1" s="242" t="s">
        <v>1634</v>
      </c>
      <c r="O1" s="242" t="s">
        <v>1636</v>
      </c>
      <c r="P1" s="197" t="s">
        <v>1638</v>
      </c>
      <c r="Q1" s="197" t="s">
        <v>1613</v>
      </c>
      <c r="R1" s="197" t="s">
        <v>1640</v>
      </c>
      <c r="S1" s="197" t="s">
        <v>1642</v>
      </c>
      <c r="T1" s="222" t="s">
        <v>1671</v>
      </c>
      <c r="U1" s="222" t="s">
        <v>1673</v>
      </c>
      <c r="V1" s="222" t="s">
        <v>1643</v>
      </c>
      <c r="W1" s="222" t="s">
        <v>1645</v>
      </c>
      <c r="X1" s="222" t="s">
        <v>1647</v>
      </c>
      <c r="Y1" s="222" t="s">
        <v>1651</v>
      </c>
      <c r="Z1" s="222" t="s">
        <v>1653</v>
      </c>
      <c r="AA1" s="222" t="s">
        <v>1655</v>
      </c>
      <c r="AB1" s="40" t="s">
        <v>1657</v>
      </c>
      <c r="AC1" s="40" t="s">
        <v>1659</v>
      </c>
      <c r="AD1" s="40" t="s">
        <v>1661</v>
      </c>
      <c r="AE1" s="40" t="s">
        <v>1663</v>
      </c>
      <c r="AF1" s="40" t="s">
        <v>1665</v>
      </c>
      <c r="AG1" s="40" t="s">
        <v>1669</v>
      </c>
      <c r="AH1" s="40" t="s">
        <v>1675</v>
      </c>
    </row>
    <row r="2" spans="1:34" x14ac:dyDescent="0.2">
      <c r="B2" s="241" t="s">
        <v>345</v>
      </c>
      <c r="C2" s="241" t="s">
        <v>467</v>
      </c>
      <c r="E2" s="126" t="s">
        <v>1411</v>
      </c>
      <c r="F2" s="36" t="s">
        <v>1617</v>
      </c>
      <c r="G2" s="36" t="s">
        <v>1619</v>
      </c>
      <c r="H2" s="36" t="s">
        <v>1621</v>
      </c>
      <c r="I2" s="197" t="s">
        <v>1623</v>
      </c>
      <c r="J2" s="197" t="s">
        <v>1625</v>
      </c>
      <c r="K2" s="197" t="s">
        <v>1627</v>
      </c>
      <c r="L2" s="242" t="s">
        <v>1629</v>
      </c>
      <c r="M2" s="242" t="s">
        <v>1631</v>
      </c>
      <c r="N2" s="242" t="s">
        <v>1635</v>
      </c>
      <c r="O2" s="242" t="s">
        <v>1637</v>
      </c>
      <c r="P2" s="197" t="s">
        <v>1639</v>
      </c>
      <c r="Q2" s="197" t="s">
        <v>1614</v>
      </c>
      <c r="R2" s="197" t="s">
        <v>1641</v>
      </c>
      <c r="S2" s="197" t="s">
        <v>1615</v>
      </c>
      <c r="T2" s="222" t="s">
        <v>1672</v>
      </c>
      <c r="U2" s="222" t="s">
        <v>1674</v>
      </c>
      <c r="V2" s="222" t="s">
        <v>1644</v>
      </c>
      <c r="W2" s="222" t="s">
        <v>1646</v>
      </c>
      <c r="X2" s="222" t="s">
        <v>1648</v>
      </c>
      <c r="Y2" s="222" t="s">
        <v>1652</v>
      </c>
      <c r="Z2" s="222" t="s">
        <v>1654</v>
      </c>
      <c r="AA2" s="222" t="s">
        <v>1656</v>
      </c>
      <c r="AB2" s="40" t="s">
        <v>1658</v>
      </c>
      <c r="AC2" s="40" t="s">
        <v>1660</v>
      </c>
      <c r="AD2" s="40" t="s">
        <v>1662</v>
      </c>
      <c r="AE2" s="40" t="s">
        <v>1664</v>
      </c>
      <c r="AF2" s="40" t="s">
        <v>1666</v>
      </c>
      <c r="AG2" s="40" t="s">
        <v>1670</v>
      </c>
      <c r="AH2" s="40" t="s">
        <v>1676</v>
      </c>
    </row>
    <row r="3" spans="1:34" x14ac:dyDescent="0.2">
      <c r="E3" s="126" t="s">
        <v>1412</v>
      </c>
      <c r="F3" s="36">
        <v>35538451.340000004</v>
      </c>
      <c r="G3" s="36">
        <v>1405584.92</v>
      </c>
      <c r="H3" s="36">
        <v>9050516.5700000003</v>
      </c>
      <c r="I3" s="197">
        <v>52012338.399999999</v>
      </c>
      <c r="J3" s="197">
        <v>20529851.190000001</v>
      </c>
      <c r="K3" s="197">
        <v>1990</v>
      </c>
      <c r="L3" s="242">
        <v>70000</v>
      </c>
      <c r="M3" s="242">
        <v>2730415.78</v>
      </c>
      <c r="N3" s="242">
        <v>168385</v>
      </c>
      <c r="O3" s="242">
        <v>2175424.11</v>
      </c>
      <c r="P3" s="197">
        <v>332092.75</v>
      </c>
      <c r="Q3" s="197">
        <v>-1190489.94</v>
      </c>
      <c r="R3" s="197">
        <v>-54170505.289999999</v>
      </c>
      <c r="S3" s="197">
        <v>181632926.83000001</v>
      </c>
      <c r="T3" s="222">
        <v>7200</v>
      </c>
      <c r="U3" s="222">
        <v>3140.71</v>
      </c>
      <c r="V3" s="222">
        <v>89161556.469999999</v>
      </c>
      <c r="W3" s="222">
        <v>8770276.5600000005</v>
      </c>
      <c r="X3" s="222">
        <v>62238.05</v>
      </c>
      <c r="Y3" s="222">
        <v>78570155.5</v>
      </c>
      <c r="Z3" s="222">
        <v>680</v>
      </c>
      <c r="AA3" s="222">
        <v>1769061.79</v>
      </c>
      <c r="AB3" s="40">
        <v>118768813.94</v>
      </c>
      <c r="AC3" s="40">
        <v>1141299.92</v>
      </c>
      <c r="AD3" s="40">
        <v>692531.22</v>
      </c>
      <c r="AE3" s="40">
        <v>56154262.729999997</v>
      </c>
      <c r="AF3" s="40">
        <v>14395039.369999999</v>
      </c>
      <c r="AG3" s="40">
        <v>335136.71999999997</v>
      </c>
      <c r="AH3" s="40">
        <v>66742</v>
      </c>
    </row>
    <row r="4" spans="1:34" x14ac:dyDescent="0.2">
      <c r="A4" s="241" t="s">
        <v>581</v>
      </c>
      <c r="B4" s="241" t="s">
        <v>83</v>
      </c>
      <c r="C4" s="241">
        <v>5860</v>
      </c>
      <c r="D4" s="241" t="s">
        <v>0</v>
      </c>
      <c r="E4" s="126" t="s">
        <v>0</v>
      </c>
      <c r="F4" s="36">
        <v>416734.58</v>
      </c>
      <c r="G4" s="36">
        <v>45000</v>
      </c>
      <c r="H4" s="36">
        <v>36077.74</v>
      </c>
      <c r="I4" s="197">
        <v>1878038.4</v>
      </c>
      <c r="J4" s="197">
        <v>212404.74</v>
      </c>
      <c r="M4" s="242">
        <v>15450</v>
      </c>
      <c r="O4" s="242">
        <v>123.14</v>
      </c>
      <c r="R4" s="197">
        <v>2669189.25</v>
      </c>
      <c r="S4" s="197">
        <v>198336.84</v>
      </c>
      <c r="V4" s="222">
        <v>1028225.44</v>
      </c>
      <c r="W4" s="222">
        <v>168380</v>
      </c>
      <c r="X4" s="222">
        <v>715.5</v>
      </c>
      <c r="Y4" s="222">
        <v>1286140</v>
      </c>
      <c r="AA4" s="222">
        <v>106000</v>
      </c>
      <c r="AB4" s="40">
        <v>1827230</v>
      </c>
      <c r="AC4" s="40">
        <v>30910</v>
      </c>
      <c r="AE4" s="40">
        <v>708770.26</v>
      </c>
      <c r="AF4" s="40">
        <v>317394.45</v>
      </c>
    </row>
    <row r="5" spans="1:34" x14ac:dyDescent="0.2">
      <c r="A5" s="241" t="s">
        <v>581</v>
      </c>
      <c r="B5" s="241" t="s">
        <v>83</v>
      </c>
      <c r="C5" s="241">
        <v>4140</v>
      </c>
      <c r="D5" s="241" t="s">
        <v>1</v>
      </c>
      <c r="E5" s="126" t="s">
        <v>1</v>
      </c>
      <c r="F5" s="36">
        <v>450151.17</v>
      </c>
      <c r="G5" s="36">
        <v>208523.63</v>
      </c>
      <c r="H5" s="36">
        <v>19589.169999999998</v>
      </c>
      <c r="I5" s="197">
        <v>758179.44</v>
      </c>
      <c r="J5" s="197">
        <v>199090.88</v>
      </c>
      <c r="M5" s="242">
        <v>12175</v>
      </c>
      <c r="O5" s="242">
        <v>111.13</v>
      </c>
      <c r="R5" s="197">
        <v>-706485.71</v>
      </c>
      <c r="S5" s="197">
        <v>2159407.13</v>
      </c>
      <c r="V5" s="222">
        <v>1299109.27</v>
      </c>
      <c r="W5" s="222">
        <v>460700</v>
      </c>
      <c r="X5" s="222">
        <v>484.99</v>
      </c>
      <c r="Y5" s="222">
        <v>1201150</v>
      </c>
      <c r="AA5" s="222">
        <v>30372</v>
      </c>
      <c r="AB5" s="40">
        <v>2009490</v>
      </c>
      <c r="AC5" s="40">
        <v>5500</v>
      </c>
      <c r="AD5" s="40">
        <v>23766</v>
      </c>
      <c r="AE5" s="40">
        <v>659368.92000000004</v>
      </c>
      <c r="AF5" s="40">
        <v>123364.6</v>
      </c>
    </row>
    <row r="6" spans="1:34" x14ac:dyDescent="0.2">
      <c r="A6" s="241" t="s">
        <v>581</v>
      </c>
      <c r="B6" s="241" t="s">
        <v>83</v>
      </c>
      <c r="C6" s="241">
        <v>4949</v>
      </c>
      <c r="D6" s="241" t="s">
        <v>2</v>
      </c>
      <c r="E6" s="126" t="s">
        <v>2</v>
      </c>
      <c r="F6" s="36">
        <v>367908.86</v>
      </c>
      <c r="G6" s="36">
        <v>26437.98</v>
      </c>
      <c r="H6" s="36">
        <v>161837.15</v>
      </c>
      <c r="I6" s="197">
        <v>1136764.6000000001</v>
      </c>
      <c r="J6" s="197">
        <v>106202.75</v>
      </c>
      <c r="M6" s="242">
        <v>29640</v>
      </c>
      <c r="O6" s="242">
        <v>0</v>
      </c>
      <c r="R6" s="197">
        <v>-1081510.8799999999</v>
      </c>
      <c r="S6" s="197">
        <v>3104237.14</v>
      </c>
      <c r="V6" s="222">
        <v>1421826.76</v>
      </c>
      <c r="X6" s="222">
        <v>864.12</v>
      </c>
      <c r="Y6" s="222">
        <v>1049100</v>
      </c>
      <c r="AA6" s="222">
        <v>1500</v>
      </c>
      <c r="AB6" s="40">
        <v>1609780</v>
      </c>
      <c r="AC6" s="40">
        <v>15920</v>
      </c>
      <c r="AE6" s="40">
        <v>842104.2</v>
      </c>
      <c r="AF6" s="40">
        <v>258701.6</v>
      </c>
    </row>
    <row r="7" spans="1:34" x14ac:dyDescent="0.2">
      <c r="A7" s="241" t="s">
        <v>581</v>
      </c>
      <c r="B7" s="241" t="s">
        <v>83</v>
      </c>
      <c r="C7" s="241">
        <v>7034</v>
      </c>
      <c r="D7" s="241" t="s">
        <v>3</v>
      </c>
      <c r="E7" s="126" t="s">
        <v>3</v>
      </c>
      <c r="F7" s="36">
        <v>758266.41</v>
      </c>
      <c r="G7" s="36">
        <v>23779.040000000001</v>
      </c>
      <c r="H7" s="36">
        <v>270246</v>
      </c>
      <c r="I7" s="197">
        <v>346449.91</v>
      </c>
      <c r="J7" s="197">
        <v>52147.48</v>
      </c>
      <c r="M7" s="242">
        <v>14400</v>
      </c>
      <c r="O7" s="242">
        <v>0</v>
      </c>
      <c r="R7" s="197">
        <v>339397.63</v>
      </c>
      <c r="S7" s="197">
        <v>1481598.18</v>
      </c>
      <c r="V7" s="222">
        <v>1912297.99</v>
      </c>
      <c r="W7" s="222">
        <v>212400</v>
      </c>
      <c r="X7" s="222">
        <v>1613.94</v>
      </c>
      <c r="Y7" s="222">
        <v>1544070</v>
      </c>
      <c r="AA7" s="222">
        <v>1479</v>
      </c>
      <c r="AB7" s="40">
        <v>2614670</v>
      </c>
      <c r="AC7" s="40">
        <v>30782</v>
      </c>
      <c r="AE7" s="40">
        <v>1171295.8999999999</v>
      </c>
      <c r="AF7" s="40">
        <v>239620</v>
      </c>
    </row>
    <row r="8" spans="1:34" x14ac:dyDescent="0.2">
      <c r="A8" s="241" t="s">
        <v>581</v>
      </c>
      <c r="B8" s="241" t="s">
        <v>83</v>
      </c>
      <c r="C8" s="241">
        <v>5253</v>
      </c>
      <c r="D8" s="241" t="s">
        <v>4</v>
      </c>
      <c r="E8" s="126" t="s">
        <v>4</v>
      </c>
      <c r="F8" s="36">
        <v>444415.37</v>
      </c>
      <c r="G8" s="36">
        <v>0</v>
      </c>
      <c r="H8" s="36">
        <v>123494.18</v>
      </c>
      <c r="I8" s="197">
        <v>77504.44</v>
      </c>
      <c r="J8" s="197">
        <v>441188.65</v>
      </c>
      <c r="M8" s="242">
        <v>10800</v>
      </c>
      <c r="O8" s="242">
        <v>100.5</v>
      </c>
      <c r="R8" s="197">
        <v>-2444496.61</v>
      </c>
      <c r="S8" s="197">
        <v>3577514.61</v>
      </c>
      <c r="V8" s="222">
        <v>2087188.72</v>
      </c>
      <c r="W8" s="222">
        <v>112390</v>
      </c>
      <c r="X8" s="222">
        <v>654.03</v>
      </c>
      <c r="Y8" s="222">
        <v>1270920</v>
      </c>
      <c r="AA8" s="222">
        <v>8379</v>
      </c>
      <c r="AB8" s="40">
        <v>2238864</v>
      </c>
      <c r="AC8" s="40">
        <v>4740</v>
      </c>
      <c r="AD8" s="40">
        <v>670</v>
      </c>
      <c r="AE8" s="40">
        <v>1237816.69</v>
      </c>
      <c r="AF8" s="40">
        <v>54756.92</v>
      </c>
    </row>
    <row r="9" spans="1:34" x14ac:dyDescent="0.2">
      <c r="A9" s="241" t="s">
        <v>581</v>
      </c>
      <c r="B9" s="241" t="s">
        <v>83</v>
      </c>
      <c r="C9" s="241">
        <v>1881</v>
      </c>
      <c r="D9" s="241" t="s">
        <v>5</v>
      </c>
      <c r="E9" s="126" t="s">
        <v>5</v>
      </c>
      <c r="F9" s="36">
        <v>307605.17</v>
      </c>
      <c r="G9" s="36">
        <v>9100</v>
      </c>
      <c r="H9" s="36">
        <v>160462.32999999999</v>
      </c>
      <c r="I9" s="197">
        <v>542234.65</v>
      </c>
      <c r="J9" s="197">
        <v>146269.16</v>
      </c>
      <c r="M9" s="242">
        <v>12450</v>
      </c>
      <c r="O9" s="242">
        <v>1679.56</v>
      </c>
      <c r="R9" s="197">
        <v>1224531.23</v>
      </c>
      <c r="S9" s="197">
        <v>80851.62</v>
      </c>
      <c r="V9" s="222">
        <v>480521.31</v>
      </c>
      <c r="X9" s="222">
        <v>635.02</v>
      </c>
      <c r="Y9" s="222">
        <v>1149200</v>
      </c>
      <c r="AA9" s="222">
        <v>15000</v>
      </c>
      <c r="AB9" s="40">
        <v>1342000</v>
      </c>
      <c r="AC9" s="40">
        <v>5530</v>
      </c>
      <c r="AE9" s="40">
        <v>332427.67</v>
      </c>
      <c r="AF9" s="40">
        <v>119239.76</v>
      </c>
    </row>
    <row r="10" spans="1:34" x14ac:dyDescent="0.2">
      <c r="A10" s="241" t="s">
        <v>581</v>
      </c>
      <c r="B10" s="241" t="s">
        <v>83</v>
      </c>
      <c r="C10" s="241">
        <v>7224</v>
      </c>
      <c r="D10" s="241" t="s">
        <v>6</v>
      </c>
      <c r="E10" s="126" t="s">
        <v>6</v>
      </c>
      <c r="F10" s="36">
        <v>731172.88</v>
      </c>
      <c r="G10" s="36">
        <v>44747.41</v>
      </c>
      <c r="H10" s="36">
        <v>191079.67</v>
      </c>
      <c r="I10" s="197">
        <v>1022564.46</v>
      </c>
      <c r="J10" s="197">
        <v>221675.51999999999</v>
      </c>
      <c r="M10" s="242">
        <v>11100</v>
      </c>
      <c r="O10" s="242">
        <v>131.38999999999999</v>
      </c>
      <c r="R10" s="197">
        <v>-277782.26</v>
      </c>
      <c r="S10" s="197">
        <v>2359303.7200000002</v>
      </c>
      <c r="V10" s="222">
        <v>1310874.77</v>
      </c>
      <c r="W10" s="222">
        <v>328590</v>
      </c>
      <c r="X10" s="222">
        <v>1034.1099999999999</v>
      </c>
      <c r="Y10" s="222">
        <v>2092200</v>
      </c>
      <c r="AA10" s="222">
        <v>53822</v>
      </c>
      <c r="AB10" s="40">
        <v>2863320</v>
      </c>
      <c r="AD10" s="40">
        <v>2690</v>
      </c>
      <c r="AE10" s="40">
        <v>715244.97</v>
      </c>
      <c r="AF10" s="40">
        <v>86778.82</v>
      </c>
    </row>
    <row r="11" spans="1:34" x14ac:dyDescent="0.2">
      <c r="A11" s="241" t="s">
        <v>581</v>
      </c>
      <c r="B11" s="241" t="s">
        <v>83</v>
      </c>
      <c r="C11" s="241">
        <v>2635</v>
      </c>
      <c r="D11" s="241" t="s">
        <v>7</v>
      </c>
      <c r="E11" s="126" t="s">
        <v>7</v>
      </c>
      <c r="F11" s="36">
        <v>109511.69</v>
      </c>
      <c r="G11" s="36">
        <v>2100</v>
      </c>
      <c r="H11" s="36">
        <v>13687.1</v>
      </c>
      <c r="I11" s="197">
        <v>778674.5</v>
      </c>
      <c r="J11" s="197">
        <v>408463.7</v>
      </c>
      <c r="M11" s="242">
        <v>13440</v>
      </c>
      <c r="O11" s="242">
        <v>42.21</v>
      </c>
      <c r="R11" s="197">
        <v>-779391.96</v>
      </c>
      <c r="S11" s="197">
        <v>2243800.1</v>
      </c>
      <c r="V11" s="222">
        <v>699024.89</v>
      </c>
      <c r="W11" s="222">
        <v>100410</v>
      </c>
      <c r="X11" s="222">
        <v>703.77</v>
      </c>
      <c r="Y11" s="222">
        <v>565000</v>
      </c>
      <c r="AA11" s="222">
        <v>15000</v>
      </c>
      <c r="AB11" s="40">
        <v>967280</v>
      </c>
      <c r="AD11" s="40">
        <v>27337.72</v>
      </c>
      <c r="AE11" s="40">
        <v>405601.22</v>
      </c>
      <c r="AF11" s="40">
        <v>145373.07999999999</v>
      </c>
    </row>
    <row r="12" spans="1:34" x14ac:dyDescent="0.2">
      <c r="A12" s="241" t="s">
        <v>581</v>
      </c>
      <c r="B12" s="241" t="s">
        <v>83</v>
      </c>
      <c r="C12" s="241">
        <v>4596</v>
      </c>
      <c r="D12" s="241" t="s">
        <v>8</v>
      </c>
      <c r="E12" s="126" t="s">
        <v>8</v>
      </c>
      <c r="F12" s="36">
        <v>761223.03</v>
      </c>
      <c r="G12" s="36">
        <v>15654.58</v>
      </c>
      <c r="H12" s="36">
        <v>127633.37</v>
      </c>
      <c r="I12" s="197">
        <v>334886.58</v>
      </c>
      <c r="J12" s="197">
        <v>68970.490000000005</v>
      </c>
      <c r="M12" s="242">
        <v>13200</v>
      </c>
      <c r="O12" s="242">
        <v>0</v>
      </c>
      <c r="R12" s="197">
        <v>-1088208.93</v>
      </c>
      <c r="S12" s="197">
        <v>2541297.98</v>
      </c>
      <c r="V12" s="222">
        <v>1145962.3799999999</v>
      </c>
      <c r="W12" s="222">
        <v>155010</v>
      </c>
      <c r="X12" s="222">
        <v>1554.24</v>
      </c>
      <c r="Y12" s="222">
        <v>990800</v>
      </c>
      <c r="AA12" s="222">
        <v>30032</v>
      </c>
      <c r="AB12" s="40">
        <v>1605230</v>
      </c>
      <c r="AC12" s="40">
        <v>940</v>
      </c>
      <c r="AD12" s="40">
        <v>4640</v>
      </c>
      <c r="AE12" s="40">
        <v>749308.52</v>
      </c>
      <c r="AF12" s="40">
        <v>121161.1</v>
      </c>
    </row>
    <row r="13" spans="1:34" x14ac:dyDescent="0.2">
      <c r="A13" s="241" t="s">
        <v>581</v>
      </c>
      <c r="B13" s="241" t="s">
        <v>83</v>
      </c>
      <c r="C13" s="241">
        <v>3172</v>
      </c>
      <c r="D13" s="241" t="s">
        <v>9</v>
      </c>
      <c r="E13" s="126" t="s">
        <v>9</v>
      </c>
      <c r="F13" s="36">
        <v>484205.58</v>
      </c>
      <c r="G13" s="36">
        <v>1466.66</v>
      </c>
      <c r="H13" s="36">
        <v>276457.26</v>
      </c>
      <c r="I13" s="197">
        <v>527505.06999999995</v>
      </c>
      <c r="J13" s="197">
        <v>237454.77</v>
      </c>
      <c r="M13" s="242">
        <v>28325</v>
      </c>
      <c r="O13" s="242">
        <v>67.23</v>
      </c>
      <c r="R13" s="197">
        <v>4234212.93</v>
      </c>
      <c r="S13" s="197">
        <v>-2357450.56</v>
      </c>
      <c r="V13" s="222">
        <v>613976.18000000005</v>
      </c>
      <c r="X13" s="222">
        <v>1066.1500000000001</v>
      </c>
      <c r="Y13" s="222">
        <v>827350</v>
      </c>
      <c r="AA13" s="222">
        <v>1532</v>
      </c>
      <c r="AB13" s="40">
        <v>1083458</v>
      </c>
      <c r="AC13" s="40">
        <v>1440</v>
      </c>
      <c r="AD13" s="40">
        <v>19860</v>
      </c>
      <c r="AE13" s="40">
        <v>577064.29</v>
      </c>
      <c r="AF13" s="40">
        <v>140167.29999999999</v>
      </c>
    </row>
    <row r="14" spans="1:34" x14ac:dyDescent="0.2">
      <c r="A14" s="241" t="s">
        <v>581</v>
      </c>
      <c r="B14" s="241" t="s">
        <v>83</v>
      </c>
      <c r="C14" s="241">
        <v>2856</v>
      </c>
      <c r="D14" s="241" t="s">
        <v>10</v>
      </c>
      <c r="E14" s="126" t="s">
        <v>10</v>
      </c>
      <c r="F14" s="36">
        <v>247991.03</v>
      </c>
      <c r="G14" s="36">
        <v>24785.22</v>
      </c>
      <c r="H14" s="36">
        <v>82425.929999999993</v>
      </c>
      <c r="I14" s="197">
        <v>1234164.55</v>
      </c>
      <c r="J14" s="197">
        <v>82942.41</v>
      </c>
      <c r="M14" s="242">
        <v>10600</v>
      </c>
      <c r="O14" s="242">
        <v>48.27</v>
      </c>
      <c r="R14" s="197">
        <v>-1577722.72</v>
      </c>
      <c r="S14" s="197">
        <v>3416597.09</v>
      </c>
      <c r="V14" s="222">
        <v>890083.77</v>
      </c>
      <c r="W14" s="222">
        <v>100000</v>
      </c>
      <c r="X14" s="222">
        <v>603.89</v>
      </c>
      <c r="Y14" s="222">
        <v>854920</v>
      </c>
      <c r="AA14" s="222">
        <v>63235</v>
      </c>
      <c r="AB14" s="40">
        <v>1358560</v>
      </c>
      <c r="AD14" s="40">
        <v>17290</v>
      </c>
      <c r="AE14" s="40">
        <v>494896.08</v>
      </c>
      <c r="AF14" s="40">
        <v>215310.07999999999</v>
      </c>
    </row>
    <row r="15" spans="1:34" x14ac:dyDescent="0.2">
      <c r="A15" s="241" t="s">
        <v>581</v>
      </c>
      <c r="B15" s="241" t="s">
        <v>83</v>
      </c>
      <c r="C15" s="241">
        <v>4051</v>
      </c>
      <c r="D15" s="241" t="s">
        <v>11</v>
      </c>
      <c r="E15" s="126" t="s">
        <v>11</v>
      </c>
      <c r="F15" s="36">
        <v>485550.59</v>
      </c>
      <c r="G15" s="36">
        <v>0</v>
      </c>
      <c r="H15" s="36">
        <v>63379.35</v>
      </c>
      <c r="I15" s="197">
        <v>2684530.4</v>
      </c>
      <c r="J15" s="197">
        <v>367212.4</v>
      </c>
      <c r="M15" s="242">
        <v>13620</v>
      </c>
      <c r="O15" s="242">
        <v>87.51</v>
      </c>
      <c r="R15" s="197">
        <v>616212.06999999995</v>
      </c>
      <c r="S15" s="197">
        <v>3110817.16</v>
      </c>
      <c r="V15" s="222">
        <v>1044479.61</v>
      </c>
      <c r="W15" s="222">
        <v>280000</v>
      </c>
      <c r="X15" s="222">
        <v>633.04</v>
      </c>
      <c r="Y15" s="222">
        <v>1098800</v>
      </c>
      <c r="AB15" s="40">
        <v>1476968</v>
      </c>
      <c r="AC15" s="40">
        <v>30476</v>
      </c>
      <c r="AD15" s="40">
        <v>8070</v>
      </c>
      <c r="AE15" s="40">
        <v>771069.85</v>
      </c>
      <c r="AF15" s="40">
        <v>277392.8</v>
      </c>
    </row>
    <row r="16" spans="1:34" x14ac:dyDescent="0.2">
      <c r="A16" s="241" t="s">
        <v>581</v>
      </c>
      <c r="B16" s="241" t="s">
        <v>83</v>
      </c>
      <c r="C16" s="241">
        <v>5248</v>
      </c>
      <c r="D16" s="241" t="s">
        <v>12</v>
      </c>
      <c r="E16" s="126" t="s">
        <v>12</v>
      </c>
      <c r="F16" s="36">
        <v>122645.57</v>
      </c>
      <c r="G16" s="36">
        <v>9086.59</v>
      </c>
      <c r="H16" s="36">
        <v>47978.86</v>
      </c>
      <c r="I16" s="197">
        <v>787716.08</v>
      </c>
      <c r="J16" s="197">
        <v>225933.49</v>
      </c>
      <c r="M16" s="242">
        <v>21540</v>
      </c>
      <c r="O16" s="242">
        <v>236.56</v>
      </c>
      <c r="R16" s="197">
        <v>-2870542.43</v>
      </c>
      <c r="S16" s="197">
        <v>4381554.71</v>
      </c>
      <c r="V16" s="222">
        <v>1233555.07</v>
      </c>
      <c r="X16" s="222">
        <v>388.64</v>
      </c>
      <c r="Y16" s="222">
        <v>1142990</v>
      </c>
      <c r="AA16" s="222">
        <v>5310</v>
      </c>
      <c r="AB16" s="40">
        <v>1572296</v>
      </c>
      <c r="AC16" s="40">
        <v>25424</v>
      </c>
      <c r="AD16" s="40">
        <v>19133</v>
      </c>
      <c r="AE16" s="40">
        <v>864926.08</v>
      </c>
      <c r="AF16" s="40">
        <v>222592.88</v>
      </c>
      <c r="AG16" s="40">
        <v>17300</v>
      </c>
    </row>
    <row r="17" spans="1:34" x14ac:dyDescent="0.2">
      <c r="A17" s="241" t="s">
        <v>581</v>
      </c>
      <c r="B17" s="241" t="s">
        <v>83</v>
      </c>
      <c r="C17" s="241">
        <v>3653</v>
      </c>
      <c r="D17" s="241" t="s">
        <v>13</v>
      </c>
      <c r="E17" s="126" t="s">
        <v>13</v>
      </c>
      <c r="F17" s="36">
        <v>635319.47</v>
      </c>
      <c r="G17" s="36">
        <v>0</v>
      </c>
      <c r="H17" s="36">
        <v>37454.82</v>
      </c>
      <c r="I17" s="197">
        <v>558808.28</v>
      </c>
      <c r="J17" s="197">
        <v>160919.51999999999</v>
      </c>
      <c r="M17" s="242">
        <v>12000</v>
      </c>
      <c r="O17" s="242">
        <v>120.94</v>
      </c>
      <c r="R17" s="197">
        <v>-1111235.43</v>
      </c>
      <c r="S17" s="197">
        <v>2824820.87</v>
      </c>
      <c r="V17" s="222">
        <v>928452.45</v>
      </c>
      <c r="X17" s="222">
        <v>1568.82</v>
      </c>
      <c r="Y17" s="222">
        <v>844010</v>
      </c>
      <c r="AA17" s="222">
        <v>191156</v>
      </c>
      <c r="AB17" s="40">
        <v>1401350</v>
      </c>
      <c r="AD17" s="40">
        <v>2390</v>
      </c>
      <c r="AE17" s="40">
        <v>688770.14</v>
      </c>
      <c r="AF17" s="40">
        <v>205881.42</v>
      </c>
    </row>
    <row r="18" spans="1:34" x14ac:dyDescent="0.2">
      <c r="A18" s="241" t="s">
        <v>581</v>
      </c>
      <c r="B18" s="241" t="s">
        <v>83</v>
      </c>
      <c r="C18" s="241">
        <v>5830</v>
      </c>
      <c r="D18" s="241" t="s">
        <v>14</v>
      </c>
      <c r="E18" s="126" t="s">
        <v>14</v>
      </c>
      <c r="F18" s="36">
        <v>605092.47</v>
      </c>
      <c r="G18" s="36">
        <v>2282.3000000000002</v>
      </c>
      <c r="H18" s="36">
        <v>171600.47</v>
      </c>
      <c r="I18" s="197">
        <v>277992.7</v>
      </c>
      <c r="J18" s="197">
        <v>69058.13</v>
      </c>
      <c r="M18" s="242">
        <v>13800</v>
      </c>
      <c r="O18" s="242">
        <v>172.2</v>
      </c>
      <c r="R18" s="197">
        <v>-1023614.75</v>
      </c>
      <c r="S18" s="197">
        <v>2287611.84</v>
      </c>
      <c r="V18" s="222">
        <v>1315823.23</v>
      </c>
      <c r="W18" s="222">
        <v>306850</v>
      </c>
      <c r="X18" s="222">
        <v>1387.8</v>
      </c>
      <c r="Y18" s="222">
        <v>1981930</v>
      </c>
      <c r="AB18" s="40">
        <v>2403400</v>
      </c>
      <c r="AD18" s="40">
        <v>28566</v>
      </c>
      <c r="AE18" s="40">
        <v>1220790.96</v>
      </c>
      <c r="AF18" s="40">
        <v>105177.29</v>
      </c>
    </row>
    <row r="19" spans="1:34" x14ac:dyDescent="0.2">
      <c r="A19" s="241" t="s">
        <v>581</v>
      </c>
      <c r="B19" s="241" t="s">
        <v>83</v>
      </c>
      <c r="C19" s="241">
        <v>3971</v>
      </c>
      <c r="D19" s="241" t="s">
        <v>15</v>
      </c>
      <c r="E19" s="126" t="s">
        <v>15</v>
      </c>
      <c r="F19" s="36">
        <v>85496.76</v>
      </c>
      <c r="G19" s="36">
        <v>36747.35</v>
      </c>
      <c r="H19" s="36">
        <v>40821.22</v>
      </c>
      <c r="I19" s="197">
        <v>176842.3</v>
      </c>
      <c r="J19" s="197">
        <v>35606.86</v>
      </c>
      <c r="M19" s="242">
        <v>10200</v>
      </c>
      <c r="O19" s="242">
        <v>172.08</v>
      </c>
      <c r="R19" s="197">
        <v>-1843326.53</v>
      </c>
      <c r="S19" s="197">
        <v>2658489.6</v>
      </c>
      <c r="V19" s="222">
        <v>1118546.25</v>
      </c>
      <c r="W19" s="222">
        <v>33530</v>
      </c>
      <c r="X19" s="222">
        <v>649.05999999999995</v>
      </c>
      <c r="Y19" s="222">
        <v>945520</v>
      </c>
      <c r="AA19" s="222">
        <v>13500</v>
      </c>
      <c r="AB19" s="40">
        <v>1817590</v>
      </c>
      <c r="AC19" s="40">
        <v>16430</v>
      </c>
      <c r="AE19" s="40">
        <v>619992</v>
      </c>
      <c r="AF19" s="40">
        <v>107753.97</v>
      </c>
    </row>
    <row r="20" spans="1:34" x14ac:dyDescent="0.2">
      <c r="A20" s="241" t="s">
        <v>581</v>
      </c>
      <c r="B20" s="241" t="s">
        <v>83</v>
      </c>
      <c r="C20" s="241">
        <v>2968</v>
      </c>
      <c r="D20" s="241" t="s">
        <v>16</v>
      </c>
      <c r="E20" s="126" t="s">
        <v>16</v>
      </c>
      <c r="F20" s="36">
        <v>366453.22</v>
      </c>
      <c r="G20" s="36">
        <v>29863.39</v>
      </c>
      <c r="H20" s="36">
        <v>63112.62</v>
      </c>
      <c r="I20" s="197">
        <v>3619052.15</v>
      </c>
      <c r="J20" s="197">
        <v>99448.43</v>
      </c>
      <c r="M20" s="242">
        <v>12510</v>
      </c>
      <c r="O20" s="242">
        <v>14.07</v>
      </c>
      <c r="R20" s="197">
        <v>3582814.58</v>
      </c>
      <c r="S20" s="197">
        <v>712043.8</v>
      </c>
      <c r="V20" s="222">
        <v>714572.22</v>
      </c>
      <c r="X20" s="222">
        <v>789.86</v>
      </c>
      <c r="Y20" s="222">
        <v>554000</v>
      </c>
      <c r="AA20" s="222">
        <v>16813</v>
      </c>
      <c r="AB20" s="40">
        <v>930766</v>
      </c>
      <c r="AD20" s="40">
        <v>12060</v>
      </c>
      <c r="AE20" s="40">
        <v>308628.53000000003</v>
      </c>
      <c r="AF20" s="40">
        <v>164173.19</v>
      </c>
    </row>
    <row r="21" spans="1:34" x14ac:dyDescent="0.2">
      <c r="A21" s="241" t="s">
        <v>581</v>
      </c>
      <c r="B21" s="241" t="s">
        <v>83</v>
      </c>
      <c r="C21" s="241">
        <v>3278</v>
      </c>
      <c r="D21" s="241" t="s">
        <v>17</v>
      </c>
      <c r="E21" s="126" t="s">
        <v>17</v>
      </c>
      <c r="F21" s="36">
        <v>250518.27</v>
      </c>
      <c r="G21" s="36">
        <v>10598.53</v>
      </c>
      <c r="H21" s="36">
        <v>68314.740000000005</v>
      </c>
      <c r="I21" s="197">
        <v>517358.68</v>
      </c>
      <c r="J21" s="197">
        <v>66799.02</v>
      </c>
      <c r="M21" s="242">
        <v>9600</v>
      </c>
      <c r="O21" s="242">
        <v>16.989999999999998</v>
      </c>
      <c r="R21" s="197">
        <v>-3019488.99</v>
      </c>
      <c r="S21" s="197">
        <v>4272663.5999999996</v>
      </c>
      <c r="V21" s="222">
        <v>968752.33</v>
      </c>
      <c r="X21" s="222">
        <v>592.66</v>
      </c>
      <c r="Y21" s="222">
        <v>356420</v>
      </c>
      <c r="AA21" s="222">
        <v>15016</v>
      </c>
      <c r="AB21" s="40">
        <v>928146</v>
      </c>
      <c r="AC21" s="40">
        <v>7620</v>
      </c>
      <c r="AE21" s="40">
        <v>515216.85</v>
      </c>
      <c r="AF21" s="40">
        <v>239000.5</v>
      </c>
    </row>
    <row r="22" spans="1:34" x14ac:dyDescent="0.2">
      <c r="A22" s="241" t="s">
        <v>581</v>
      </c>
      <c r="B22" s="241" t="s">
        <v>83</v>
      </c>
      <c r="C22" s="241">
        <v>3563</v>
      </c>
      <c r="D22" s="241" t="s">
        <v>18</v>
      </c>
      <c r="E22" s="126" t="s">
        <v>18</v>
      </c>
      <c r="F22" s="36">
        <v>392166.75</v>
      </c>
      <c r="G22" s="36">
        <v>57435.73</v>
      </c>
      <c r="H22" s="36">
        <v>82861.740000000005</v>
      </c>
      <c r="I22" s="197">
        <v>609179.53</v>
      </c>
      <c r="J22" s="197">
        <v>11761</v>
      </c>
      <c r="M22" s="242">
        <v>0</v>
      </c>
      <c r="O22" s="242">
        <v>53.8</v>
      </c>
      <c r="R22" s="197">
        <v>-619349.31999999995</v>
      </c>
      <c r="S22" s="197">
        <v>2054348.01</v>
      </c>
      <c r="V22" s="222">
        <v>915093.28</v>
      </c>
      <c r="X22" s="222">
        <v>997.96</v>
      </c>
      <c r="Y22" s="222">
        <v>1145870</v>
      </c>
      <c r="AA22" s="222">
        <v>27537</v>
      </c>
      <c r="AB22" s="40">
        <v>1593664</v>
      </c>
      <c r="AC22" s="40">
        <v>6620</v>
      </c>
      <c r="AD22" s="40">
        <v>1890</v>
      </c>
      <c r="AE22" s="40">
        <v>596961.64</v>
      </c>
      <c r="AF22" s="40">
        <v>105268.34</v>
      </c>
      <c r="AH22" s="40">
        <v>66742</v>
      </c>
    </row>
    <row r="23" spans="1:34" x14ac:dyDescent="0.2">
      <c r="A23" s="241" t="s">
        <v>581</v>
      </c>
      <c r="B23" s="241" t="s">
        <v>83</v>
      </c>
      <c r="C23" s="241">
        <v>3858</v>
      </c>
      <c r="D23" s="241" t="s">
        <v>79</v>
      </c>
      <c r="E23" s="126" t="s">
        <v>79</v>
      </c>
      <c r="F23" s="36">
        <v>888029.8</v>
      </c>
      <c r="G23" s="36">
        <v>0</v>
      </c>
      <c r="H23" s="36">
        <v>78135.240000000005</v>
      </c>
      <c r="I23" s="197">
        <v>5</v>
      </c>
      <c r="J23" s="197">
        <v>292663.94</v>
      </c>
      <c r="M23" s="242">
        <v>15060</v>
      </c>
      <c r="O23" s="242">
        <v>84.8</v>
      </c>
      <c r="R23" s="197">
        <v>3620586.36</v>
      </c>
      <c r="S23" s="197">
        <v>-2203520.5099999998</v>
      </c>
      <c r="V23" s="222">
        <v>939479.71</v>
      </c>
      <c r="W23" s="222">
        <v>28470</v>
      </c>
      <c r="X23" s="222">
        <v>1937.29</v>
      </c>
      <c r="Y23" s="222">
        <v>1566500</v>
      </c>
      <c r="AA23" s="222">
        <v>126452.87</v>
      </c>
      <c r="AB23" s="40">
        <v>2216050</v>
      </c>
      <c r="AD23" s="40">
        <v>24574</v>
      </c>
      <c r="AE23" s="40">
        <v>553539.83999999997</v>
      </c>
      <c r="AF23" s="40">
        <v>42052.7</v>
      </c>
    </row>
    <row r="24" spans="1:34" x14ac:dyDescent="0.2">
      <c r="A24" s="241" t="s">
        <v>585</v>
      </c>
      <c r="B24" s="241" t="s">
        <v>84</v>
      </c>
      <c r="C24" s="241">
        <v>7520</v>
      </c>
      <c r="D24" s="241" t="s">
        <v>19</v>
      </c>
      <c r="E24" s="126" t="s">
        <v>19</v>
      </c>
      <c r="F24" s="36">
        <v>476150.68</v>
      </c>
      <c r="G24" s="36">
        <v>68340</v>
      </c>
      <c r="H24" s="36">
        <v>52357.63</v>
      </c>
      <c r="I24" s="197">
        <v>205339.48</v>
      </c>
      <c r="J24" s="197">
        <v>218267.41</v>
      </c>
      <c r="M24" s="242">
        <v>418900</v>
      </c>
      <c r="O24" s="242">
        <v>0</v>
      </c>
      <c r="R24" s="197">
        <v>-1201350.55</v>
      </c>
      <c r="S24" s="197">
        <v>2350727.5299999998</v>
      </c>
      <c r="V24" s="222">
        <v>2017103.91</v>
      </c>
      <c r="X24" s="222">
        <v>1398.04</v>
      </c>
      <c r="Y24" s="222">
        <v>1984900</v>
      </c>
      <c r="AB24" s="40">
        <v>2629774</v>
      </c>
      <c r="AC24" s="40">
        <v>1950</v>
      </c>
      <c r="AE24" s="40">
        <v>1651326.2</v>
      </c>
      <c r="AF24" s="40">
        <v>242013.53</v>
      </c>
      <c r="AG24" s="40">
        <v>26160</v>
      </c>
    </row>
    <row r="25" spans="1:34" x14ac:dyDescent="0.2">
      <c r="A25" s="241" t="s">
        <v>585</v>
      </c>
      <c r="B25" s="241" t="s">
        <v>84</v>
      </c>
      <c r="C25" s="241">
        <v>4435</v>
      </c>
      <c r="D25" s="241" t="s">
        <v>20</v>
      </c>
      <c r="E25" s="126" t="s">
        <v>20</v>
      </c>
      <c r="F25" s="36">
        <v>58540.53</v>
      </c>
      <c r="G25" s="36">
        <v>7000</v>
      </c>
      <c r="H25" s="36">
        <v>73937.960000000006</v>
      </c>
      <c r="I25" s="197">
        <v>751173.66</v>
      </c>
      <c r="J25" s="197">
        <v>280069.7</v>
      </c>
      <c r="M25" s="242">
        <v>288590.65000000002</v>
      </c>
      <c r="O25" s="242">
        <v>114.47</v>
      </c>
      <c r="R25" s="197">
        <v>-1955070.35</v>
      </c>
      <c r="S25" s="197">
        <v>3163898.35</v>
      </c>
      <c r="V25" s="222">
        <v>1195492.53</v>
      </c>
      <c r="W25" s="222">
        <v>94500</v>
      </c>
      <c r="X25" s="222">
        <v>464.92</v>
      </c>
      <c r="Y25" s="222">
        <v>808400</v>
      </c>
      <c r="AB25" s="40">
        <v>1238500</v>
      </c>
      <c r="AC25" s="40">
        <v>18716</v>
      </c>
      <c r="AE25" s="40">
        <v>840601.58</v>
      </c>
      <c r="AF25" s="40">
        <v>327851.14</v>
      </c>
    </row>
    <row r="26" spans="1:34" x14ac:dyDescent="0.2">
      <c r="A26" s="241" t="s">
        <v>585</v>
      </c>
      <c r="B26" s="241" t="s">
        <v>84</v>
      </c>
      <c r="C26" s="241">
        <v>7559</v>
      </c>
      <c r="D26" s="241" t="s">
        <v>21</v>
      </c>
      <c r="E26" s="126" t="s">
        <v>21</v>
      </c>
      <c r="F26" s="36">
        <v>967722.58</v>
      </c>
      <c r="G26" s="36">
        <v>0</v>
      </c>
      <c r="H26" s="36">
        <v>384917.9</v>
      </c>
      <c r="I26" s="197">
        <v>815439.87</v>
      </c>
      <c r="J26" s="197">
        <v>1002396.35</v>
      </c>
      <c r="M26" s="242">
        <v>424006.79</v>
      </c>
      <c r="O26" s="242">
        <v>104890.36</v>
      </c>
      <c r="R26" s="197">
        <v>1099121.24</v>
      </c>
      <c r="S26" s="197">
        <v>2060186.09</v>
      </c>
      <c r="V26" s="222">
        <v>1916647.48</v>
      </c>
      <c r="W26" s="222">
        <v>529416</v>
      </c>
      <c r="X26" s="222">
        <v>9.61</v>
      </c>
      <c r="Y26" s="222">
        <v>2387320</v>
      </c>
      <c r="AB26" s="40">
        <v>3186566.74</v>
      </c>
      <c r="AC26" s="40">
        <v>65760</v>
      </c>
      <c r="AD26" s="40">
        <v>37231</v>
      </c>
      <c r="AE26" s="40">
        <v>1635776.52</v>
      </c>
      <c r="AF26" s="40">
        <v>330786.61</v>
      </c>
      <c r="AG26" s="40">
        <v>95000</v>
      </c>
    </row>
    <row r="27" spans="1:34" x14ac:dyDescent="0.2">
      <c r="A27" s="241" t="s">
        <v>585</v>
      </c>
      <c r="B27" s="241" t="s">
        <v>84</v>
      </c>
      <c r="C27" s="241">
        <v>5371</v>
      </c>
      <c r="D27" s="241" t="s">
        <v>22</v>
      </c>
      <c r="E27" s="126" t="s">
        <v>22</v>
      </c>
      <c r="F27" s="36">
        <v>31034.79</v>
      </c>
      <c r="G27" s="36">
        <v>8800</v>
      </c>
      <c r="H27" s="36">
        <v>260835.74</v>
      </c>
      <c r="I27" s="197">
        <v>348089.31</v>
      </c>
      <c r="J27" s="197">
        <v>520795.99</v>
      </c>
      <c r="M27" s="242">
        <v>180836.78</v>
      </c>
      <c r="O27" s="242">
        <v>123.16</v>
      </c>
      <c r="R27" s="197">
        <v>-1612035.58</v>
      </c>
      <c r="S27" s="197">
        <v>2920599.11</v>
      </c>
      <c r="V27" s="222">
        <v>1573003.48</v>
      </c>
      <c r="W27" s="222">
        <v>302540</v>
      </c>
      <c r="X27" s="222">
        <v>453.82</v>
      </c>
      <c r="Y27" s="222">
        <v>1305120</v>
      </c>
      <c r="AB27" s="40">
        <v>1999970</v>
      </c>
      <c r="AD27" s="40">
        <v>13040</v>
      </c>
      <c r="AE27" s="40">
        <v>1120730.54</v>
      </c>
      <c r="AF27" s="40">
        <v>367344.4</v>
      </c>
    </row>
    <row r="28" spans="1:34" x14ac:dyDescent="0.2">
      <c r="A28" s="241" t="s">
        <v>585</v>
      </c>
      <c r="B28" s="241" t="s">
        <v>84</v>
      </c>
      <c r="C28" s="241">
        <v>3455</v>
      </c>
      <c r="D28" s="241" t="s">
        <v>23</v>
      </c>
      <c r="E28" s="126" t="s">
        <v>23</v>
      </c>
      <c r="F28" s="36">
        <v>177084.2</v>
      </c>
      <c r="G28" s="36">
        <v>4566.6400000000003</v>
      </c>
      <c r="H28" s="36">
        <v>63755.21</v>
      </c>
      <c r="I28" s="197">
        <v>508313.9</v>
      </c>
      <c r="J28" s="197">
        <v>291486.53000000003</v>
      </c>
      <c r="M28" s="242">
        <v>92887.85</v>
      </c>
      <c r="O28" s="242">
        <v>1475.29</v>
      </c>
      <c r="R28" s="197">
        <v>-212620.51</v>
      </c>
      <c r="S28" s="197">
        <v>1187021.07</v>
      </c>
      <c r="V28" s="222">
        <v>1543883.79</v>
      </c>
      <c r="W28" s="222">
        <v>232700</v>
      </c>
      <c r="X28" s="222">
        <v>565.77</v>
      </c>
      <c r="Y28" s="222">
        <v>683340</v>
      </c>
      <c r="AB28" s="40">
        <v>1497660</v>
      </c>
      <c r="AC28" s="40">
        <v>20780.919999999998</v>
      </c>
      <c r="AD28" s="40">
        <v>16499.5</v>
      </c>
      <c r="AE28" s="40">
        <v>778546.56</v>
      </c>
      <c r="AF28" s="40">
        <v>170559.8</v>
      </c>
    </row>
    <row r="29" spans="1:34" x14ac:dyDescent="0.2">
      <c r="A29" s="241" t="s">
        <v>585</v>
      </c>
      <c r="B29" s="241" t="s">
        <v>84</v>
      </c>
      <c r="C29" s="241">
        <v>3861</v>
      </c>
      <c r="D29" s="241" t="s">
        <v>24</v>
      </c>
      <c r="E29" s="126" t="s">
        <v>24</v>
      </c>
      <c r="F29" s="36">
        <v>164610.32</v>
      </c>
      <c r="G29" s="36">
        <v>0</v>
      </c>
      <c r="H29" s="36">
        <v>146771.73000000001</v>
      </c>
      <c r="I29" s="197">
        <v>607516.69999999995</v>
      </c>
      <c r="J29" s="197">
        <v>244766.24</v>
      </c>
      <c r="M29" s="242">
        <v>19658.759999999998</v>
      </c>
      <c r="O29" s="242">
        <v>250497</v>
      </c>
      <c r="R29" s="197">
        <v>-1549512.67</v>
      </c>
      <c r="S29" s="197">
        <v>2650223.29</v>
      </c>
      <c r="V29" s="222">
        <v>880183.82</v>
      </c>
      <c r="W29" s="222">
        <v>161250</v>
      </c>
      <c r="X29" s="222">
        <v>300.8</v>
      </c>
      <c r="Y29" s="222">
        <v>726600</v>
      </c>
      <c r="Z29" s="222">
        <v>680</v>
      </c>
      <c r="AB29" s="40">
        <v>1084732</v>
      </c>
      <c r="AC29" s="40">
        <v>1240</v>
      </c>
      <c r="AE29" s="40">
        <v>695923.01</v>
      </c>
      <c r="AF29" s="40">
        <v>194321</v>
      </c>
    </row>
    <row r="30" spans="1:34" x14ac:dyDescent="0.2">
      <c r="A30" s="241" t="s">
        <v>585</v>
      </c>
      <c r="B30" s="241" t="s">
        <v>84</v>
      </c>
      <c r="C30" s="241">
        <v>2972</v>
      </c>
      <c r="D30" s="241" t="s">
        <v>25</v>
      </c>
      <c r="E30" s="126" t="s">
        <v>25</v>
      </c>
      <c r="F30" s="36">
        <v>204300.26</v>
      </c>
      <c r="G30" s="36">
        <v>0</v>
      </c>
      <c r="H30" s="36">
        <v>102743.22</v>
      </c>
      <c r="I30" s="197">
        <v>1290298.8999999999</v>
      </c>
      <c r="J30" s="197">
        <v>269415.03999999998</v>
      </c>
      <c r="M30" s="242">
        <v>40828</v>
      </c>
      <c r="O30" s="242">
        <v>50.34</v>
      </c>
      <c r="R30" s="197">
        <v>186617.35</v>
      </c>
      <c r="S30" s="197">
        <v>1714501.17</v>
      </c>
      <c r="V30" s="222">
        <v>899490.64</v>
      </c>
      <c r="W30" s="222">
        <v>344640</v>
      </c>
      <c r="X30" s="222">
        <v>350.53</v>
      </c>
      <c r="Y30" s="222">
        <v>878315</v>
      </c>
      <c r="AB30" s="40">
        <v>1199633</v>
      </c>
      <c r="AC30" s="40">
        <v>18948</v>
      </c>
      <c r="AE30" s="40">
        <v>712112.73</v>
      </c>
      <c r="AF30" s="40">
        <v>267341.88</v>
      </c>
    </row>
    <row r="31" spans="1:34" x14ac:dyDescent="0.2">
      <c r="A31" s="241" t="s">
        <v>585</v>
      </c>
      <c r="B31" s="241" t="s">
        <v>84</v>
      </c>
      <c r="C31" s="241">
        <v>6553</v>
      </c>
      <c r="D31" s="241" t="s">
        <v>26</v>
      </c>
      <c r="E31" s="126" t="s">
        <v>26</v>
      </c>
      <c r="F31" s="36">
        <v>503763.51</v>
      </c>
      <c r="G31" s="36">
        <v>0</v>
      </c>
      <c r="H31" s="36">
        <v>171347.03</v>
      </c>
      <c r="I31" s="197">
        <v>1029488.11</v>
      </c>
      <c r="J31" s="197">
        <v>321622.96999999997</v>
      </c>
      <c r="M31" s="242">
        <v>80684.05</v>
      </c>
      <c r="O31" s="242">
        <v>115.47</v>
      </c>
      <c r="R31" s="197">
        <v>-231486.7</v>
      </c>
      <c r="S31" s="197">
        <v>2482860.59</v>
      </c>
      <c r="V31" s="222">
        <v>1793817.25</v>
      </c>
      <c r="X31" s="222">
        <v>1800.34</v>
      </c>
      <c r="Y31" s="222">
        <v>1196800</v>
      </c>
      <c r="AB31" s="40">
        <v>1922534</v>
      </c>
      <c r="AC31" s="40">
        <v>9780</v>
      </c>
      <c r="AE31" s="40">
        <v>1145849.08</v>
      </c>
      <c r="AF31" s="40">
        <v>220206.3</v>
      </c>
    </row>
    <row r="32" spans="1:34" x14ac:dyDescent="0.2">
      <c r="A32" s="241" t="s">
        <v>585</v>
      </c>
      <c r="B32" s="241" t="s">
        <v>84</v>
      </c>
      <c r="C32" s="241">
        <v>2559</v>
      </c>
      <c r="D32" s="241" t="s">
        <v>27</v>
      </c>
      <c r="E32" s="126" t="s">
        <v>27</v>
      </c>
      <c r="F32" s="36">
        <v>317812.71000000002</v>
      </c>
      <c r="G32" s="36">
        <v>0</v>
      </c>
      <c r="H32" s="36">
        <v>32030.79</v>
      </c>
      <c r="I32" s="197">
        <v>327340.15000000002</v>
      </c>
      <c r="J32" s="197">
        <v>278356.12</v>
      </c>
      <c r="M32" s="242">
        <v>145200</v>
      </c>
      <c r="O32" s="242">
        <v>51.61</v>
      </c>
      <c r="P32" s="197">
        <v>212800</v>
      </c>
      <c r="R32" s="197">
        <v>-1174191.8400000001</v>
      </c>
      <c r="S32" s="197">
        <v>2102364.12</v>
      </c>
      <c r="V32" s="222">
        <v>836981.44</v>
      </c>
      <c r="W32" s="222">
        <v>14000</v>
      </c>
      <c r="X32" s="222">
        <v>327.32</v>
      </c>
      <c r="Y32" s="222">
        <v>1126260</v>
      </c>
      <c r="AB32" s="40">
        <v>1518460</v>
      </c>
      <c r="AC32" s="40">
        <v>19320</v>
      </c>
      <c r="AE32" s="40">
        <v>520593.68</v>
      </c>
      <c r="AF32" s="40">
        <v>249879.2</v>
      </c>
    </row>
    <row r="33" spans="1:33" x14ac:dyDescent="0.2">
      <c r="A33" s="241" t="s">
        <v>585</v>
      </c>
      <c r="B33" s="241" t="s">
        <v>84</v>
      </c>
      <c r="C33" s="241">
        <v>5564</v>
      </c>
      <c r="D33" s="241" t="s">
        <v>28</v>
      </c>
      <c r="E33" s="126" t="s">
        <v>28</v>
      </c>
      <c r="F33" s="36">
        <v>731215.39</v>
      </c>
      <c r="G33" s="36">
        <v>0</v>
      </c>
      <c r="H33" s="36">
        <v>98573.35</v>
      </c>
      <c r="I33" s="197">
        <v>182797.09</v>
      </c>
      <c r="J33" s="197">
        <v>329913.65000000002</v>
      </c>
      <c r="M33" s="242">
        <v>60503.83</v>
      </c>
      <c r="O33" s="242">
        <v>63.78</v>
      </c>
      <c r="R33" s="197">
        <v>317634.44</v>
      </c>
      <c r="S33" s="197">
        <v>923152.19</v>
      </c>
      <c r="V33" s="222">
        <v>1572028.54</v>
      </c>
      <c r="W33" s="222">
        <v>482937.56</v>
      </c>
      <c r="X33" s="222">
        <v>1271.6199999999999</v>
      </c>
      <c r="Y33" s="222">
        <v>958300</v>
      </c>
      <c r="AB33" s="40">
        <v>1598148</v>
      </c>
      <c r="AC33" s="40">
        <v>8556</v>
      </c>
      <c r="AE33" s="40">
        <v>1179085.68</v>
      </c>
      <c r="AF33" s="40">
        <v>187602.8</v>
      </c>
    </row>
    <row r="34" spans="1:33" x14ac:dyDescent="0.2">
      <c r="A34" s="241" t="s">
        <v>585</v>
      </c>
      <c r="B34" s="241" t="s">
        <v>84</v>
      </c>
      <c r="C34" s="241">
        <v>5703</v>
      </c>
      <c r="D34" s="241" t="s">
        <v>29</v>
      </c>
      <c r="E34" s="126" t="s">
        <v>29</v>
      </c>
      <c r="F34" s="36">
        <v>283422.32</v>
      </c>
      <c r="G34" s="36">
        <v>0</v>
      </c>
      <c r="H34" s="36">
        <v>67669.36</v>
      </c>
      <c r="I34" s="197">
        <v>1116459.24</v>
      </c>
      <c r="J34" s="197">
        <v>427647.38</v>
      </c>
      <c r="M34" s="242">
        <v>59640</v>
      </c>
      <c r="O34" s="242">
        <v>0</v>
      </c>
      <c r="R34" s="197">
        <v>-763078.59</v>
      </c>
      <c r="S34" s="197">
        <v>2548141.21</v>
      </c>
      <c r="T34" s="222">
        <v>7200</v>
      </c>
      <c r="U34" s="222">
        <v>570.78</v>
      </c>
      <c r="V34" s="222">
        <v>1457305.11</v>
      </c>
      <c r="W34" s="222">
        <v>343045</v>
      </c>
      <c r="Y34" s="222">
        <v>1318150</v>
      </c>
      <c r="AA34" s="222">
        <v>2220</v>
      </c>
      <c r="AB34" s="40">
        <v>1835980</v>
      </c>
      <c r="AC34" s="40">
        <v>71498</v>
      </c>
      <c r="AE34" s="40">
        <v>883467.19</v>
      </c>
      <c r="AF34" s="40">
        <v>267430.02</v>
      </c>
      <c r="AG34" s="40">
        <v>19620</v>
      </c>
    </row>
    <row r="35" spans="1:33" x14ac:dyDescent="0.2">
      <c r="A35" s="241" t="s">
        <v>585</v>
      </c>
      <c r="B35" s="241" t="s">
        <v>84</v>
      </c>
      <c r="C35" s="241">
        <v>4513</v>
      </c>
      <c r="D35" s="241" t="s">
        <v>82</v>
      </c>
      <c r="E35" s="126" t="s">
        <v>82</v>
      </c>
      <c r="F35" s="36">
        <v>343684.01</v>
      </c>
      <c r="G35" s="36">
        <v>0</v>
      </c>
      <c r="H35" s="36">
        <v>40278.61</v>
      </c>
      <c r="I35" s="197">
        <v>320015.95</v>
      </c>
      <c r="J35" s="197">
        <v>270643.40000000002</v>
      </c>
      <c r="M35" s="242">
        <v>100240</v>
      </c>
      <c r="O35" s="242">
        <v>35.08</v>
      </c>
      <c r="R35" s="197">
        <v>-873242.76</v>
      </c>
      <c r="S35" s="197">
        <v>1650244.41</v>
      </c>
      <c r="V35" s="222">
        <v>1202333.05</v>
      </c>
      <c r="W35" s="222">
        <v>277250</v>
      </c>
      <c r="X35" s="222">
        <v>353.4</v>
      </c>
      <c r="Y35" s="222">
        <v>1169780</v>
      </c>
      <c r="AB35" s="40">
        <v>1497785</v>
      </c>
      <c r="AD35" s="40">
        <v>8270</v>
      </c>
      <c r="AE35" s="40">
        <v>839853.21</v>
      </c>
      <c r="AF35" s="40">
        <v>206427</v>
      </c>
      <c r="AG35" s="40">
        <v>36</v>
      </c>
    </row>
    <row r="36" spans="1:33" x14ac:dyDescent="0.2">
      <c r="A36" s="241" t="s">
        <v>588</v>
      </c>
      <c r="B36" s="241" t="s">
        <v>85</v>
      </c>
      <c r="C36" s="241">
        <v>1970</v>
      </c>
      <c r="D36" s="241" t="s">
        <v>30</v>
      </c>
      <c r="E36" s="126" t="s">
        <v>30</v>
      </c>
      <c r="F36" s="36">
        <v>153159.62</v>
      </c>
      <c r="G36" s="36">
        <v>0</v>
      </c>
      <c r="H36" s="36">
        <v>76168.98</v>
      </c>
      <c r="I36" s="197">
        <v>79802.039999999994</v>
      </c>
      <c r="J36" s="197">
        <v>283459.71999999997</v>
      </c>
      <c r="O36" s="242">
        <v>42.36</v>
      </c>
      <c r="R36" s="197">
        <v>-1392679.61</v>
      </c>
      <c r="S36" s="197">
        <v>1948644.79</v>
      </c>
      <c r="V36" s="222">
        <v>577260.97</v>
      </c>
      <c r="W36" s="222">
        <v>50000</v>
      </c>
      <c r="X36" s="222">
        <v>321.7</v>
      </c>
      <c r="Y36" s="222">
        <v>607400</v>
      </c>
      <c r="AB36" s="40">
        <v>814250</v>
      </c>
      <c r="AC36" s="40">
        <v>7360</v>
      </c>
      <c r="AE36" s="40">
        <v>376673.15</v>
      </c>
      <c r="AF36" s="40">
        <v>116.7</v>
      </c>
    </row>
    <row r="37" spans="1:33" x14ac:dyDescent="0.2">
      <c r="A37" s="241" t="s">
        <v>588</v>
      </c>
      <c r="B37" s="241" t="s">
        <v>85</v>
      </c>
      <c r="C37" s="241">
        <v>4317</v>
      </c>
      <c r="D37" s="241" t="s">
        <v>31</v>
      </c>
      <c r="E37" s="126" t="s">
        <v>31</v>
      </c>
      <c r="F37" s="36">
        <v>259271.4</v>
      </c>
      <c r="G37" s="36">
        <v>45393.99</v>
      </c>
      <c r="H37" s="36">
        <v>229580.81</v>
      </c>
      <c r="I37" s="197">
        <v>244733.17</v>
      </c>
      <c r="J37" s="197">
        <v>319369.96000000002</v>
      </c>
      <c r="O37" s="242">
        <v>139.08000000000001</v>
      </c>
      <c r="R37" s="197">
        <v>-1299957.1100000001</v>
      </c>
      <c r="S37" s="197">
        <v>2125603</v>
      </c>
      <c r="V37" s="222">
        <v>967800.71</v>
      </c>
      <c r="W37" s="222">
        <v>103920</v>
      </c>
      <c r="X37" s="222">
        <v>195.58</v>
      </c>
      <c r="Y37" s="222">
        <v>751100</v>
      </c>
      <c r="AB37" s="40">
        <v>1028750</v>
      </c>
      <c r="AC37" s="40">
        <v>17580</v>
      </c>
      <c r="AE37" s="40">
        <v>436317.83</v>
      </c>
      <c r="AF37" s="40">
        <v>67804.100000000006</v>
      </c>
    </row>
    <row r="38" spans="1:33" x14ac:dyDescent="0.2">
      <c r="A38" s="241" t="s">
        <v>588</v>
      </c>
      <c r="B38" s="241" t="s">
        <v>85</v>
      </c>
      <c r="C38" s="241">
        <v>1241</v>
      </c>
      <c r="D38" s="241" t="s">
        <v>32</v>
      </c>
      <c r="E38" s="126" t="s">
        <v>32</v>
      </c>
      <c r="F38" s="36">
        <v>232946.96</v>
      </c>
      <c r="G38" s="36">
        <v>45000</v>
      </c>
      <c r="H38" s="36">
        <v>27107</v>
      </c>
      <c r="I38" s="197">
        <v>280729.06</v>
      </c>
      <c r="J38" s="197">
        <v>291467.53000000003</v>
      </c>
      <c r="M38" s="242">
        <v>18866.849999999999</v>
      </c>
      <c r="O38" s="242">
        <v>24.4</v>
      </c>
      <c r="R38" s="197">
        <v>-1047449.75</v>
      </c>
      <c r="S38" s="197">
        <v>1917883.16</v>
      </c>
      <c r="V38" s="222">
        <v>423217.25</v>
      </c>
      <c r="W38" s="222">
        <v>57000</v>
      </c>
      <c r="X38" s="222">
        <v>418.95</v>
      </c>
      <c r="Y38" s="222">
        <v>503100</v>
      </c>
      <c r="AB38" s="40">
        <v>626634</v>
      </c>
      <c r="AC38" s="40">
        <v>1740</v>
      </c>
      <c r="AD38" s="40">
        <v>21940</v>
      </c>
      <c r="AE38" s="40">
        <v>268602.21000000002</v>
      </c>
      <c r="AF38" s="40">
        <v>76894.100000000006</v>
      </c>
    </row>
    <row r="39" spans="1:33" x14ac:dyDescent="0.2">
      <c r="A39" s="241" t="s">
        <v>588</v>
      </c>
      <c r="B39" s="241" t="s">
        <v>85</v>
      </c>
      <c r="C39" s="241">
        <v>5522</v>
      </c>
      <c r="D39" s="241" t="s">
        <v>33</v>
      </c>
      <c r="E39" s="126" t="s">
        <v>33</v>
      </c>
      <c r="F39" s="36">
        <v>412747.15</v>
      </c>
      <c r="G39" s="36">
        <v>43900</v>
      </c>
      <c r="H39" s="36">
        <v>21780.400000000001</v>
      </c>
      <c r="I39" s="197">
        <v>427995.33</v>
      </c>
      <c r="J39" s="197">
        <v>1136396.3999999999</v>
      </c>
      <c r="M39" s="242">
        <v>170491.02</v>
      </c>
      <c r="O39" s="242">
        <v>23193.78</v>
      </c>
      <c r="R39" s="197">
        <v>-177021.25</v>
      </c>
      <c r="S39" s="197">
        <v>2205072.4900000002</v>
      </c>
      <c r="V39" s="222">
        <v>1267893.98</v>
      </c>
      <c r="W39" s="222">
        <v>177000</v>
      </c>
      <c r="X39" s="222">
        <v>873.19</v>
      </c>
      <c r="Y39" s="222">
        <v>702050</v>
      </c>
      <c r="AA39" s="222">
        <v>368127.87</v>
      </c>
      <c r="AB39" s="40">
        <v>1750376</v>
      </c>
      <c r="AC39" s="40">
        <v>12840</v>
      </c>
      <c r="AD39" s="40">
        <v>50110</v>
      </c>
      <c r="AE39" s="40">
        <v>800208.07</v>
      </c>
      <c r="AF39" s="40">
        <v>81327.73</v>
      </c>
    </row>
    <row r="40" spans="1:33" x14ac:dyDescent="0.2">
      <c r="A40" s="241" t="s">
        <v>588</v>
      </c>
      <c r="B40" s="241" t="s">
        <v>85</v>
      </c>
      <c r="C40" s="241">
        <v>3424</v>
      </c>
      <c r="D40" s="241" t="s">
        <v>34</v>
      </c>
      <c r="E40" s="126" t="s">
        <v>34</v>
      </c>
      <c r="F40" s="36">
        <v>380406.69</v>
      </c>
      <c r="G40" s="36">
        <v>72600</v>
      </c>
      <c r="H40" s="36">
        <v>136121.35</v>
      </c>
      <c r="I40" s="197">
        <v>569794.78</v>
      </c>
      <c r="J40" s="197">
        <v>622241.36</v>
      </c>
      <c r="O40" s="242">
        <v>75.39</v>
      </c>
      <c r="R40" s="197">
        <v>-129721.45</v>
      </c>
      <c r="S40" s="197">
        <v>1879861.02</v>
      </c>
      <c r="V40" s="222">
        <v>1434386.95</v>
      </c>
      <c r="X40" s="222">
        <v>1134.8</v>
      </c>
      <c r="Y40" s="222">
        <v>711800</v>
      </c>
      <c r="AB40" s="40">
        <v>1448209</v>
      </c>
      <c r="AC40" s="40">
        <v>25121</v>
      </c>
      <c r="AE40" s="40">
        <v>633125.82999999996</v>
      </c>
      <c r="AF40" s="40">
        <v>9916.7000000000007</v>
      </c>
    </row>
    <row r="41" spans="1:33" x14ac:dyDescent="0.2">
      <c r="A41" s="241" t="s">
        <v>588</v>
      </c>
      <c r="B41" s="241" t="s">
        <v>85</v>
      </c>
      <c r="C41" s="241">
        <v>3506</v>
      </c>
      <c r="D41" s="241" t="s">
        <v>35</v>
      </c>
      <c r="E41" s="126" t="s">
        <v>35</v>
      </c>
      <c r="F41" s="36">
        <v>722417.01</v>
      </c>
      <c r="G41" s="36">
        <v>0</v>
      </c>
      <c r="H41" s="36">
        <v>110964.95</v>
      </c>
      <c r="I41" s="197">
        <v>875254.58</v>
      </c>
      <c r="J41" s="197">
        <v>385498.67</v>
      </c>
      <c r="M41" s="242">
        <v>44620</v>
      </c>
      <c r="O41" s="242">
        <v>107.35</v>
      </c>
      <c r="R41" s="197">
        <v>-1603810.65</v>
      </c>
      <c r="S41" s="197">
        <v>3832429.73</v>
      </c>
      <c r="V41" s="222">
        <v>1053291.44</v>
      </c>
      <c r="W41" s="222">
        <v>74960</v>
      </c>
      <c r="X41" s="222">
        <v>1702.44</v>
      </c>
      <c r="Y41" s="222">
        <v>949720</v>
      </c>
      <c r="AA41" s="222">
        <v>9000</v>
      </c>
      <c r="AB41" s="40">
        <v>1518914</v>
      </c>
      <c r="AC41" s="40">
        <v>8885</v>
      </c>
      <c r="AD41" s="40">
        <v>2520</v>
      </c>
      <c r="AE41" s="40">
        <v>660376.55000000005</v>
      </c>
      <c r="AF41" s="40">
        <v>77189.55</v>
      </c>
    </row>
    <row r="42" spans="1:33" x14ac:dyDescent="0.2">
      <c r="A42" s="241" t="s">
        <v>588</v>
      </c>
      <c r="B42" s="241" t="s">
        <v>85</v>
      </c>
      <c r="C42" s="241">
        <v>1981</v>
      </c>
      <c r="D42" s="241" t="s">
        <v>36</v>
      </c>
      <c r="E42" s="126" t="s">
        <v>36</v>
      </c>
      <c r="F42" s="36">
        <v>315449.8</v>
      </c>
      <c r="G42" s="36">
        <v>0</v>
      </c>
      <c r="H42" s="36">
        <v>106952.97</v>
      </c>
      <c r="I42" s="197">
        <v>351843.07</v>
      </c>
      <c r="J42" s="197">
        <v>958672.74</v>
      </c>
      <c r="O42" s="242">
        <v>50.92</v>
      </c>
      <c r="R42" s="197">
        <v>-123402.69</v>
      </c>
      <c r="S42" s="197">
        <v>1975418.72</v>
      </c>
      <c r="V42" s="222">
        <v>777919.25</v>
      </c>
      <c r="W42" s="222">
        <v>104016</v>
      </c>
      <c r="X42" s="222">
        <v>775.44</v>
      </c>
      <c r="Y42" s="222">
        <v>759500</v>
      </c>
      <c r="AA42" s="222">
        <v>23</v>
      </c>
      <c r="AB42" s="40">
        <v>1222517</v>
      </c>
      <c r="AD42" s="40">
        <v>23740</v>
      </c>
      <c r="AE42" s="40">
        <v>440491.76</v>
      </c>
      <c r="AF42" s="40">
        <v>74633.3</v>
      </c>
    </row>
    <row r="43" spans="1:33" x14ac:dyDescent="0.2">
      <c r="A43" s="241" t="s">
        <v>588</v>
      </c>
      <c r="B43" s="241" t="s">
        <v>85</v>
      </c>
      <c r="C43" s="241">
        <v>1703</v>
      </c>
      <c r="D43" s="241" t="s">
        <v>37</v>
      </c>
      <c r="E43" s="126" t="s">
        <v>37</v>
      </c>
      <c r="F43" s="36">
        <v>122523.02</v>
      </c>
      <c r="H43" s="36">
        <v>5989.33</v>
      </c>
      <c r="I43" s="197">
        <v>285109.44</v>
      </c>
      <c r="J43" s="197">
        <v>175066.19</v>
      </c>
      <c r="O43" s="242">
        <v>2679.77</v>
      </c>
      <c r="R43" s="197">
        <v>-953911.71</v>
      </c>
      <c r="S43" s="197">
        <v>1580455.21</v>
      </c>
      <c r="V43" s="222">
        <v>150060.60999999999</v>
      </c>
      <c r="Y43" s="222">
        <v>117920</v>
      </c>
      <c r="AB43" s="40">
        <v>174756</v>
      </c>
      <c r="AE43" s="40">
        <v>60526.5</v>
      </c>
      <c r="AF43" s="40">
        <v>73233.399999999994</v>
      </c>
    </row>
    <row r="44" spans="1:33" x14ac:dyDescent="0.2">
      <c r="A44" s="241" t="s">
        <v>588</v>
      </c>
      <c r="B44" s="241" t="s">
        <v>85</v>
      </c>
      <c r="C44" s="241">
        <v>3844</v>
      </c>
      <c r="D44" s="241" t="s">
        <v>38</v>
      </c>
      <c r="E44" s="126" t="s">
        <v>38</v>
      </c>
      <c r="F44" s="36">
        <v>839024.24</v>
      </c>
      <c r="H44" s="36">
        <v>97462.35</v>
      </c>
      <c r="I44" s="197">
        <v>693054.14</v>
      </c>
      <c r="J44" s="197">
        <v>545551.93000000005</v>
      </c>
      <c r="O44" s="242">
        <v>180084.92</v>
      </c>
      <c r="R44" s="197">
        <v>-477066.98</v>
      </c>
      <c r="S44" s="197">
        <v>2583577.5299999998</v>
      </c>
      <c r="V44" s="222">
        <v>591802.43000000005</v>
      </c>
      <c r="W44" s="222">
        <v>65000</v>
      </c>
      <c r="X44" s="222">
        <v>1361.49</v>
      </c>
      <c r="Y44" s="222">
        <v>483300</v>
      </c>
      <c r="AA44" s="222">
        <v>15000</v>
      </c>
      <c r="AB44" s="40">
        <v>685536</v>
      </c>
      <c r="AD44" s="40">
        <v>5530</v>
      </c>
      <c r="AE44" s="40">
        <v>474208.43</v>
      </c>
      <c r="AF44" s="40">
        <v>102692.3</v>
      </c>
    </row>
    <row r="45" spans="1:33" x14ac:dyDescent="0.2">
      <c r="A45" s="241" t="s">
        <v>588</v>
      </c>
      <c r="B45" s="241" t="s">
        <v>85</v>
      </c>
      <c r="C45" s="241">
        <v>2563</v>
      </c>
      <c r="D45" s="241" t="s">
        <v>39</v>
      </c>
      <c r="E45" s="126" t="s">
        <v>39</v>
      </c>
      <c r="F45" s="36">
        <v>568363.67000000004</v>
      </c>
      <c r="H45" s="36">
        <v>13057.2</v>
      </c>
      <c r="I45" s="197">
        <v>438902.42</v>
      </c>
      <c r="J45" s="197">
        <v>723225.81</v>
      </c>
      <c r="O45" s="242">
        <v>47.98</v>
      </c>
      <c r="R45" s="197">
        <v>-45617.1</v>
      </c>
      <c r="S45" s="197">
        <v>1850667.12</v>
      </c>
      <c r="V45" s="222">
        <v>65060</v>
      </c>
      <c r="AE45" s="40">
        <v>57870</v>
      </c>
      <c r="AF45" s="40">
        <v>68738.899999999994</v>
      </c>
    </row>
    <row r="46" spans="1:33" x14ac:dyDescent="0.2">
      <c r="A46" s="241" t="s">
        <v>588</v>
      </c>
      <c r="B46" s="241" t="s">
        <v>85</v>
      </c>
      <c r="C46" s="241">
        <v>3699</v>
      </c>
      <c r="D46" s="241" t="s">
        <v>40</v>
      </c>
      <c r="E46" s="126" t="s">
        <v>40</v>
      </c>
      <c r="F46" s="36">
        <v>238034.6</v>
      </c>
      <c r="G46" s="36">
        <v>0</v>
      </c>
      <c r="H46" s="36">
        <v>48662.7</v>
      </c>
      <c r="I46" s="197">
        <v>660418.41</v>
      </c>
      <c r="J46" s="197">
        <v>472364.54</v>
      </c>
      <c r="M46" s="242">
        <v>17400</v>
      </c>
      <c r="O46" s="242">
        <v>9616.34</v>
      </c>
      <c r="R46" s="197">
        <v>-1641630.89</v>
      </c>
      <c r="S46" s="197">
        <v>3139393.79</v>
      </c>
      <c r="U46" s="222">
        <v>545.79999999999995</v>
      </c>
      <c r="V46" s="222">
        <v>1371763.6</v>
      </c>
      <c r="X46" s="222">
        <v>16</v>
      </c>
      <c r="Y46" s="222">
        <v>739300</v>
      </c>
      <c r="AA46" s="222">
        <v>10500</v>
      </c>
      <c r="AB46" s="40">
        <v>1424471</v>
      </c>
      <c r="AC46" s="40">
        <v>25406</v>
      </c>
      <c r="AD46" s="40">
        <v>8900</v>
      </c>
      <c r="AE46" s="40">
        <v>699584.09</v>
      </c>
      <c r="AF46" s="40">
        <v>69063.3</v>
      </c>
    </row>
    <row r="47" spans="1:33" x14ac:dyDescent="0.2">
      <c r="A47" s="241" t="s">
        <v>588</v>
      </c>
      <c r="B47" s="241" t="s">
        <v>85</v>
      </c>
      <c r="C47" s="241">
        <v>2516</v>
      </c>
      <c r="D47" s="241" t="s">
        <v>41</v>
      </c>
      <c r="E47" s="126" t="s">
        <v>41</v>
      </c>
      <c r="F47" s="36">
        <v>208038.17</v>
      </c>
      <c r="G47" s="36">
        <v>100</v>
      </c>
      <c r="H47" s="36">
        <v>60695.18</v>
      </c>
      <c r="I47" s="197">
        <v>1560149.78</v>
      </c>
      <c r="J47" s="197">
        <v>367075.28</v>
      </c>
      <c r="O47" s="242">
        <v>16130.02</v>
      </c>
      <c r="R47" s="197">
        <v>-295696.09000000003</v>
      </c>
      <c r="S47" s="197">
        <v>2592803.14</v>
      </c>
      <c r="V47" s="222">
        <v>502253.34</v>
      </c>
      <c r="X47" s="222">
        <v>585.36</v>
      </c>
      <c r="Y47" s="222">
        <v>835470</v>
      </c>
      <c r="AA47" s="222">
        <v>66766</v>
      </c>
      <c r="AB47" s="40">
        <v>1005552</v>
      </c>
      <c r="AD47" s="40">
        <v>10380</v>
      </c>
      <c r="AE47" s="40">
        <v>436675.26</v>
      </c>
      <c r="AF47" s="40">
        <v>53544.1</v>
      </c>
      <c r="AG47" s="40">
        <v>16102</v>
      </c>
    </row>
    <row r="48" spans="1:33" x14ac:dyDescent="0.2">
      <c r="A48" s="241" t="s">
        <v>588</v>
      </c>
      <c r="B48" s="241" t="s">
        <v>85</v>
      </c>
      <c r="C48" s="241">
        <v>1671</v>
      </c>
      <c r="D48" s="241" t="s">
        <v>42</v>
      </c>
      <c r="E48" s="126" t="s">
        <v>42</v>
      </c>
      <c r="F48" s="36">
        <v>557839.39</v>
      </c>
      <c r="H48" s="36">
        <v>74382.63</v>
      </c>
      <c r="I48" s="197">
        <v>301652.36</v>
      </c>
      <c r="J48" s="197">
        <v>263507.49</v>
      </c>
      <c r="O48" s="242">
        <v>80.19</v>
      </c>
      <c r="R48" s="197">
        <v>-1019230.05</v>
      </c>
      <c r="S48" s="197">
        <v>2213150.63</v>
      </c>
      <c r="V48" s="222">
        <v>350915.47</v>
      </c>
      <c r="X48" s="222">
        <v>1243.67</v>
      </c>
      <c r="Y48" s="222">
        <v>65380</v>
      </c>
      <c r="AA48" s="222">
        <v>3500</v>
      </c>
      <c r="AB48" s="40">
        <v>174806</v>
      </c>
      <c r="AC48" s="40">
        <v>560</v>
      </c>
      <c r="AD48" s="40">
        <v>9870</v>
      </c>
      <c r="AE48" s="40">
        <v>230811.24</v>
      </c>
      <c r="AF48" s="40">
        <v>1610.8</v>
      </c>
    </row>
    <row r="49" spans="1:32" x14ac:dyDescent="0.2">
      <c r="A49" s="241" t="s">
        <v>588</v>
      </c>
      <c r="B49" s="241" t="s">
        <v>85</v>
      </c>
      <c r="C49" s="241">
        <v>2114</v>
      </c>
      <c r="D49" s="241" t="s">
        <v>43</v>
      </c>
      <c r="E49" s="126" t="s">
        <v>43</v>
      </c>
      <c r="F49" s="36">
        <v>12256.42</v>
      </c>
      <c r="G49" s="36">
        <v>30000</v>
      </c>
      <c r="H49" s="36">
        <v>25785.4</v>
      </c>
      <c r="I49" s="197">
        <v>930051.51</v>
      </c>
      <c r="J49" s="197">
        <v>586018.15</v>
      </c>
      <c r="R49" s="197">
        <v>-466758.38</v>
      </c>
      <c r="S49" s="197">
        <v>2118686.35</v>
      </c>
      <c r="V49" s="222">
        <v>410617.55</v>
      </c>
      <c r="X49" s="222">
        <v>76.12</v>
      </c>
      <c r="Y49" s="222">
        <v>345240</v>
      </c>
      <c r="AB49" s="40">
        <v>475450</v>
      </c>
      <c r="AE49" s="40">
        <v>264514.15000000002</v>
      </c>
      <c r="AF49" s="40">
        <v>83786.009999999995</v>
      </c>
    </row>
    <row r="50" spans="1:32" x14ac:dyDescent="0.2">
      <c r="A50" s="241" t="s">
        <v>591</v>
      </c>
      <c r="B50" s="241" t="s">
        <v>86</v>
      </c>
      <c r="C50" s="241">
        <v>6120</v>
      </c>
      <c r="D50" s="241" t="s">
        <v>44</v>
      </c>
      <c r="E50" s="126" t="s">
        <v>44</v>
      </c>
      <c r="F50" s="36">
        <v>482620.52</v>
      </c>
      <c r="G50" s="36">
        <v>27000</v>
      </c>
      <c r="H50" s="36">
        <v>468334.58</v>
      </c>
      <c r="I50" s="197">
        <v>1057383.18</v>
      </c>
      <c r="J50" s="197">
        <v>29236.62</v>
      </c>
      <c r="M50" s="242">
        <v>42262</v>
      </c>
      <c r="O50" s="242">
        <v>144.82</v>
      </c>
      <c r="P50" s="197">
        <v>2292.75</v>
      </c>
      <c r="R50" s="197">
        <v>-1012196.81</v>
      </c>
      <c r="S50" s="197">
        <v>3206691.97</v>
      </c>
      <c r="V50" s="222">
        <v>1606853.22</v>
      </c>
      <c r="W50" s="222">
        <v>310820</v>
      </c>
      <c r="X50" s="222">
        <v>1287.68</v>
      </c>
      <c r="Y50" s="222">
        <v>1725490</v>
      </c>
      <c r="AA50" s="222">
        <v>5539.05</v>
      </c>
      <c r="AB50" s="40">
        <v>2279000</v>
      </c>
      <c r="AD50" s="40">
        <v>13610</v>
      </c>
      <c r="AE50" s="40">
        <v>1444246.68</v>
      </c>
      <c r="AF50" s="40">
        <v>87753.1</v>
      </c>
    </row>
    <row r="51" spans="1:32" x14ac:dyDescent="0.2">
      <c r="A51" s="241" t="s">
        <v>591</v>
      </c>
      <c r="B51" s="241" t="s">
        <v>86</v>
      </c>
      <c r="C51" s="241">
        <v>5485</v>
      </c>
      <c r="D51" s="241" t="s">
        <v>45</v>
      </c>
      <c r="E51" s="126" t="s">
        <v>45</v>
      </c>
      <c r="F51" s="36">
        <v>388693.32</v>
      </c>
      <c r="G51" s="36">
        <v>0</v>
      </c>
      <c r="H51" s="36">
        <v>137124.04999999999</v>
      </c>
      <c r="I51" s="197">
        <v>147137.29999999999</v>
      </c>
      <c r="J51" s="197">
        <v>192534.09</v>
      </c>
      <c r="M51" s="242">
        <v>26388.639999999999</v>
      </c>
      <c r="O51" s="242">
        <v>1705.87</v>
      </c>
      <c r="R51" s="197">
        <v>-1655566.4</v>
      </c>
      <c r="S51" s="197">
        <v>2598703.46</v>
      </c>
      <c r="V51" s="222">
        <v>1640332.17</v>
      </c>
      <c r="W51" s="222">
        <v>165300</v>
      </c>
      <c r="X51" s="222">
        <v>536.99</v>
      </c>
      <c r="Y51" s="222">
        <v>1064800</v>
      </c>
      <c r="AB51" s="40">
        <v>2045970</v>
      </c>
      <c r="AD51" s="40">
        <v>26894</v>
      </c>
      <c r="AE51" s="40">
        <v>771353.63</v>
      </c>
      <c r="AF51" s="40">
        <v>132494.34</v>
      </c>
    </row>
    <row r="52" spans="1:32" x14ac:dyDescent="0.2">
      <c r="A52" s="241" t="s">
        <v>591</v>
      </c>
      <c r="B52" s="241" t="s">
        <v>86</v>
      </c>
      <c r="C52" s="241">
        <v>3751</v>
      </c>
      <c r="D52" s="241" t="s">
        <v>46</v>
      </c>
      <c r="E52" s="126" t="s">
        <v>46</v>
      </c>
      <c r="F52" s="36">
        <v>18759.75</v>
      </c>
      <c r="G52" s="36">
        <v>0</v>
      </c>
      <c r="H52" s="36">
        <v>113539.29</v>
      </c>
      <c r="I52" s="197">
        <v>370917.66</v>
      </c>
      <c r="J52" s="197">
        <v>46975.62</v>
      </c>
      <c r="O52" s="242">
        <v>211.58</v>
      </c>
      <c r="R52" s="197">
        <v>-1563350.21</v>
      </c>
      <c r="S52" s="197">
        <v>2341456.5299999998</v>
      </c>
      <c r="V52" s="222">
        <v>1238605.1299999999</v>
      </c>
      <c r="X52" s="222">
        <v>251.43</v>
      </c>
      <c r="Y52" s="222">
        <v>394870</v>
      </c>
      <c r="AA52" s="222">
        <v>9400</v>
      </c>
      <c r="AB52" s="40">
        <v>1108710</v>
      </c>
      <c r="AC52" s="40">
        <v>28864</v>
      </c>
      <c r="AD52" s="40">
        <v>23727</v>
      </c>
      <c r="AE52" s="40">
        <v>624106.04</v>
      </c>
      <c r="AF52" s="40">
        <v>85845.1</v>
      </c>
    </row>
    <row r="53" spans="1:32" x14ac:dyDescent="0.2">
      <c r="A53" s="241" t="s">
        <v>591</v>
      </c>
      <c r="B53" s="241" t="s">
        <v>86</v>
      </c>
      <c r="C53" s="241">
        <v>10743</v>
      </c>
      <c r="D53" s="241" t="s">
        <v>47</v>
      </c>
      <c r="E53" s="126" t="s">
        <v>47</v>
      </c>
      <c r="F53" s="36">
        <v>1031908.58</v>
      </c>
      <c r="G53" s="36">
        <v>51700</v>
      </c>
      <c r="H53" s="36">
        <v>142566.79</v>
      </c>
      <c r="I53" s="197">
        <v>2522297.71</v>
      </c>
      <c r="J53" s="197">
        <v>223097.34</v>
      </c>
      <c r="O53" s="242">
        <v>908.22</v>
      </c>
      <c r="R53" s="197">
        <v>3244581.69</v>
      </c>
      <c r="S53" s="197">
        <v>1574485.41</v>
      </c>
      <c r="V53" s="222">
        <v>2842676.89</v>
      </c>
      <c r="X53" s="222">
        <v>3279.09</v>
      </c>
      <c r="Y53" s="222">
        <v>2039200</v>
      </c>
      <c r="AA53" s="222">
        <v>460000</v>
      </c>
      <c r="AB53" s="40">
        <v>3515610</v>
      </c>
      <c r="AD53" s="40">
        <v>25784</v>
      </c>
      <c r="AE53" s="40">
        <v>2339299.34</v>
      </c>
      <c r="AF53" s="40">
        <v>312867.53999999998</v>
      </c>
    </row>
    <row r="54" spans="1:32" x14ac:dyDescent="0.2">
      <c r="A54" s="241" t="s">
        <v>591</v>
      </c>
      <c r="B54" s="241" t="s">
        <v>86</v>
      </c>
      <c r="C54" s="241">
        <v>1439</v>
      </c>
      <c r="D54" s="241" t="s">
        <v>48</v>
      </c>
      <c r="E54" s="126" t="s">
        <v>48</v>
      </c>
      <c r="F54" s="36">
        <v>156753.09</v>
      </c>
      <c r="G54" s="36">
        <v>0</v>
      </c>
      <c r="H54" s="36">
        <v>68773.259999999995</v>
      </c>
      <c r="I54" s="197">
        <v>109806.6</v>
      </c>
      <c r="J54" s="197">
        <v>19300</v>
      </c>
      <c r="M54" s="242">
        <v>4800</v>
      </c>
      <c r="O54" s="242">
        <v>75.87</v>
      </c>
      <c r="R54" s="197">
        <v>-1099905.32</v>
      </c>
      <c r="S54" s="197">
        <v>1566508.7</v>
      </c>
      <c r="V54" s="222">
        <v>803935.19</v>
      </c>
      <c r="W54" s="222">
        <v>95000</v>
      </c>
      <c r="X54" s="222">
        <v>387.82</v>
      </c>
      <c r="Y54" s="222">
        <v>259950</v>
      </c>
      <c r="AB54" s="40">
        <v>779840</v>
      </c>
      <c r="AC54" s="40">
        <v>20234</v>
      </c>
      <c r="AE54" s="40">
        <v>386685.91</v>
      </c>
      <c r="AF54" s="40">
        <v>89359.4</v>
      </c>
    </row>
    <row r="55" spans="1:32" x14ac:dyDescent="0.2">
      <c r="A55" s="241" t="s">
        <v>591</v>
      </c>
      <c r="B55" s="241" t="s">
        <v>86</v>
      </c>
      <c r="C55" s="241">
        <v>3582</v>
      </c>
      <c r="D55" s="241" t="s">
        <v>49</v>
      </c>
      <c r="E55" s="126" t="s">
        <v>49</v>
      </c>
      <c r="F55" s="36">
        <v>224762.68</v>
      </c>
      <c r="G55" s="36">
        <v>0</v>
      </c>
      <c r="H55" s="36">
        <v>45831.65</v>
      </c>
      <c r="I55" s="197">
        <v>13412.72</v>
      </c>
      <c r="J55" s="197">
        <v>99125.32</v>
      </c>
      <c r="M55" s="242">
        <v>32500</v>
      </c>
      <c r="O55" s="242">
        <v>127.22</v>
      </c>
      <c r="R55" s="197">
        <v>-1955088.34</v>
      </c>
      <c r="S55" s="197">
        <v>2534998.48</v>
      </c>
      <c r="V55" s="222">
        <v>1077665.69</v>
      </c>
      <c r="W55" s="222">
        <v>37450</v>
      </c>
      <c r="X55" s="222">
        <v>781.12</v>
      </c>
      <c r="Y55" s="222">
        <v>461520</v>
      </c>
      <c r="AB55" s="40">
        <v>1011532</v>
      </c>
      <c r="AC55" s="40">
        <v>17374</v>
      </c>
      <c r="AE55" s="40">
        <v>731131.3</v>
      </c>
      <c r="AF55" s="40">
        <v>46784.5</v>
      </c>
    </row>
    <row r="56" spans="1:32" x14ac:dyDescent="0.2">
      <c r="A56" s="241" t="s">
        <v>591</v>
      </c>
      <c r="B56" s="241" t="s">
        <v>86</v>
      </c>
      <c r="C56" s="241">
        <v>5678</v>
      </c>
      <c r="D56" s="241" t="s">
        <v>50</v>
      </c>
      <c r="E56" s="126" t="s">
        <v>50</v>
      </c>
      <c r="F56" s="36">
        <v>182778.65</v>
      </c>
      <c r="G56" s="36">
        <v>70000</v>
      </c>
      <c r="H56" s="36">
        <v>66882.149999999994</v>
      </c>
      <c r="I56" s="197">
        <v>134702.16</v>
      </c>
      <c r="J56" s="197">
        <v>108356.32</v>
      </c>
      <c r="O56" s="242">
        <v>93.62</v>
      </c>
      <c r="R56" s="197">
        <v>-1408687.37</v>
      </c>
      <c r="S56" s="197">
        <v>2415193.5099999998</v>
      </c>
      <c r="V56" s="222">
        <v>1181561.1200000001</v>
      </c>
      <c r="W56" s="222">
        <v>71050</v>
      </c>
      <c r="X56" s="222">
        <v>1192.9100000000001</v>
      </c>
      <c r="Y56" s="222">
        <v>1302800</v>
      </c>
      <c r="AB56" s="40">
        <v>1639090</v>
      </c>
      <c r="AC56" s="40">
        <v>27348</v>
      </c>
      <c r="AE56" s="40">
        <v>1205511.6599999999</v>
      </c>
      <c r="AF56" s="40">
        <v>128534.85</v>
      </c>
    </row>
    <row r="57" spans="1:32" x14ac:dyDescent="0.2">
      <c r="A57" s="241" t="s">
        <v>591</v>
      </c>
      <c r="B57" s="241" t="s">
        <v>86</v>
      </c>
      <c r="C57" s="241">
        <v>2574</v>
      </c>
      <c r="D57" s="241" t="s">
        <v>51</v>
      </c>
      <c r="E57" s="126" t="s">
        <v>51</v>
      </c>
      <c r="F57" s="36">
        <v>277721.51</v>
      </c>
      <c r="G57" s="36">
        <v>0</v>
      </c>
      <c r="H57" s="36">
        <v>61850.9</v>
      </c>
      <c r="I57" s="197">
        <v>408626</v>
      </c>
      <c r="J57" s="197">
        <v>172568.12</v>
      </c>
      <c r="O57" s="242">
        <v>186.46</v>
      </c>
      <c r="R57" s="197">
        <v>-259634.21</v>
      </c>
      <c r="S57" s="197">
        <v>1430245.31</v>
      </c>
      <c r="V57" s="222">
        <v>847082.62</v>
      </c>
      <c r="X57" s="222">
        <v>999.11</v>
      </c>
      <c r="Y57" s="222">
        <v>471500</v>
      </c>
      <c r="AB57" s="40">
        <v>744920</v>
      </c>
      <c r="AC57" s="40">
        <v>27990</v>
      </c>
      <c r="AE57" s="40">
        <v>689961.66</v>
      </c>
      <c r="AF57" s="40">
        <v>106741.1</v>
      </c>
    </row>
    <row r="58" spans="1:32" x14ac:dyDescent="0.2">
      <c r="A58" s="241" t="s">
        <v>591</v>
      </c>
      <c r="B58" s="241" t="s">
        <v>86</v>
      </c>
      <c r="C58" s="241">
        <v>5385</v>
      </c>
      <c r="D58" s="241" t="s">
        <v>52</v>
      </c>
      <c r="E58" s="126" t="s">
        <v>52</v>
      </c>
      <c r="F58" s="36">
        <v>168080.55</v>
      </c>
      <c r="G58" s="36">
        <v>0</v>
      </c>
      <c r="H58" s="36">
        <v>57258.21</v>
      </c>
      <c r="I58" s="197">
        <v>206104.45</v>
      </c>
      <c r="J58" s="197">
        <v>29732.18</v>
      </c>
      <c r="O58" s="242">
        <v>119.97</v>
      </c>
      <c r="R58" s="197">
        <v>-2101004.91</v>
      </c>
      <c r="S58" s="197">
        <v>2897338.69</v>
      </c>
      <c r="U58" s="222">
        <v>535.85</v>
      </c>
      <c r="V58" s="222">
        <v>1539597.31</v>
      </c>
      <c r="W58" s="222">
        <v>205485</v>
      </c>
      <c r="Y58" s="222">
        <v>1182980</v>
      </c>
      <c r="AB58" s="40">
        <v>1787730</v>
      </c>
      <c r="AC58" s="40">
        <v>10850</v>
      </c>
      <c r="AD58" s="40">
        <v>3150</v>
      </c>
      <c r="AE58" s="40">
        <v>1306061.3799999999</v>
      </c>
      <c r="AF58" s="40">
        <v>156085.14000000001</v>
      </c>
    </row>
    <row r="59" spans="1:32" x14ac:dyDescent="0.2">
      <c r="A59" s="241" t="s">
        <v>591</v>
      </c>
      <c r="B59" s="241" t="s">
        <v>86</v>
      </c>
      <c r="C59" s="241">
        <v>3506</v>
      </c>
      <c r="D59" s="241" t="s">
        <v>53</v>
      </c>
      <c r="E59" s="126" t="s">
        <v>53</v>
      </c>
      <c r="F59" s="36">
        <v>391808</v>
      </c>
      <c r="G59" s="36">
        <v>0</v>
      </c>
      <c r="H59" s="36">
        <v>66117.87</v>
      </c>
      <c r="I59" s="197">
        <v>1</v>
      </c>
      <c r="J59" s="197">
        <v>40962.980000000003</v>
      </c>
      <c r="L59" s="242">
        <v>70000</v>
      </c>
      <c r="M59" s="242">
        <v>0</v>
      </c>
      <c r="O59" s="242">
        <v>1098.77</v>
      </c>
      <c r="R59" s="197">
        <v>-3312410.36</v>
      </c>
      <c r="S59" s="197">
        <v>3457079.1</v>
      </c>
      <c r="V59" s="222">
        <v>1144788.8600000001</v>
      </c>
      <c r="W59" s="222">
        <v>352914</v>
      </c>
      <c r="X59" s="222">
        <v>284.02</v>
      </c>
      <c r="Y59" s="222">
        <v>741100</v>
      </c>
      <c r="AB59" s="40">
        <v>1418806</v>
      </c>
      <c r="AC59" s="40">
        <v>3500</v>
      </c>
      <c r="AD59" s="40">
        <v>10170</v>
      </c>
      <c r="AE59" s="40">
        <v>505410.44</v>
      </c>
      <c r="AF59" s="40">
        <v>18078.099999999999</v>
      </c>
    </row>
    <row r="60" spans="1:32" x14ac:dyDescent="0.2">
      <c r="A60" s="241" t="s">
        <v>591</v>
      </c>
      <c r="B60" s="241" t="s">
        <v>86</v>
      </c>
      <c r="C60" s="241">
        <v>3046</v>
      </c>
      <c r="D60" s="241" t="s">
        <v>54</v>
      </c>
      <c r="E60" s="126" t="s">
        <v>54</v>
      </c>
      <c r="F60" s="36">
        <v>274221.34999999998</v>
      </c>
      <c r="G60" s="36">
        <v>100000</v>
      </c>
      <c r="H60" s="36">
        <v>10050</v>
      </c>
      <c r="I60" s="197">
        <v>2</v>
      </c>
      <c r="J60" s="197">
        <v>18715.12</v>
      </c>
      <c r="O60" s="242">
        <v>118836.15</v>
      </c>
      <c r="R60" s="197">
        <v>51108</v>
      </c>
      <c r="S60" s="197">
        <v>339109.18</v>
      </c>
      <c r="V60" s="222">
        <v>911770.56</v>
      </c>
      <c r="W60" s="222">
        <v>100000</v>
      </c>
      <c r="Y60" s="222">
        <v>745520</v>
      </c>
      <c r="AB60" s="40">
        <v>1116568</v>
      </c>
      <c r="AD60" s="40">
        <v>4320</v>
      </c>
      <c r="AE60" s="40">
        <v>724499</v>
      </c>
      <c r="AF60" s="40">
        <v>17968.419999999998</v>
      </c>
    </row>
    <row r="61" spans="1:32" x14ac:dyDescent="0.2">
      <c r="A61" s="241" t="s">
        <v>591</v>
      </c>
      <c r="B61" s="241" t="s">
        <v>86</v>
      </c>
      <c r="C61" s="241">
        <v>1161</v>
      </c>
      <c r="D61" s="241" t="s">
        <v>55</v>
      </c>
      <c r="E61" s="126" t="s">
        <v>55</v>
      </c>
      <c r="F61" s="36">
        <v>154098.34</v>
      </c>
      <c r="G61" s="36">
        <v>0</v>
      </c>
      <c r="H61" s="36">
        <v>33613.620000000003</v>
      </c>
      <c r="I61" s="197">
        <v>154201.07</v>
      </c>
      <c r="J61" s="197">
        <v>45038.75</v>
      </c>
      <c r="O61" s="242">
        <v>62.61</v>
      </c>
      <c r="R61" s="197">
        <v>-1238093.29</v>
      </c>
      <c r="S61" s="197">
        <v>1695206.85</v>
      </c>
      <c r="V61" s="222">
        <v>611392.64</v>
      </c>
      <c r="X61" s="222">
        <v>385.18</v>
      </c>
      <c r="Y61" s="222">
        <v>129730</v>
      </c>
      <c r="AB61" s="40">
        <v>478754</v>
      </c>
      <c r="AC61" s="40">
        <v>10140</v>
      </c>
      <c r="AD61" s="40">
        <v>9200</v>
      </c>
      <c r="AE61" s="40">
        <v>253538.46</v>
      </c>
      <c r="AF61" s="40">
        <v>60099.75</v>
      </c>
    </row>
    <row r="62" spans="1:32" x14ac:dyDescent="0.2">
      <c r="A62" s="241" t="s">
        <v>591</v>
      </c>
      <c r="B62" s="241" t="s">
        <v>86</v>
      </c>
      <c r="C62" s="241">
        <v>3705</v>
      </c>
      <c r="D62" s="241" t="s">
        <v>56</v>
      </c>
      <c r="E62" s="126" t="s">
        <v>56</v>
      </c>
      <c r="F62" s="36">
        <v>349349.92</v>
      </c>
      <c r="G62" s="36">
        <v>0</v>
      </c>
      <c r="H62" s="36">
        <v>68299.23</v>
      </c>
      <c r="I62" s="197">
        <v>239355.54</v>
      </c>
      <c r="J62" s="197">
        <v>77163.13</v>
      </c>
      <c r="O62" s="242">
        <v>149.79</v>
      </c>
      <c r="R62" s="197">
        <v>-1969060.28</v>
      </c>
      <c r="S62" s="197">
        <v>2729343.72</v>
      </c>
      <c r="V62" s="222">
        <v>1431753.76</v>
      </c>
      <c r="W62" s="222">
        <v>59700</v>
      </c>
      <c r="X62" s="222">
        <v>673.19</v>
      </c>
      <c r="Y62" s="222">
        <v>851100</v>
      </c>
      <c r="AB62" s="40">
        <v>1462514</v>
      </c>
      <c r="AC62" s="40">
        <v>9544</v>
      </c>
      <c r="AD62" s="40">
        <v>6620</v>
      </c>
      <c r="AE62" s="40">
        <v>745598.83</v>
      </c>
      <c r="AF62" s="40">
        <v>145215.53</v>
      </c>
    </row>
    <row r="63" spans="1:32" x14ac:dyDescent="0.2">
      <c r="A63" s="241" t="s">
        <v>591</v>
      </c>
      <c r="B63" s="241" t="s">
        <v>86</v>
      </c>
      <c r="C63" s="241">
        <v>6204</v>
      </c>
      <c r="D63" s="241" t="s">
        <v>57</v>
      </c>
      <c r="E63" s="126" t="s">
        <v>57</v>
      </c>
      <c r="F63" s="36">
        <v>481601.68</v>
      </c>
      <c r="G63" s="36">
        <v>0</v>
      </c>
      <c r="H63" s="36">
        <v>38897.39</v>
      </c>
      <c r="I63" s="197">
        <v>228762</v>
      </c>
      <c r="J63" s="197">
        <v>439304.42</v>
      </c>
      <c r="O63" s="242">
        <v>948.97</v>
      </c>
      <c r="R63" s="197">
        <v>-1622820.55</v>
      </c>
      <c r="S63" s="197">
        <v>3207310.61</v>
      </c>
      <c r="V63" s="222">
        <v>1837640.77</v>
      </c>
      <c r="W63" s="222">
        <v>102730</v>
      </c>
      <c r="X63" s="222">
        <v>1585.92</v>
      </c>
      <c r="Y63" s="222">
        <v>1062800</v>
      </c>
      <c r="AB63" s="40">
        <v>2156463.4</v>
      </c>
      <c r="AC63" s="40">
        <v>5940</v>
      </c>
      <c r="AD63" s="40">
        <v>27498</v>
      </c>
      <c r="AE63" s="40">
        <v>983101.27</v>
      </c>
      <c r="AF63" s="40">
        <v>228627.56</v>
      </c>
    </row>
    <row r="64" spans="1:32" x14ac:dyDescent="0.2">
      <c r="A64" s="241" t="s">
        <v>591</v>
      </c>
      <c r="B64" s="241" t="s">
        <v>86</v>
      </c>
      <c r="C64" s="241">
        <v>4810</v>
      </c>
      <c r="D64" s="241" t="s">
        <v>58</v>
      </c>
      <c r="E64" s="126" t="s">
        <v>58</v>
      </c>
      <c r="F64" s="36">
        <v>223448.8</v>
      </c>
      <c r="G64" s="36">
        <v>0</v>
      </c>
      <c r="H64" s="36">
        <v>495107.19</v>
      </c>
      <c r="I64" s="197">
        <v>197348.74</v>
      </c>
      <c r="J64" s="197">
        <v>102267.92</v>
      </c>
      <c r="M64" s="242">
        <v>62400</v>
      </c>
      <c r="O64" s="242">
        <v>782.18</v>
      </c>
      <c r="R64" s="197">
        <v>-1621696.92</v>
      </c>
      <c r="S64" s="197">
        <v>2601971.02</v>
      </c>
      <c r="V64" s="222">
        <v>1565661.33</v>
      </c>
      <c r="W64" s="222">
        <v>90710</v>
      </c>
      <c r="X64" s="222">
        <v>519.54999999999995</v>
      </c>
      <c r="Y64" s="222">
        <v>1403500</v>
      </c>
      <c r="AA64" s="222">
        <v>200</v>
      </c>
      <c r="AB64" s="40">
        <v>2138092</v>
      </c>
      <c r="AD64" s="40">
        <v>4564</v>
      </c>
      <c r="AE64" s="40">
        <v>835806.45</v>
      </c>
      <c r="AF64" s="40">
        <v>107412.06</v>
      </c>
    </row>
    <row r="65" spans="1:33" x14ac:dyDescent="0.2">
      <c r="A65" s="241" t="s">
        <v>591</v>
      </c>
      <c r="B65" s="241" t="s">
        <v>86</v>
      </c>
      <c r="C65" s="241">
        <v>3605</v>
      </c>
      <c r="D65" s="241" t="s">
        <v>59</v>
      </c>
      <c r="E65" s="126" t="s">
        <v>59</v>
      </c>
      <c r="F65" s="36">
        <v>181565.6</v>
      </c>
      <c r="G65" s="36">
        <v>0</v>
      </c>
      <c r="H65" s="36">
        <v>48497.96</v>
      </c>
      <c r="I65" s="197">
        <v>875080.56</v>
      </c>
      <c r="J65" s="197">
        <v>73957.84</v>
      </c>
      <c r="O65" s="242">
        <v>2000.21</v>
      </c>
      <c r="R65" s="197">
        <v>-1621296.86</v>
      </c>
      <c r="S65" s="197">
        <v>3048211.32</v>
      </c>
      <c r="V65" s="222">
        <v>1107371.19</v>
      </c>
      <c r="X65" s="222">
        <v>744.08</v>
      </c>
      <c r="Y65" s="222">
        <v>875300</v>
      </c>
      <c r="AB65" s="40">
        <v>1478980</v>
      </c>
      <c r="AD65" s="40">
        <v>16900</v>
      </c>
      <c r="AE65" s="40">
        <v>604121.44999999995</v>
      </c>
      <c r="AF65" s="40">
        <v>133226.53</v>
      </c>
    </row>
    <row r="66" spans="1:33" x14ac:dyDescent="0.2">
      <c r="A66" s="241" t="s">
        <v>591</v>
      </c>
      <c r="B66" s="241" t="s">
        <v>86</v>
      </c>
      <c r="C66" s="241">
        <v>3975</v>
      </c>
      <c r="D66" s="241" t="s">
        <v>80</v>
      </c>
      <c r="E66" s="126" t="s">
        <v>80</v>
      </c>
      <c r="F66" s="36">
        <v>509017.54</v>
      </c>
      <c r="G66" s="36">
        <v>0</v>
      </c>
      <c r="H66" s="36">
        <v>56847.02</v>
      </c>
      <c r="I66" s="197">
        <v>792020.53</v>
      </c>
      <c r="J66" s="197">
        <v>103831.84</v>
      </c>
      <c r="O66" s="242">
        <v>960.07</v>
      </c>
      <c r="R66" s="197">
        <v>222858.31</v>
      </c>
      <c r="S66" s="197">
        <v>1312112.72</v>
      </c>
      <c r="V66" s="222">
        <v>773767.11</v>
      </c>
      <c r="W66" s="222">
        <v>173550</v>
      </c>
      <c r="X66" s="222">
        <v>1071.08</v>
      </c>
      <c r="Y66" s="222">
        <v>1433000</v>
      </c>
      <c r="AB66" s="40">
        <v>1795719.8</v>
      </c>
      <c r="AC66" s="40">
        <v>12670</v>
      </c>
      <c r="AE66" s="40">
        <v>492986.62</v>
      </c>
      <c r="AF66" s="40">
        <v>154225.94</v>
      </c>
    </row>
    <row r="67" spans="1:33" x14ac:dyDescent="0.2">
      <c r="A67" s="241" t="s">
        <v>594</v>
      </c>
      <c r="B67" s="241" t="s">
        <v>87</v>
      </c>
      <c r="C67" s="241">
        <v>3237</v>
      </c>
      <c r="D67" s="241" t="s">
        <v>60</v>
      </c>
      <c r="E67" s="126" t="s">
        <v>60</v>
      </c>
      <c r="F67" s="36">
        <v>1094802.3700000001</v>
      </c>
      <c r="G67" s="36">
        <v>14820</v>
      </c>
      <c r="H67" s="36">
        <v>116537.99</v>
      </c>
      <c r="I67" s="197">
        <v>992072.25</v>
      </c>
      <c r="J67" s="197">
        <v>160209.88</v>
      </c>
      <c r="R67" s="197">
        <v>1070409.56</v>
      </c>
      <c r="S67" s="197">
        <v>1186021.5900000001</v>
      </c>
      <c r="V67" s="222">
        <v>744203.78</v>
      </c>
      <c r="X67" s="222">
        <v>1907.98</v>
      </c>
      <c r="Y67" s="222">
        <v>970970</v>
      </c>
      <c r="AB67" s="40">
        <v>1190018</v>
      </c>
      <c r="AC67" s="40">
        <v>12450</v>
      </c>
      <c r="AD67" s="40">
        <v>5666</v>
      </c>
      <c r="AE67" s="40">
        <v>260738.32</v>
      </c>
      <c r="AF67" s="40">
        <v>126198.1</v>
      </c>
    </row>
    <row r="68" spans="1:33" x14ac:dyDescent="0.2">
      <c r="A68" s="241" t="s">
        <v>594</v>
      </c>
      <c r="B68" s="241" t="s">
        <v>87</v>
      </c>
      <c r="C68" s="241">
        <v>3491</v>
      </c>
      <c r="D68" s="241" t="s">
        <v>61</v>
      </c>
      <c r="E68" s="126" t="s">
        <v>61</v>
      </c>
      <c r="F68" s="36">
        <v>526024.72</v>
      </c>
      <c r="G68" s="36">
        <v>0</v>
      </c>
      <c r="H68" s="36">
        <v>71918.12</v>
      </c>
      <c r="I68" s="197">
        <v>812823</v>
      </c>
      <c r="J68" s="197">
        <v>208022.22</v>
      </c>
      <c r="O68" s="242">
        <v>251.91</v>
      </c>
      <c r="R68" s="197">
        <v>421367.19</v>
      </c>
      <c r="S68" s="197">
        <v>1153052.8999999999</v>
      </c>
      <c r="V68" s="222">
        <v>549235.68999999994</v>
      </c>
      <c r="Y68" s="222">
        <v>919210</v>
      </c>
      <c r="AB68" s="40">
        <v>1110191</v>
      </c>
      <c r="AC68" s="40">
        <v>9360</v>
      </c>
      <c r="AE68" s="40">
        <v>204216.83</v>
      </c>
      <c r="AF68" s="40">
        <v>100561.8</v>
      </c>
    </row>
    <row r="69" spans="1:33" x14ac:dyDescent="0.2">
      <c r="A69" s="241" t="s">
        <v>594</v>
      </c>
      <c r="B69" s="241" t="s">
        <v>87</v>
      </c>
      <c r="C69" s="241">
        <v>9784</v>
      </c>
      <c r="D69" s="241" t="s">
        <v>62</v>
      </c>
      <c r="E69" s="126" t="s">
        <v>62</v>
      </c>
      <c r="F69" s="36">
        <v>1009031.77</v>
      </c>
      <c r="G69" s="36">
        <v>0</v>
      </c>
      <c r="H69" s="36">
        <v>353767.65</v>
      </c>
      <c r="I69" s="197">
        <v>275919.58</v>
      </c>
      <c r="J69" s="197">
        <v>421278.5</v>
      </c>
      <c r="O69" s="242">
        <v>902</v>
      </c>
      <c r="R69" s="197">
        <v>2035938.23</v>
      </c>
      <c r="S69" s="197">
        <v>72739.19</v>
      </c>
      <c r="V69" s="222">
        <v>1685403.73</v>
      </c>
      <c r="X69" s="222">
        <v>2306.59</v>
      </c>
      <c r="Y69" s="222">
        <v>1932440</v>
      </c>
      <c r="AB69" s="40">
        <v>2347329</v>
      </c>
      <c r="AC69" s="40">
        <v>35100</v>
      </c>
      <c r="AD69" s="40">
        <v>5666</v>
      </c>
      <c r="AE69" s="40">
        <v>1166303.24</v>
      </c>
      <c r="AF69" s="40">
        <v>115334</v>
      </c>
    </row>
    <row r="70" spans="1:33" x14ac:dyDescent="0.2">
      <c r="A70" s="241" t="s">
        <v>594</v>
      </c>
      <c r="B70" s="241" t="s">
        <v>87</v>
      </c>
      <c r="C70" s="241">
        <v>2995</v>
      </c>
      <c r="D70" s="241" t="s">
        <v>63</v>
      </c>
      <c r="E70" s="126" t="s">
        <v>63</v>
      </c>
      <c r="F70" s="36">
        <v>312531.09000000003</v>
      </c>
      <c r="G70" s="36">
        <v>24940</v>
      </c>
      <c r="H70" s="36">
        <v>100885.33</v>
      </c>
      <c r="I70" s="197">
        <v>-519330</v>
      </c>
      <c r="J70" s="197">
        <v>-262166</v>
      </c>
      <c r="O70" s="242">
        <v>830.84</v>
      </c>
      <c r="Q70" s="197">
        <v>-334520.65000000002</v>
      </c>
      <c r="R70" s="197">
        <v>-1156413.17</v>
      </c>
      <c r="S70" s="197">
        <v>2015153.7</v>
      </c>
      <c r="U70" s="222">
        <v>876.62</v>
      </c>
      <c r="V70" s="222">
        <v>411110</v>
      </c>
      <c r="Y70" s="222">
        <v>925200</v>
      </c>
      <c r="AB70" s="40">
        <v>1083692</v>
      </c>
      <c r="AC70" s="40">
        <v>8457</v>
      </c>
      <c r="AE70" s="40">
        <v>331721.92</v>
      </c>
      <c r="AF70" s="40">
        <v>781506</v>
      </c>
    </row>
    <row r="71" spans="1:33" x14ac:dyDescent="0.2">
      <c r="A71" s="241" t="s">
        <v>594</v>
      </c>
      <c r="B71" s="241" t="s">
        <v>87</v>
      </c>
      <c r="C71" s="241">
        <v>3883</v>
      </c>
      <c r="D71" s="241" t="s">
        <v>64</v>
      </c>
      <c r="E71" s="126" t="s">
        <v>64</v>
      </c>
      <c r="F71" s="36">
        <v>548925.30000000005</v>
      </c>
      <c r="G71" s="36">
        <v>17556</v>
      </c>
      <c r="H71" s="36">
        <v>278462.09000000003</v>
      </c>
      <c r="I71" s="197">
        <v>714916.82</v>
      </c>
      <c r="J71" s="197">
        <v>-116615.02</v>
      </c>
      <c r="N71" s="242">
        <v>168385</v>
      </c>
      <c r="O71" s="242">
        <v>84001</v>
      </c>
      <c r="R71" s="197">
        <v>-1735655.11</v>
      </c>
      <c r="S71" s="197">
        <v>3812852.35</v>
      </c>
      <c r="V71" s="222">
        <v>952631.44</v>
      </c>
      <c r="X71" s="222">
        <v>1503.34</v>
      </c>
      <c r="Y71" s="222">
        <v>920560</v>
      </c>
      <c r="AB71" s="40">
        <v>1378859</v>
      </c>
      <c r="AC71" s="40">
        <v>2380</v>
      </c>
      <c r="AD71" s="40">
        <v>19958</v>
      </c>
      <c r="AE71" s="40">
        <v>634240.91</v>
      </c>
      <c r="AF71" s="40">
        <v>725476.2</v>
      </c>
      <c r="AG71" s="40">
        <v>118.72</v>
      </c>
    </row>
    <row r="72" spans="1:33" x14ac:dyDescent="0.2">
      <c r="A72" s="241" t="s">
        <v>594</v>
      </c>
      <c r="B72" s="241" t="s">
        <v>87</v>
      </c>
      <c r="C72" s="241">
        <v>3290</v>
      </c>
      <c r="D72" s="241" t="s">
        <v>65</v>
      </c>
      <c r="E72" s="126" t="s">
        <v>65</v>
      </c>
      <c r="F72" s="36">
        <v>315333.44</v>
      </c>
      <c r="G72" s="36">
        <v>0</v>
      </c>
      <c r="H72" s="36">
        <v>169298.56</v>
      </c>
      <c r="I72" s="197">
        <v>751076.34</v>
      </c>
      <c r="J72" s="197">
        <v>101771.76</v>
      </c>
      <c r="O72" s="242">
        <v>15.22</v>
      </c>
      <c r="R72" s="197">
        <v>-1434819.92</v>
      </c>
      <c r="S72" s="197">
        <v>2739065.93</v>
      </c>
      <c r="V72" s="222">
        <v>1285107.3999999999</v>
      </c>
      <c r="X72" s="222">
        <v>416.62</v>
      </c>
      <c r="Y72" s="222">
        <v>867420</v>
      </c>
      <c r="AB72" s="40">
        <v>1328432</v>
      </c>
      <c r="AC72" s="40">
        <v>78028</v>
      </c>
      <c r="AE72" s="40">
        <v>554230.55000000005</v>
      </c>
      <c r="AF72" s="40">
        <v>159034.6</v>
      </c>
    </row>
    <row r="73" spans="1:33" x14ac:dyDescent="0.2">
      <c r="A73" s="241" t="s">
        <v>594</v>
      </c>
      <c r="B73" s="241" t="s">
        <v>87</v>
      </c>
      <c r="C73" s="241">
        <v>3357</v>
      </c>
      <c r="D73" s="241" t="s">
        <v>66</v>
      </c>
      <c r="E73" s="126" t="s">
        <v>66</v>
      </c>
      <c r="F73" s="36">
        <v>292262.81</v>
      </c>
      <c r="G73" s="36">
        <v>0</v>
      </c>
      <c r="H73" s="36">
        <v>205132.31</v>
      </c>
      <c r="I73" s="197">
        <v>414561.85</v>
      </c>
      <c r="J73" s="197">
        <v>-6241.86</v>
      </c>
      <c r="O73" s="242">
        <v>81.55</v>
      </c>
      <c r="R73" s="197">
        <v>-1221628.18</v>
      </c>
      <c r="S73" s="197">
        <v>2159208.62</v>
      </c>
      <c r="V73" s="222">
        <v>669853.73</v>
      </c>
      <c r="X73" s="222">
        <v>567.69000000000005</v>
      </c>
      <c r="Y73" s="222">
        <v>582600</v>
      </c>
      <c r="AB73" s="40">
        <v>853335</v>
      </c>
      <c r="AC73" s="40">
        <v>8778</v>
      </c>
      <c r="AE73" s="40">
        <v>226691.8</v>
      </c>
      <c r="AF73" s="40">
        <v>196163.5</v>
      </c>
    </row>
    <row r="74" spans="1:33" x14ac:dyDescent="0.2">
      <c r="A74" s="241" t="s">
        <v>594</v>
      </c>
      <c r="B74" s="241" t="s">
        <v>87</v>
      </c>
      <c r="C74" s="241">
        <v>4937</v>
      </c>
      <c r="D74" s="241" t="s">
        <v>67</v>
      </c>
      <c r="E74" s="126" t="s">
        <v>67</v>
      </c>
      <c r="F74" s="36">
        <v>573949.78</v>
      </c>
      <c r="G74" s="36">
        <v>20400</v>
      </c>
      <c r="H74" s="36">
        <v>89682.82</v>
      </c>
      <c r="I74" s="197">
        <v>1028334.11</v>
      </c>
      <c r="J74" s="197">
        <v>-20098.98</v>
      </c>
      <c r="O74" s="242">
        <v>242739.35</v>
      </c>
      <c r="R74" s="197">
        <v>-2990531.55</v>
      </c>
      <c r="S74" s="197">
        <v>4868817.07</v>
      </c>
      <c r="V74" s="222">
        <v>706130.36</v>
      </c>
      <c r="Y74" s="222">
        <v>863800</v>
      </c>
      <c r="AB74" s="40">
        <v>1284056</v>
      </c>
      <c r="AC74" s="40">
        <v>13846</v>
      </c>
      <c r="AD74" s="40">
        <v>1416</v>
      </c>
      <c r="AE74" s="40">
        <v>355458.2</v>
      </c>
      <c r="AF74" s="40">
        <v>343911.3</v>
      </c>
    </row>
    <row r="75" spans="1:33" x14ac:dyDescent="0.2">
      <c r="A75" s="241" t="s">
        <v>594</v>
      </c>
      <c r="B75" s="241" t="s">
        <v>87</v>
      </c>
      <c r="C75" s="241">
        <v>2893</v>
      </c>
      <c r="D75" s="241" t="s">
        <v>68</v>
      </c>
      <c r="E75" s="126" t="s">
        <v>68</v>
      </c>
      <c r="F75" s="36">
        <v>215992.31</v>
      </c>
      <c r="G75" s="36">
        <v>0</v>
      </c>
      <c r="H75" s="36">
        <v>99145.01</v>
      </c>
      <c r="I75" s="197">
        <v>519325.56</v>
      </c>
      <c r="J75" s="197">
        <v>171053.13</v>
      </c>
      <c r="O75" s="242">
        <v>24.24</v>
      </c>
      <c r="R75" s="197">
        <v>799196.06</v>
      </c>
      <c r="S75" s="197">
        <v>310741.76000000001</v>
      </c>
      <c r="V75" s="222">
        <v>886458.35</v>
      </c>
      <c r="W75" s="222">
        <v>61440</v>
      </c>
      <c r="X75" s="222">
        <v>286.3</v>
      </c>
      <c r="Y75" s="222">
        <v>481200</v>
      </c>
      <c r="AB75" s="40">
        <v>765366</v>
      </c>
      <c r="AC75" s="40">
        <v>85662</v>
      </c>
      <c r="AE75" s="40">
        <v>297603.7</v>
      </c>
      <c r="AF75" s="40">
        <v>241499</v>
      </c>
      <c r="AG75" s="40">
        <v>143700</v>
      </c>
    </row>
    <row r="76" spans="1:33" x14ac:dyDescent="0.2">
      <c r="A76" s="241" t="s">
        <v>594</v>
      </c>
      <c r="B76" s="241" t="s">
        <v>87</v>
      </c>
      <c r="C76" s="241">
        <v>2351</v>
      </c>
      <c r="D76" s="241" t="s">
        <v>69</v>
      </c>
      <c r="E76" s="126" t="s">
        <v>69</v>
      </c>
      <c r="F76" s="36">
        <v>98877.17</v>
      </c>
      <c r="G76" s="36">
        <v>11780</v>
      </c>
      <c r="H76" s="36">
        <v>60877.919999999998</v>
      </c>
      <c r="I76" s="197">
        <v>367367.37</v>
      </c>
      <c r="J76" s="197">
        <v>105880.2</v>
      </c>
      <c r="R76" s="197">
        <v>-2474475.86</v>
      </c>
      <c r="S76" s="197">
        <v>3439144.31</v>
      </c>
      <c r="U76" s="222">
        <v>611.66</v>
      </c>
      <c r="V76" s="222">
        <v>658756.07999999996</v>
      </c>
      <c r="Y76" s="222">
        <v>572490</v>
      </c>
      <c r="AB76" s="40">
        <v>1032781</v>
      </c>
      <c r="AD76" s="40">
        <v>17755</v>
      </c>
      <c r="AE76" s="40">
        <v>281835.23</v>
      </c>
      <c r="AF76" s="40">
        <v>219372.3</v>
      </c>
    </row>
    <row r="77" spans="1:33" x14ac:dyDescent="0.2">
      <c r="A77" s="241" t="s">
        <v>594</v>
      </c>
      <c r="B77" s="241" t="s">
        <v>87</v>
      </c>
      <c r="C77" s="241">
        <v>4560</v>
      </c>
      <c r="D77" s="241" t="s">
        <v>70</v>
      </c>
      <c r="E77" s="126" t="s">
        <v>70</v>
      </c>
      <c r="F77" s="36">
        <v>812090.4</v>
      </c>
      <c r="G77" s="36">
        <v>0</v>
      </c>
      <c r="H77" s="36">
        <v>292354.71000000002</v>
      </c>
      <c r="I77" s="197">
        <v>637392.94999999995</v>
      </c>
      <c r="J77" s="197">
        <v>245557.37</v>
      </c>
      <c r="O77" s="242">
        <v>20.03</v>
      </c>
      <c r="R77" s="197">
        <v>-434685.26</v>
      </c>
      <c r="S77" s="197">
        <v>2484321.89</v>
      </c>
      <c r="V77" s="222">
        <v>2022054.49</v>
      </c>
      <c r="W77" s="222">
        <v>79330</v>
      </c>
      <c r="X77" s="222">
        <v>1971.99</v>
      </c>
      <c r="Y77" s="222">
        <v>401100</v>
      </c>
      <c r="AB77" s="40">
        <v>1289080</v>
      </c>
      <c r="AC77" s="40">
        <v>107191</v>
      </c>
      <c r="AE77" s="40">
        <v>999921.91</v>
      </c>
      <c r="AF77" s="40">
        <v>153424.79999999999</v>
      </c>
      <c r="AG77" s="40">
        <v>17100</v>
      </c>
    </row>
    <row r="78" spans="1:33" x14ac:dyDescent="0.2">
      <c r="A78" s="241" t="s">
        <v>594</v>
      </c>
      <c r="B78" s="241" t="s">
        <v>87</v>
      </c>
      <c r="C78" s="241">
        <v>1375</v>
      </c>
      <c r="D78" s="241" t="s">
        <v>78</v>
      </c>
      <c r="E78" s="126" t="s">
        <v>78</v>
      </c>
      <c r="F78" s="36">
        <v>324497.94</v>
      </c>
      <c r="G78" s="36">
        <v>0</v>
      </c>
      <c r="H78" s="36">
        <v>117094.69</v>
      </c>
      <c r="I78" s="197">
        <v>454080.3</v>
      </c>
      <c r="J78" s="197">
        <v>47806.47</v>
      </c>
      <c r="O78" s="242">
        <v>975.77</v>
      </c>
      <c r="Q78" s="197">
        <v>-855969.29</v>
      </c>
      <c r="R78" s="197">
        <v>-226966.63</v>
      </c>
      <c r="S78" s="197">
        <v>1994300</v>
      </c>
      <c r="V78" s="222">
        <v>771449.29</v>
      </c>
      <c r="X78" s="222">
        <v>221.24</v>
      </c>
      <c r="Y78" s="222">
        <v>721400</v>
      </c>
      <c r="AB78" s="40">
        <v>954520</v>
      </c>
      <c r="AE78" s="40">
        <v>334478.48</v>
      </c>
      <c r="AF78" s="40">
        <v>172932.5</v>
      </c>
    </row>
    <row r="79" spans="1:33" x14ac:dyDescent="0.2">
      <c r="A79" s="241" t="s">
        <v>594</v>
      </c>
      <c r="B79" s="241" t="s">
        <v>87</v>
      </c>
      <c r="C79" s="241">
        <v>2442</v>
      </c>
      <c r="D79" s="241" t="s">
        <v>81</v>
      </c>
      <c r="E79" s="126" t="s">
        <v>81</v>
      </c>
      <c r="F79" s="36">
        <v>476122.75</v>
      </c>
      <c r="G79" s="36">
        <v>10950</v>
      </c>
      <c r="H79" s="36">
        <v>76727.839999999997</v>
      </c>
      <c r="I79" s="197">
        <v>844365.19</v>
      </c>
      <c r="J79" s="197">
        <v>-210305.3</v>
      </c>
      <c r="O79" s="242">
        <v>117.85</v>
      </c>
      <c r="R79" s="197">
        <v>-706976.47</v>
      </c>
      <c r="S79" s="197">
        <v>2368149.29</v>
      </c>
      <c r="V79" s="222">
        <v>171523.35</v>
      </c>
      <c r="Y79" s="222">
        <v>756037.5</v>
      </c>
      <c r="AB79" s="40">
        <v>791449.5</v>
      </c>
      <c r="AD79" s="40">
        <v>12100</v>
      </c>
      <c r="AE79" s="40">
        <v>195068.64</v>
      </c>
      <c r="AF79" s="40">
        <v>392372.9</v>
      </c>
    </row>
    <row r="80" spans="1:33" x14ac:dyDescent="0.2">
      <c r="A80" s="241" t="s">
        <v>597</v>
      </c>
      <c r="B80" s="241" t="s">
        <v>88</v>
      </c>
      <c r="C80" s="241">
        <v>4852</v>
      </c>
      <c r="D80" s="241" t="s">
        <v>71</v>
      </c>
      <c r="E80" s="126" t="s">
        <v>71</v>
      </c>
      <c r="F80" s="36">
        <v>949239.15</v>
      </c>
      <c r="G80" s="36">
        <v>30510.2</v>
      </c>
      <c r="H80" s="36">
        <v>57201.03</v>
      </c>
      <c r="I80" s="197">
        <v>584004.04</v>
      </c>
      <c r="J80" s="197">
        <v>327669.98</v>
      </c>
      <c r="M80" s="242">
        <v>4568.62</v>
      </c>
      <c r="O80" s="242">
        <v>275400</v>
      </c>
      <c r="R80" s="197">
        <v>-962893.02</v>
      </c>
      <c r="S80" s="197">
        <v>2500428.33</v>
      </c>
      <c r="V80" s="222">
        <v>1211728.06</v>
      </c>
      <c r="W80" s="222">
        <v>118558</v>
      </c>
      <c r="X80" s="222">
        <v>565.07000000000005</v>
      </c>
      <c r="Y80" s="222">
        <v>1345680</v>
      </c>
      <c r="AA80" s="222">
        <v>6000</v>
      </c>
      <c r="AB80" s="40">
        <v>1772244</v>
      </c>
      <c r="AC80" s="40">
        <v>2290</v>
      </c>
      <c r="AD80" s="40">
        <v>720</v>
      </c>
      <c r="AE80" s="40">
        <v>634234.36</v>
      </c>
      <c r="AF80" s="40">
        <v>141922.29999999999</v>
      </c>
    </row>
    <row r="81" spans="1:32" x14ac:dyDescent="0.2">
      <c r="A81" s="241" t="s">
        <v>597</v>
      </c>
      <c r="B81" s="241" t="s">
        <v>88</v>
      </c>
      <c r="C81" s="241">
        <v>1903</v>
      </c>
      <c r="D81" s="241" t="s">
        <v>72</v>
      </c>
      <c r="E81" s="126" t="s">
        <v>72</v>
      </c>
      <c r="F81" s="36">
        <v>305665.5</v>
      </c>
      <c r="G81" s="36">
        <v>3499.6</v>
      </c>
      <c r="H81" s="36">
        <v>40778.959999999999</v>
      </c>
      <c r="I81" s="197">
        <v>16715.8</v>
      </c>
      <c r="J81" s="197">
        <v>269926.09000000003</v>
      </c>
      <c r="O81" s="242">
        <v>100800</v>
      </c>
      <c r="R81" s="197">
        <v>-1523249.85</v>
      </c>
      <c r="S81" s="197">
        <v>2140561.41</v>
      </c>
      <c r="V81" s="222">
        <v>629956.43000000005</v>
      </c>
      <c r="W81" s="222">
        <v>10000</v>
      </c>
      <c r="X81" s="222">
        <v>305.56</v>
      </c>
      <c r="Y81" s="222">
        <v>309608</v>
      </c>
      <c r="AB81" s="40">
        <v>661515.16</v>
      </c>
      <c r="AC81" s="40">
        <v>10730</v>
      </c>
      <c r="AD81" s="40">
        <v>4672</v>
      </c>
      <c r="AE81" s="40">
        <v>222567.61</v>
      </c>
      <c r="AF81" s="40">
        <v>131910.82999999999</v>
      </c>
    </row>
    <row r="82" spans="1:32" x14ac:dyDescent="0.2">
      <c r="A82" s="241" t="s">
        <v>597</v>
      </c>
      <c r="B82" s="241" t="s">
        <v>88</v>
      </c>
      <c r="C82" s="241">
        <v>4543</v>
      </c>
      <c r="D82" s="241" t="s">
        <v>73</v>
      </c>
      <c r="E82" s="126" t="s">
        <v>73</v>
      </c>
      <c r="F82" s="36">
        <v>671401.54</v>
      </c>
      <c r="G82" s="36">
        <v>8098.34</v>
      </c>
      <c r="H82" s="36">
        <v>44859.19</v>
      </c>
      <c r="I82" s="197">
        <v>1049178.8999999999</v>
      </c>
      <c r="J82" s="197">
        <v>585137.41</v>
      </c>
      <c r="M82" s="242">
        <v>32775</v>
      </c>
      <c r="O82" s="242">
        <v>228600</v>
      </c>
      <c r="R82" s="197">
        <v>-103503.52</v>
      </c>
      <c r="S82" s="197">
        <v>2191938.59</v>
      </c>
      <c r="V82" s="222">
        <v>1090168.6599999999</v>
      </c>
      <c r="W82" s="222">
        <v>141270</v>
      </c>
      <c r="X82" s="222">
        <v>274.37</v>
      </c>
      <c r="Y82" s="222">
        <v>847880</v>
      </c>
      <c r="AA82" s="222">
        <v>82800</v>
      </c>
      <c r="AB82" s="40">
        <v>1285272.3400000001</v>
      </c>
      <c r="AC82" s="40">
        <v>35139</v>
      </c>
      <c r="AE82" s="40">
        <v>596256.57999999996</v>
      </c>
      <c r="AF82" s="40">
        <v>236859.8</v>
      </c>
    </row>
    <row r="83" spans="1:32" x14ac:dyDescent="0.2">
      <c r="A83" s="241" t="s">
        <v>597</v>
      </c>
      <c r="B83" s="241" t="s">
        <v>88</v>
      </c>
      <c r="C83" s="241">
        <v>4808</v>
      </c>
      <c r="D83" s="241" t="s">
        <v>74</v>
      </c>
      <c r="E83" s="126" t="s">
        <v>74</v>
      </c>
      <c r="F83" s="36">
        <v>1001832.44</v>
      </c>
      <c r="G83" s="36">
        <v>28576.66</v>
      </c>
      <c r="H83" s="36">
        <v>88534.06</v>
      </c>
      <c r="I83" s="197">
        <v>804200.51</v>
      </c>
      <c r="J83" s="197">
        <v>467757.43</v>
      </c>
      <c r="K83" s="197">
        <v>1990</v>
      </c>
      <c r="M83" s="242">
        <v>40583.21</v>
      </c>
      <c r="O83" s="242">
        <v>239400</v>
      </c>
      <c r="R83" s="197">
        <v>-2058307.86</v>
      </c>
      <c r="S83" s="197">
        <v>4194803.6500000004</v>
      </c>
      <c r="V83" s="222">
        <v>1078761.82</v>
      </c>
      <c r="W83" s="222">
        <v>312470</v>
      </c>
      <c r="X83" s="222">
        <v>875.01</v>
      </c>
      <c r="Y83" s="222">
        <v>1075870</v>
      </c>
      <c r="AB83" s="40">
        <v>1318480</v>
      </c>
      <c r="AD83" s="40">
        <v>15788</v>
      </c>
      <c r="AE83" s="40">
        <v>838880.78</v>
      </c>
      <c r="AF83" s="40">
        <v>318415.95</v>
      </c>
    </row>
    <row r="84" spans="1:32" x14ac:dyDescent="0.2">
      <c r="A84" s="241" t="s">
        <v>597</v>
      </c>
      <c r="B84" s="241" t="s">
        <v>88</v>
      </c>
      <c r="C84" s="241">
        <v>2181</v>
      </c>
      <c r="D84" s="241" t="s">
        <v>75</v>
      </c>
      <c r="E84" s="126" t="s">
        <v>75</v>
      </c>
      <c r="F84" s="36">
        <v>413290.07</v>
      </c>
      <c r="G84" s="36">
        <v>70250.94</v>
      </c>
      <c r="H84" s="36">
        <v>52995.77</v>
      </c>
      <c r="I84" s="197">
        <v>762891.69</v>
      </c>
      <c r="J84" s="197">
        <v>298504.73</v>
      </c>
      <c r="O84" s="242">
        <v>0</v>
      </c>
      <c r="P84" s="197">
        <v>117000</v>
      </c>
      <c r="R84" s="197">
        <v>-528521.36</v>
      </c>
      <c r="S84" s="197">
        <v>2119139.65</v>
      </c>
      <c r="V84" s="222">
        <v>767831.04000000004</v>
      </c>
      <c r="X84" s="222">
        <v>644.28</v>
      </c>
      <c r="Y84" s="222">
        <v>908340</v>
      </c>
      <c r="AA84" s="222">
        <v>3000</v>
      </c>
      <c r="AB84" s="40">
        <v>1206564</v>
      </c>
      <c r="AC84" s="40">
        <v>14412</v>
      </c>
      <c r="AE84" s="40">
        <v>368202.41</v>
      </c>
      <c r="AF84" s="40">
        <v>200322</v>
      </c>
    </row>
    <row r="85" spans="1:32" x14ac:dyDescent="0.2">
      <c r="A85" s="241" t="s">
        <v>597</v>
      </c>
      <c r="B85" s="241" t="s">
        <v>88</v>
      </c>
      <c r="C85" s="241">
        <v>5301</v>
      </c>
      <c r="D85" s="241" t="s">
        <v>76</v>
      </c>
      <c r="E85" s="126" t="s">
        <v>76</v>
      </c>
      <c r="F85" s="36">
        <v>880105.78</v>
      </c>
      <c r="G85" s="36">
        <v>15295.3</v>
      </c>
      <c r="H85" s="36">
        <v>60936.92</v>
      </c>
      <c r="I85" s="197">
        <v>287050.33</v>
      </c>
      <c r="J85" s="197">
        <v>542934.06000000006</v>
      </c>
      <c r="M85" s="242">
        <v>0</v>
      </c>
      <c r="O85" s="242">
        <v>0</v>
      </c>
      <c r="R85" s="197">
        <v>294157.31</v>
      </c>
      <c r="S85" s="197">
        <v>1096893.17</v>
      </c>
      <c r="V85" s="222">
        <v>958522.99</v>
      </c>
      <c r="W85" s="222">
        <v>298720</v>
      </c>
      <c r="X85" s="222">
        <v>556.07000000000005</v>
      </c>
      <c r="Y85" s="222">
        <v>1321425</v>
      </c>
      <c r="AA85" s="222">
        <v>4280</v>
      </c>
      <c r="AB85" s="40">
        <v>1505225</v>
      </c>
      <c r="AC85" s="40">
        <v>24650</v>
      </c>
      <c r="AD85" s="40">
        <v>7306</v>
      </c>
      <c r="AE85" s="40">
        <v>431212.25</v>
      </c>
      <c r="AF85" s="40">
        <v>219838.9</v>
      </c>
    </row>
    <row r="86" spans="1:32" x14ac:dyDescent="0.2">
      <c r="A86" s="241" t="s">
        <v>597</v>
      </c>
      <c r="B86" s="241" t="s">
        <v>88</v>
      </c>
      <c r="C86" s="241">
        <v>3656</v>
      </c>
      <c r="D86" s="241" t="s">
        <v>77</v>
      </c>
      <c r="E86" s="126" t="s">
        <v>77</v>
      </c>
      <c r="F86" s="36">
        <v>1027007.02</v>
      </c>
      <c r="G86" s="36">
        <v>26898.84</v>
      </c>
      <c r="H86" s="36">
        <v>47155.7</v>
      </c>
      <c r="I86" s="197">
        <v>688018.42</v>
      </c>
      <c r="J86" s="197">
        <v>278091.62</v>
      </c>
      <c r="M86" s="242">
        <v>40873.730000000003</v>
      </c>
      <c r="O86" s="242">
        <v>279900.53000000003</v>
      </c>
      <c r="R86" s="197">
        <v>-1511299.35</v>
      </c>
      <c r="S86" s="197">
        <v>3207738.11</v>
      </c>
      <c r="V86" s="222">
        <v>847854</v>
      </c>
      <c r="W86" s="222">
        <v>282875</v>
      </c>
      <c r="X86" s="222">
        <v>980.97</v>
      </c>
      <c r="Y86" s="222">
        <v>1120310</v>
      </c>
      <c r="AA86" s="222">
        <v>570</v>
      </c>
      <c r="AB86" s="40">
        <v>1232030</v>
      </c>
      <c r="AD86" s="40">
        <v>28080</v>
      </c>
      <c r="AE86" s="40">
        <v>699333.23</v>
      </c>
      <c r="AF86" s="40">
        <v>243188.16</v>
      </c>
    </row>
    <row r="91" spans="1:32" x14ac:dyDescent="0.2">
      <c r="A91" s="197"/>
      <c r="B91" s="197"/>
      <c r="C91" s="197"/>
      <c r="D91" s="197"/>
    </row>
    <row r="92" spans="1:32" x14ac:dyDescent="0.2">
      <c r="A92" s="197"/>
      <c r="B92" s="197"/>
      <c r="C92" s="197"/>
      <c r="D92" s="197"/>
    </row>
    <row r="93" spans="1:32" x14ac:dyDescent="0.2">
      <c r="A93" s="197"/>
      <c r="B93" s="197"/>
      <c r="C93" s="197"/>
      <c r="D93" s="197"/>
    </row>
    <row r="94" spans="1:32" x14ac:dyDescent="0.2">
      <c r="A94" s="197"/>
      <c r="B94" s="197"/>
      <c r="C94" s="197"/>
      <c r="D94" s="1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N86"/>
  <sheetViews>
    <sheetView zoomScaleNormal="100" workbookViewId="0">
      <pane xSplit="5" ySplit="3" topLeftCell="AJ4" activePane="bottomRight" state="frozen"/>
      <selection activeCell="B12" sqref="B12"/>
      <selection pane="topRight" activeCell="B12" sqref="B12"/>
      <selection pane="bottomLeft" activeCell="B12" sqref="B12"/>
      <selection pane="bottomRight" activeCell="AK4" sqref="AK4"/>
    </sheetView>
  </sheetViews>
  <sheetFormatPr defaultRowHeight="14.25" x14ac:dyDescent="0.2"/>
  <cols>
    <col min="2" max="2" width="16.625" bestFit="1" customWidth="1"/>
    <col min="4" max="4" width="19.625" customWidth="1"/>
    <col min="5" max="5" width="22.75" customWidth="1"/>
    <col min="6" max="6" width="16.75" style="36" bestFit="1" customWidth="1"/>
    <col min="7" max="7" width="13.125" style="36" bestFit="1" customWidth="1"/>
    <col min="8" max="8" width="23" style="36" customWidth="1"/>
    <col min="9" max="9" width="25.25" style="197" customWidth="1"/>
    <col min="10" max="10" width="14.25" style="197" bestFit="1" customWidth="1"/>
    <col min="11" max="11" width="14.375" style="197" bestFit="1" customWidth="1"/>
    <col min="12" max="12" width="14.375" style="242" bestFit="1" customWidth="1"/>
    <col min="13" max="14" width="14.25" style="242" bestFit="1" customWidth="1"/>
    <col min="15" max="15" width="14.375" style="242" bestFit="1" customWidth="1"/>
    <col min="16" max="16" width="14.375" style="197" bestFit="1" customWidth="1"/>
    <col min="17" max="17" width="13.25" style="197" bestFit="1" customWidth="1"/>
    <col min="18" max="18" width="14.125" style="197" bestFit="1" customWidth="1"/>
    <col min="19" max="19" width="15.125" style="197" bestFit="1" customWidth="1"/>
    <col min="20" max="20" width="15.25" style="222" bestFit="1" customWidth="1"/>
    <col min="21" max="21" width="14.25" style="222" bestFit="1" customWidth="1"/>
    <col min="22" max="22" width="15.25" style="222" bestFit="1" customWidth="1"/>
    <col min="23" max="23" width="13.125" style="222" bestFit="1" customWidth="1"/>
    <col min="24" max="24" width="11.5" style="222" bestFit="1" customWidth="1"/>
    <col min="25" max="26" width="14.25" style="222" bestFit="1" customWidth="1"/>
    <col min="27" max="27" width="13.125" style="222" bestFit="1" customWidth="1"/>
    <col min="28" max="28" width="15.125" style="40" bestFit="1" customWidth="1"/>
    <col min="29" max="29" width="13.125" style="40" bestFit="1" customWidth="1"/>
    <col min="30" max="30" width="13.25" style="40" bestFit="1" customWidth="1"/>
    <col min="31" max="31" width="15.25" style="40" bestFit="1" customWidth="1"/>
    <col min="32" max="32" width="14.125" style="40" bestFit="1" customWidth="1"/>
    <col min="33" max="33" width="13.25" style="40" bestFit="1" customWidth="1"/>
    <col min="34" max="34" width="14.25" style="40" bestFit="1" customWidth="1"/>
    <col min="35" max="35" width="16.375" style="36" bestFit="1" customWidth="1"/>
    <col min="36" max="36" width="14.125" style="59" bestFit="1" customWidth="1"/>
    <col min="37" max="37" width="14.25" style="33" bestFit="1" customWidth="1"/>
    <col min="38" max="38" width="15.125" style="37" bestFit="1" customWidth="1"/>
    <col min="39" max="39" width="15.5" style="47" bestFit="1" customWidth="1"/>
    <col min="40" max="40" width="18.375" style="234" bestFit="1" customWidth="1"/>
  </cols>
  <sheetData>
    <row r="1" spans="1:40" x14ac:dyDescent="0.2">
      <c r="E1" t="s">
        <v>1410</v>
      </c>
      <c r="F1" s="36" t="s">
        <v>1616</v>
      </c>
      <c r="G1" s="36" t="s">
        <v>1618</v>
      </c>
      <c r="H1" s="36" t="s">
        <v>1620</v>
      </c>
      <c r="I1" s="197" t="s">
        <v>1622</v>
      </c>
      <c r="J1" s="197" t="s">
        <v>1624</v>
      </c>
      <c r="K1" s="197" t="s">
        <v>1626</v>
      </c>
      <c r="L1" s="242" t="s">
        <v>1628</v>
      </c>
      <c r="M1" s="242" t="s">
        <v>1630</v>
      </c>
      <c r="N1" s="242" t="s">
        <v>1634</v>
      </c>
      <c r="O1" s="242" t="s">
        <v>1636</v>
      </c>
      <c r="P1" s="197" t="s">
        <v>1638</v>
      </c>
      <c r="Q1" s="197" t="s">
        <v>1613</v>
      </c>
      <c r="R1" s="197" t="s">
        <v>1640</v>
      </c>
      <c r="S1" s="197" t="s">
        <v>1642</v>
      </c>
      <c r="T1" s="222" t="s">
        <v>1671</v>
      </c>
      <c r="U1" s="222" t="s">
        <v>1673</v>
      </c>
      <c r="V1" s="222" t="s">
        <v>1643</v>
      </c>
      <c r="W1" s="222" t="s">
        <v>1645</v>
      </c>
      <c r="X1" s="222" t="s">
        <v>1647</v>
      </c>
      <c r="Y1" s="222" t="s">
        <v>1651</v>
      </c>
      <c r="Z1" s="222" t="s">
        <v>1653</v>
      </c>
      <c r="AA1" s="222" t="s">
        <v>1655</v>
      </c>
      <c r="AB1" s="40" t="s">
        <v>1657</v>
      </c>
      <c r="AC1" s="40" t="s">
        <v>1659</v>
      </c>
      <c r="AD1" s="40" t="s">
        <v>1661</v>
      </c>
      <c r="AE1" s="40" t="s">
        <v>1663</v>
      </c>
      <c r="AF1" s="40" t="s">
        <v>1665</v>
      </c>
      <c r="AG1" s="40" t="s">
        <v>1669</v>
      </c>
      <c r="AH1" s="40" t="s">
        <v>1675</v>
      </c>
      <c r="AI1" s="221" t="s">
        <v>89</v>
      </c>
      <c r="AJ1" s="242" t="s">
        <v>90</v>
      </c>
      <c r="AK1" s="222" t="s">
        <v>91</v>
      </c>
      <c r="AL1" s="277" t="s">
        <v>92</v>
      </c>
      <c r="AM1" s="42" t="s">
        <v>93</v>
      </c>
      <c r="AN1" s="227" t="s">
        <v>94</v>
      </c>
    </row>
    <row r="2" spans="1:40" x14ac:dyDescent="0.2">
      <c r="B2" t="s">
        <v>345</v>
      </c>
      <c r="C2" t="s">
        <v>467</v>
      </c>
      <c r="E2" t="s">
        <v>1411</v>
      </c>
      <c r="F2" s="36" t="s">
        <v>1617</v>
      </c>
      <c r="G2" s="36" t="s">
        <v>1619</v>
      </c>
      <c r="H2" s="36" t="s">
        <v>1621</v>
      </c>
      <c r="I2" s="197" t="s">
        <v>1623</v>
      </c>
      <c r="J2" s="197" t="s">
        <v>1625</v>
      </c>
      <c r="K2" s="197" t="s">
        <v>1627</v>
      </c>
      <c r="L2" s="242" t="s">
        <v>1629</v>
      </c>
      <c r="M2" s="242" t="s">
        <v>1631</v>
      </c>
      <c r="N2" s="242" t="s">
        <v>1635</v>
      </c>
      <c r="O2" s="242" t="s">
        <v>1637</v>
      </c>
      <c r="P2" s="197" t="s">
        <v>1639</v>
      </c>
      <c r="Q2" s="197" t="s">
        <v>1614</v>
      </c>
      <c r="R2" s="197" t="s">
        <v>1641</v>
      </c>
      <c r="S2" s="197" t="s">
        <v>1615</v>
      </c>
      <c r="T2" s="222" t="s">
        <v>1672</v>
      </c>
      <c r="U2" s="222" t="s">
        <v>1674</v>
      </c>
      <c r="V2" s="222" t="s">
        <v>1644</v>
      </c>
      <c r="W2" s="222" t="s">
        <v>1646</v>
      </c>
      <c r="X2" s="222" t="s">
        <v>1648</v>
      </c>
      <c r="Y2" s="222" t="s">
        <v>1652</v>
      </c>
      <c r="Z2" s="222" t="s">
        <v>1654</v>
      </c>
      <c r="AA2" s="222" t="s">
        <v>1656</v>
      </c>
      <c r="AB2" s="40" t="s">
        <v>1658</v>
      </c>
      <c r="AC2" s="40" t="s">
        <v>1660</v>
      </c>
      <c r="AD2" s="40" t="s">
        <v>1662</v>
      </c>
      <c r="AE2" s="40" t="s">
        <v>1664</v>
      </c>
      <c r="AF2" s="40" t="s">
        <v>1666</v>
      </c>
      <c r="AG2" s="40" t="s">
        <v>1670</v>
      </c>
      <c r="AH2" s="40" t="s">
        <v>1676</v>
      </c>
      <c r="AI2" s="221"/>
      <c r="AJ2" s="242"/>
      <c r="AK2" s="222"/>
      <c r="AL2" s="40"/>
      <c r="AM2" s="44"/>
      <c r="AN2" s="34"/>
    </row>
    <row r="3" spans="1:40" x14ac:dyDescent="0.2">
      <c r="E3" t="s">
        <v>1412</v>
      </c>
      <c r="F3" s="36">
        <v>35538451.340000004</v>
      </c>
      <c r="G3" s="36">
        <v>1405584.92</v>
      </c>
      <c r="H3" s="36">
        <v>9050516.5700000003</v>
      </c>
      <c r="I3" s="197">
        <v>52012338.399999999</v>
      </c>
      <c r="J3" s="197">
        <v>20529851.190000001</v>
      </c>
      <c r="K3" s="197">
        <v>1990</v>
      </c>
      <c r="L3" s="242">
        <v>70000</v>
      </c>
      <c r="M3" s="242">
        <v>2730415.78</v>
      </c>
      <c r="N3" s="242">
        <v>168385</v>
      </c>
      <c r="O3" s="242">
        <v>2175424.11</v>
      </c>
      <c r="P3" s="197">
        <v>332092.75</v>
      </c>
      <c r="Q3" s="197">
        <v>-1190489.94</v>
      </c>
      <c r="R3" s="197">
        <v>-54170505.289999999</v>
      </c>
      <c r="S3" s="197">
        <v>181632926.83000001</v>
      </c>
      <c r="T3" s="222">
        <v>7200</v>
      </c>
      <c r="U3" s="222">
        <v>3140.71</v>
      </c>
      <c r="V3" s="222">
        <v>89161556.469999999</v>
      </c>
      <c r="W3" s="222">
        <v>8770276.5600000005</v>
      </c>
      <c r="X3" s="222">
        <v>62238.05</v>
      </c>
      <c r="Y3" s="222">
        <v>78570155.5</v>
      </c>
      <c r="Z3" s="222">
        <v>680</v>
      </c>
      <c r="AA3" s="222">
        <v>1769061.79</v>
      </c>
      <c r="AB3" s="40">
        <v>118768813.94</v>
      </c>
      <c r="AC3" s="40">
        <v>1141299.92</v>
      </c>
      <c r="AD3" s="40">
        <v>692531.22</v>
      </c>
      <c r="AE3" s="40">
        <v>56154262.729999997</v>
      </c>
      <c r="AF3" s="40">
        <v>14395039.369999999</v>
      </c>
      <c r="AG3" s="40">
        <v>335136.71999999997</v>
      </c>
      <c r="AH3" s="40">
        <v>66742</v>
      </c>
      <c r="AI3" s="221">
        <f>SUM(AI4:AI86)</f>
        <v>45994552.830000028</v>
      </c>
      <c r="AJ3" s="242">
        <f t="shared" ref="AJ3:AN3" si="0">SUM(AJ4:AJ86)</f>
        <v>5144224.8899999997</v>
      </c>
      <c r="AK3" s="222">
        <f t="shared" si="0"/>
        <v>40850327.939999998</v>
      </c>
      <c r="AL3" s="40">
        <f t="shared" si="0"/>
        <v>178344309.08000007</v>
      </c>
      <c r="AM3" s="44">
        <f t="shared" si="0"/>
        <v>191553825.89999995</v>
      </c>
      <c r="AN3" s="233">
        <f t="shared" si="0"/>
        <v>-13209516.819999998</v>
      </c>
    </row>
    <row r="4" spans="1:40" x14ac:dyDescent="0.2">
      <c r="A4" t="s">
        <v>581</v>
      </c>
      <c r="B4" t="s">
        <v>83</v>
      </c>
      <c r="C4">
        <v>5860</v>
      </c>
      <c r="D4" t="s">
        <v>0</v>
      </c>
      <c r="E4" t="s">
        <v>0</v>
      </c>
      <c r="F4" s="36">
        <v>416734.58</v>
      </c>
      <c r="G4" s="36">
        <v>45000</v>
      </c>
      <c r="H4" s="36">
        <v>36077.74</v>
      </c>
      <c r="I4" s="197">
        <v>1878038.4</v>
      </c>
      <c r="J4" s="197">
        <v>212404.74</v>
      </c>
      <c r="M4" s="242">
        <v>15450</v>
      </c>
      <c r="O4" s="242">
        <v>123.14</v>
      </c>
      <c r="R4" s="197">
        <v>2669189.25</v>
      </c>
      <c r="S4" s="197">
        <v>198336.84</v>
      </c>
      <c r="V4" s="222">
        <v>1028225.44</v>
      </c>
      <c r="W4" s="222">
        <v>168380</v>
      </c>
      <c r="X4" s="222">
        <v>715.5</v>
      </c>
      <c r="Y4" s="222">
        <v>1286140</v>
      </c>
      <c r="AA4" s="222">
        <v>106000</v>
      </c>
      <c r="AB4" s="40">
        <v>1827230</v>
      </c>
      <c r="AC4" s="40">
        <v>30910</v>
      </c>
      <c r="AE4" s="40">
        <v>708770.26</v>
      </c>
      <c r="AF4" s="40">
        <v>317394.45</v>
      </c>
      <c r="AI4" s="221">
        <f>SUM(F4:H4)</f>
        <v>497812.32</v>
      </c>
      <c r="AJ4" s="242">
        <f>SUM(L4:O4)</f>
        <v>15573.14</v>
      </c>
      <c r="AK4" s="222">
        <f>AI4-AJ4</f>
        <v>482239.18</v>
      </c>
      <c r="AL4" s="40">
        <f>SUM(T4:AA4)</f>
        <v>2589460.94</v>
      </c>
      <c r="AM4" s="44">
        <f>SUM(AB4:AH4)</f>
        <v>2884304.71</v>
      </c>
      <c r="AN4" s="34">
        <f>AL4-AM4</f>
        <v>-294843.77</v>
      </c>
    </row>
    <row r="5" spans="1:40" x14ac:dyDescent="0.2">
      <c r="A5" t="s">
        <v>581</v>
      </c>
      <c r="B5" t="s">
        <v>83</v>
      </c>
      <c r="C5">
        <v>4140</v>
      </c>
      <c r="D5" t="s">
        <v>1</v>
      </c>
      <c r="E5" t="s">
        <v>1</v>
      </c>
      <c r="F5" s="36">
        <v>450151.17</v>
      </c>
      <c r="G5" s="36">
        <v>208523.63</v>
      </c>
      <c r="H5" s="36">
        <v>19589.169999999998</v>
      </c>
      <c r="I5" s="197">
        <v>758179.44</v>
      </c>
      <c r="J5" s="197">
        <v>199090.88</v>
      </c>
      <c r="M5" s="242">
        <v>12175</v>
      </c>
      <c r="O5" s="242">
        <v>111.13</v>
      </c>
      <c r="R5" s="197">
        <v>-706485.71</v>
      </c>
      <c r="S5" s="197">
        <v>2159407.13</v>
      </c>
      <c r="V5" s="222">
        <v>1299109.27</v>
      </c>
      <c r="W5" s="222">
        <v>460700</v>
      </c>
      <c r="X5" s="222">
        <v>484.99</v>
      </c>
      <c r="Y5" s="222">
        <v>1201150</v>
      </c>
      <c r="AA5" s="222">
        <v>30372</v>
      </c>
      <c r="AB5" s="40">
        <v>2009490</v>
      </c>
      <c r="AC5" s="40">
        <v>5500</v>
      </c>
      <c r="AD5" s="40">
        <v>23766</v>
      </c>
      <c r="AE5" s="40">
        <v>659368.92000000004</v>
      </c>
      <c r="AF5" s="40">
        <v>123364.6</v>
      </c>
      <c r="AI5" s="221">
        <f t="shared" ref="AI5:AI68" si="1">SUM(F5:H5)</f>
        <v>678263.97000000009</v>
      </c>
      <c r="AJ5" s="242">
        <f t="shared" ref="AJ5:AJ68" si="2">SUM(L5:O5)</f>
        <v>12286.13</v>
      </c>
      <c r="AK5" s="222">
        <f t="shared" ref="AK5:AK68" si="3">AI5-AJ5</f>
        <v>665977.84000000008</v>
      </c>
      <c r="AL5" s="40">
        <f t="shared" ref="AL5:AL68" si="4">SUM(T5:AA5)</f>
        <v>2991816.26</v>
      </c>
      <c r="AM5" s="44">
        <f t="shared" ref="AM5:AM68" si="5">SUM(AB5:AH5)</f>
        <v>2821489.52</v>
      </c>
      <c r="AN5" s="34">
        <f t="shared" ref="AN5:AN68" si="6">AL5-AM5</f>
        <v>170326.73999999976</v>
      </c>
    </row>
    <row r="6" spans="1:40" x14ac:dyDescent="0.2">
      <c r="A6" t="s">
        <v>581</v>
      </c>
      <c r="B6" t="s">
        <v>83</v>
      </c>
      <c r="C6">
        <v>4949</v>
      </c>
      <c r="D6" t="s">
        <v>2</v>
      </c>
      <c r="E6" t="s">
        <v>2</v>
      </c>
      <c r="F6" s="36">
        <v>367908.86</v>
      </c>
      <c r="G6" s="36">
        <v>26437.98</v>
      </c>
      <c r="H6" s="36">
        <v>161837.15</v>
      </c>
      <c r="I6" s="197">
        <v>1136764.6000000001</v>
      </c>
      <c r="J6" s="197">
        <v>106202.75</v>
      </c>
      <c r="M6" s="242">
        <v>29640</v>
      </c>
      <c r="O6" s="242">
        <v>0</v>
      </c>
      <c r="R6" s="197">
        <v>-1081510.8799999999</v>
      </c>
      <c r="S6" s="197">
        <v>3104237.14</v>
      </c>
      <c r="V6" s="222">
        <v>1421826.76</v>
      </c>
      <c r="X6" s="222">
        <v>864.12</v>
      </c>
      <c r="Y6" s="222">
        <v>1049100</v>
      </c>
      <c r="AA6" s="222">
        <v>1500</v>
      </c>
      <c r="AB6" s="40">
        <v>1609780</v>
      </c>
      <c r="AC6" s="40">
        <v>15920</v>
      </c>
      <c r="AE6" s="40">
        <v>842104.2</v>
      </c>
      <c r="AF6" s="40">
        <v>258701.6</v>
      </c>
      <c r="AI6" s="221">
        <f t="shared" si="1"/>
        <v>556183.99</v>
      </c>
      <c r="AJ6" s="242">
        <f t="shared" si="2"/>
        <v>29640</v>
      </c>
      <c r="AK6" s="222">
        <f t="shared" si="3"/>
        <v>526543.99</v>
      </c>
      <c r="AL6" s="40">
        <f t="shared" si="4"/>
        <v>2473290.88</v>
      </c>
      <c r="AM6" s="44">
        <f t="shared" si="5"/>
        <v>2726505.8000000003</v>
      </c>
      <c r="AN6" s="34">
        <f t="shared" si="6"/>
        <v>-253214.92000000039</v>
      </c>
    </row>
    <row r="7" spans="1:40" x14ac:dyDescent="0.2">
      <c r="A7" t="s">
        <v>581</v>
      </c>
      <c r="B7" t="s">
        <v>83</v>
      </c>
      <c r="C7">
        <v>7034</v>
      </c>
      <c r="D7" t="s">
        <v>3</v>
      </c>
      <c r="E7" t="s">
        <v>3</v>
      </c>
      <c r="F7" s="36">
        <v>758266.41</v>
      </c>
      <c r="G7" s="36">
        <v>23779.040000000001</v>
      </c>
      <c r="H7" s="36">
        <v>270246</v>
      </c>
      <c r="I7" s="197">
        <v>346449.91</v>
      </c>
      <c r="J7" s="197">
        <v>52147.48</v>
      </c>
      <c r="M7" s="242">
        <v>14400</v>
      </c>
      <c r="O7" s="242">
        <v>0</v>
      </c>
      <c r="R7" s="197">
        <v>339397.63</v>
      </c>
      <c r="S7" s="197">
        <v>1481598.18</v>
      </c>
      <c r="V7" s="222">
        <v>1912297.99</v>
      </c>
      <c r="W7" s="222">
        <v>212400</v>
      </c>
      <c r="X7" s="222">
        <v>1613.94</v>
      </c>
      <c r="Y7" s="222">
        <v>1544070</v>
      </c>
      <c r="AA7" s="222">
        <v>1479</v>
      </c>
      <c r="AB7" s="40">
        <v>2614670</v>
      </c>
      <c r="AC7" s="40">
        <v>30782</v>
      </c>
      <c r="AE7" s="40">
        <v>1171295.8999999999</v>
      </c>
      <c r="AF7" s="40">
        <v>239620</v>
      </c>
      <c r="AI7" s="221">
        <f t="shared" si="1"/>
        <v>1052291.4500000002</v>
      </c>
      <c r="AJ7" s="242">
        <f t="shared" si="2"/>
        <v>14400</v>
      </c>
      <c r="AK7" s="222">
        <f t="shared" si="3"/>
        <v>1037891.4500000002</v>
      </c>
      <c r="AL7" s="40">
        <f t="shared" si="4"/>
        <v>3671860.93</v>
      </c>
      <c r="AM7" s="44">
        <f t="shared" si="5"/>
        <v>4056367.9</v>
      </c>
      <c r="AN7" s="34">
        <f t="shared" si="6"/>
        <v>-384506.96999999974</v>
      </c>
    </row>
    <row r="8" spans="1:40" x14ac:dyDescent="0.2">
      <c r="A8" t="s">
        <v>581</v>
      </c>
      <c r="B8" t="s">
        <v>83</v>
      </c>
      <c r="C8">
        <v>5253</v>
      </c>
      <c r="D8" t="s">
        <v>4</v>
      </c>
      <c r="E8" t="s">
        <v>4</v>
      </c>
      <c r="F8" s="36">
        <v>444415.37</v>
      </c>
      <c r="G8" s="36">
        <v>0</v>
      </c>
      <c r="H8" s="36">
        <v>123494.18</v>
      </c>
      <c r="I8" s="197">
        <v>77504.44</v>
      </c>
      <c r="J8" s="197">
        <v>441188.65</v>
      </c>
      <c r="M8" s="242">
        <v>10800</v>
      </c>
      <c r="O8" s="242">
        <v>100.5</v>
      </c>
      <c r="R8" s="197">
        <v>-2444496.61</v>
      </c>
      <c r="S8" s="197">
        <v>3577514.61</v>
      </c>
      <c r="V8" s="222">
        <v>2087188.72</v>
      </c>
      <c r="W8" s="222">
        <v>112390</v>
      </c>
      <c r="X8" s="222">
        <v>654.03</v>
      </c>
      <c r="Y8" s="222">
        <v>1270920</v>
      </c>
      <c r="AA8" s="222">
        <v>8379</v>
      </c>
      <c r="AB8" s="40">
        <v>2238864</v>
      </c>
      <c r="AC8" s="40">
        <v>4740</v>
      </c>
      <c r="AD8" s="40">
        <v>670</v>
      </c>
      <c r="AE8" s="40">
        <v>1237816.69</v>
      </c>
      <c r="AF8" s="40">
        <v>54756.92</v>
      </c>
      <c r="AI8" s="221">
        <f t="shared" si="1"/>
        <v>567909.55000000005</v>
      </c>
      <c r="AJ8" s="242">
        <f t="shared" si="2"/>
        <v>10900.5</v>
      </c>
      <c r="AK8" s="222">
        <f t="shared" si="3"/>
        <v>557009.05000000005</v>
      </c>
      <c r="AL8" s="40">
        <f t="shared" si="4"/>
        <v>3479531.7499999995</v>
      </c>
      <c r="AM8" s="44">
        <f t="shared" si="5"/>
        <v>3536847.61</v>
      </c>
      <c r="AN8" s="34">
        <f t="shared" si="6"/>
        <v>-57315.860000000335</v>
      </c>
    </row>
    <row r="9" spans="1:40" x14ac:dyDescent="0.2">
      <c r="A9" t="s">
        <v>581</v>
      </c>
      <c r="B9" t="s">
        <v>83</v>
      </c>
      <c r="C9">
        <v>1881</v>
      </c>
      <c r="D9" t="s">
        <v>5</v>
      </c>
      <c r="E9" t="s">
        <v>5</v>
      </c>
      <c r="F9" s="36">
        <v>307605.17</v>
      </c>
      <c r="G9" s="36">
        <v>9100</v>
      </c>
      <c r="H9" s="36">
        <v>160462.32999999999</v>
      </c>
      <c r="I9" s="197">
        <v>542234.65</v>
      </c>
      <c r="J9" s="197">
        <v>146269.16</v>
      </c>
      <c r="M9" s="242">
        <v>12450</v>
      </c>
      <c r="O9" s="242">
        <v>1679.56</v>
      </c>
      <c r="R9" s="197">
        <v>1224531.23</v>
      </c>
      <c r="S9" s="197">
        <v>80851.62</v>
      </c>
      <c r="V9" s="222">
        <v>480521.31</v>
      </c>
      <c r="X9" s="222">
        <v>635.02</v>
      </c>
      <c r="Y9" s="222">
        <v>1149200</v>
      </c>
      <c r="AA9" s="222">
        <v>15000</v>
      </c>
      <c r="AB9" s="40">
        <v>1342000</v>
      </c>
      <c r="AC9" s="40">
        <v>5530</v>
      </c>
      <c r="AE9" s="40">
        <v>332427.67</v>
      </c>
      <c r="AF9" s="40">
        <v>119239.76</v>
      </c>
      <c r="AI9" s="221">
        <f t="shared" si="1"/>
        <v>477167.5</v>
      </c>
      <c r="AJ9" s="242">
        <f t="shared" si="2"/>
        <v>14129.56</v>
      </c>
      <c r="AK9" s="222">
        <f t="shared" si="3"/>
        <v>463037.94</v>
      </c>
      <c r="AL9" s="40">
        <f t="shared" si="4"/>
        <v>1645356.33</v>
      </c>
      <c r="AM9" s="44">
        <f t="shared" si="5"/>
        <v>1799197.43</v>
      </c>
      <c r="AN9" s="34">
        <f t="shared" si="6"/>
        <v>-153841.09999999986</v>
      </c>
    </row>
    <row r="10" spans="1:40" x14ac:dyDescent="0.2">
      <c r="A10" t="s">
        <v>581</v>
      </c>
      <c r="B10" t="s">
        <v>83</v>
      </c>
      <c r="C10">
        <v>7224</v>
      </c>
      <c r="D10" t="s">
        <v>6</v>
      </c>
      <c r="E10" t="s">
        <v>6</v>
      </c>
      <c r="F10" s="36">
        <v>731172.88</v>
      </c>
      <c r="G10" s="36">
        <v>44747.41</v>
      </c>
      <c r="H10" s="36">
        <v>191079.67</v>
      </c>
      <c r="I10" s="197">
        <v>1022564.46</v>
      </c>
      <c r="J10" s="197">
        <v>221675.51999999999</v>
      </c>
      <c r="M10" s="242">
        <v>11100</v>
      </c>
      <c r="O10" s="242">
        <v>131.38999999999999</v>
      </c>
      <c r="R10" s="197">
        <v>-277782.26</v>
      </c>
      <c r="S10" s="197">
        <v>2359303.7200000002</v>
      </c>
      <c r="V10" s="222">
        <v>1310874.77</v>
      </c>
      <c r="W10" s="222">
        <v>328590</v>
      </c>
      <c r="X10" s="222">
        <v>1034.1099999999999</v>
      </c>
      <c r="Y10" s="222">
        <v>2092200</v>
      </c>
      <c r="AA10" s="222">
        <v>53822</v>
      </c>
      <c r="AB10" s="40">
        <v>2863320</v>
      </c>
      <c r="AD10" s="40">
        <v>2690</v>
      </c>
      <c r="AE10" s="40">
        <v>715244.97</v>
      </c>
      <c r="AF10" s="40">
        <v>86778.82</v>
      </c>
      <c r="AI10" s="221">
        <f t="shared" si="1"/>
        <v>966999.96000000008</v>
      </c>
      <c r="AJ10" s="242">
        <f t="shared" si="2"/>
        <v>11231.39</v>
      </c>
      <c r="AK10" s="222">
        <f t="shared" si="3"/>
        <v>955768.57000000007</v>
      </c>
      <c r="AL10" s="40">
        <f t="shared" si="4"/>
        <v>3786520.88</v>
      </c>
      <c r="AM10" s="44">
        <f t="shared" si="5"/>
        <v>3668033.7899999996</v>
      </c>
      <c r="AN10" s="34">
        <f t="shared" si="6"/>
        <v>118487.09000000032</v>
      </c>
    </row>
    <row r="11" spans="1:40" x14ac:dyDescent="0.2">
      <c r="A11" t="s">
        <v>581</v>
      </c>
      <c r="B11" t="s">
        <v>83</v>
      </c>
      <c r="C11">
        <v>2635</v>
      </c>
      <c r="D11" t="s">
        <v>7</v>
      </c>
      <c r="E11" t="s">
        <v>7</v>
      </c>
      <c r="F11" s="36">
        <v>109511.69</v>
      </c>
      <c r="G11" s="36">
        <v>2100</v>
      </c>
      <c r="H11" s="36">
        <v>13687.1</v>
      </c>
      <c r="I11" s="197">
        <v>778674.5</v>
      </c>
      <c r="J11" s="197">
        <v>408463.7</v>
      </c>
      <c r="M11" s="242">
        <v>13440</v>
      </c>
      <c r="O11" s="242">
        <v>42.21</v>
      </c>
      <c r="R11" s="197">
        <v>-779391.96</v>
      </c>
      <c r="S11" s="197">
        <v>2243800.1</v>
      </c>
      <c r="V11" s="222">
        <v>699024.89</v>
      </c>
      <c r="W11" s="222">
        <v>100410</v>
      </c>
      <c r="X11" s="222">
        <v>703.77</v>
      </c>
      <c r="Y11" s="222">
        <v>565000</v>
      </c>
      <c r="AA11" s="222">
        <v>15000</v>
      </c>
      <c r="AB11" s="40">
        <v>967280</v>
      </c>
      <c r="AD11" s="40">
        <v>27337.72</v>
      </c>
      <c r="AE11" s="40">
        <v>405601.22</v>
      </c>
      <c r="AF11" s="40">
        <v>145373.07999999999</v>
      </c>
      <c r="AI11" s="221">
        <f t="shared" si="1"/>
        <v>125298.79000000001</v>
      </c>
      <c r="AJ11" s="242">
        <f t="shared" si="2"/>
        <v>13482.21</v>
      </c>
      <c r="AK11" s="222">
        <f t="shared" si="3"/>
        <v>111816.58000000002</v>
      </c>
      <c r="AL11" s="40">
        <f t="shared" si="4"/>
        <v>1380138.6600000001</v>
      </c>
      <c r="AM11" s="44">
        <f t="shared" si="5"/>
        <v>1545592.02</v>
      </c>
      <c r="AN11" s="34">
        <f t="shared" si="6"/>
        <v>-165453.35999999987</v>
      </c>
    </row>
    <row r="12" spans="1:40" x14ac:dyDescent="0.2">
      <c r="A12" t="s">
        <v>581</v>
      </c>
      <c r="B12" t="s">
        <v>83</v>
      </c>
      <c r="C12">
        <v>4596</v>
      </c>
      <c r="D12" t="s">
        <v>8</v>
      </c>
      <c r="E12" t="s">
        <v>8</v>
      </c>
      <c r="F12" s="36">
        <v>761223.03</v>
      </c>
      <c r="G12" s="36">
        <v>15654.58</v>
      </c>
      <c r="H12" s="36">
        <v>127633.37</v>
      </c>
      <c r="I12" s="197">
        <v>334886.58</v>
      </c>
      <c r="J12" s="197">
        <v>68970.490000000005</v>
      </c>
      <c r="M12" s="242">
        <v>13200</v>
      </c>
      <c r="O12" s="242">
        <v>0</v>
      </c>
      <c r="R12" s="197">
        <v>-1088208.93</v>
      </c>
      <c r="S12" s="197">
        <v>2541297.98</v>
      </c>
      <c r="V12" s="222">
        <v>1145962.3799999999</v>
      </c>
      <c r="W12" s="222">
        <v>155010</v>
      </c>
      <c r="X12" s="222">
        <v>1554.24</v>
      </c>
      <c r="Y12" s="222">
        <v>990800</v>
      </c>
      <c r="AA12" s="222">
        <v>30032</v>
      </c>
      <c r="AB12" s="40">
        <v>1605230</v>
      </c>
      <c r="AC12" s="40">
        <v>940</v>
      </c>
      <c r="AD12" s="40">
        <v>4640</v>
      </c>
      <c r="AE12" s="40">
        <v>749308.52</v>
      </c>
      <c r="AF12" s="40">
        <v>121161.1</v>
      </c>
      <c r="AI12" s="221">
        <f t="shared" si="1"/>
        <v>904510.98</v>
      </c>
      <c r="AJ12" s="242">
        <f t="shared" si="2"/>
        <v>13200</v>
      </c>
      <c r="AK12" s="222">
        <f t="shared" si="3"/>
        <v>891310.98</v>
      </c>
      <c r="AL12" s="40">
        <f t="shared" si="4"/>
        <v>2323358.62</v>
      </c>
      <c r="AM12" s="44">
        <f t="shared" si="5"/>
        <v>2481279.62</v>
      </c>
      <c r="AN12" s="34">
        <f t="shared" si="6"/>
        <v>-157921</v>
      </c>
    </row>
    <row r="13" spans="1:40" x14ac:dyDescent="0.2">
      <c r="A13" t="s">
        <v>581</v>
      </c>
      <c r="B13" t="s">
        <v>83</v>
      </c>
      <c r="C13">
        <v>3172</v>
      </c>
      <c r="D13" t="s">
        <v>9</v>
      </c>
      <c r="E13" t="s">
        <v>9</v>
      </c>
      <c r="F13" s="36">
        <v>484205.58</v>
      </c>
      <c r="G13" s="36">
        <v>1466.66</v>
      </c>
      <c r="H13" s="36">
        <v>276457.26</v>
      </c>
      <c r="I13" s="197">
        <v>527505.06999999995</v>
      </c>
      <c r="J13" s="197">
        <v>237454.77</v>
      </c>
      <c r="M13" s="242">
        <v>28325</v>
      </c>
      <c r="O13" s="242">
        <v>67.23</v>
      </c>
      <c r="R13" s="197">
        <v>4234212.93</v>
      </c>
      <c r="S13" s="197">
        <v>-2357450.56</v>
      </c>
      <c r="V13" s="222">
        <v>613976.18000000005</v>
      </c>
      <c r="X13" s="222">
        <v>1066.1500000000001</v>
      </c>
      <c r="Y13" s="222">
        <v>827350</v>
      </c>
      <c r="AA13" s="222">
        <v>1532</v>
      </c>
      <c r="AB13" s="40">
        <v>1083458</v>
      </c>
      <c r="AC13" s="40">
        <v>1440</v>
      </c>
      <c r="AD13" s="40">
        <v>19860</v>
      </c>
      <c r="AE13" s="40">
        <v>577064.29</v>
      </c>
      <c r="AF13" s="40">
        <v>140167.29999999999</v>
      </c>
      <c r="AI13" s="221">
        <f t="shared" si="1"/>
        <v>762129.5</v>
      </c>
      <c r="AJ13" s="242">
        <f t="shared" si="2"/>
        <v>28392.23</v>
      </c>
      <c r="AK13" s="222">
        <f t="shared" si="3"/>
        <v>733737.27</v>
      </c>
      <c r="AL13" s="40">
        <f t="shared" si="4"/>
        <v>1443924.33</v>
      </c>
      <c r="AM13" s="44">
        <f t="shared" si="5"/>
        <v>1821989.59</v>
      </c>
      <c r="AN13" s="34">
        <f t="shared" si="6"/>
        <v>-378065.26</v>
      </c>
    </row>
    <row r="14" spans="1:40" x14ac:dyDescent="0.2">
      <c r="A14" t="s">
        <v>581</v>
      </c>
      <c r="B14" t="s">
        <v>83</v>
      </c>
      <c r="C14">
        <v>2856</v>
      </c>
      <c r="D14" t="s">
        <v>10</v>
      </c>
      <c r="E14" t="s">
        <v>10</v>
      </c>
      <c r="F14" s="36">
        <v>247991.03</v>
      </c>
      <c r="G14" s="36">
        <v>24785.22</v>
      </c>
      <c r="H14" s="36">
        <v>82425.929999999993</v>
      </c>
      <c r="I14" s="197">
        <v>1234164.55</v>
      </c>
      <c r="J14" s="197">
        <v>82942.41</v>
      </c>
      <c r="M14" s="242">
        <v>10600</v>
      </c>
      <c r="O14" s="242">
        <v>48.27</v>
      </c>
      <c r="R14" s="197">
        <v>-1577722.72</v>
      </c>
      <c r="S14" s="197">
        <v>3416597.09</v>
      </c>
      <c r="V14" s="222">
        <v>890083.77</v>
      </c>
      <c r="W14" s="222">
        <v>100000</v>
      </c>
      <c r="X14" s="222">
        <v>603.89</v>
      </c>
      <c r="Y14" s="222">
        <v>854920</v>
      </c>
      <c r="AA14" s="222">
        <v>63235</v>
      </c>
      <c r="AB14" s="40">
        <v>1358560</v>
      </c>
      <c r="AD14" s="40">
        <v>17290</v>
      </c>
      <c r="AE14" s="40">
        <v>494896.08</v>
      </c>
      <c r="AF14" s="40">
        <v>215310.07999999999</v>
      </c>
      <c r="AI14" s="221">
        <f t="shared" si="1"/>
        <v>355202.18</v>
      </c>
      <c r="AJ14" s="242">
        <f t="shared" si="2"/>
        <v>10648.27</v>
      </c>
      <c r="AK14" s="222">
        <f t="shared" si="3"/>
        <v>344553.91</v>
      </c>
      <c r="AL14" s="40">
        <f t="shared" si="4"/>
        <v>1908842.6600000001</v>
      </c>
      <c r="AM14" s="44">
        <f t="shared" si="5"/>
        <v>2086056.1600000001</v>
      </c>
      <c r="AN14" s="34">
        <f t="shared" si="6"/>
        <v>-177213.5</v>
      </c>
    </row>
    <row r="15" spans="1:40" x14ac:dyDescent="0.2">
      <c r="A15" t="s">
        <v>581</v>
      </c>
      <c r="B15" t="s">
        <v>83</v>
      </c>
      <c r="C15">
        <v>4051</v>
      </c>
      <c r="D15" t="s">
        <v>11</v>
      </c>
      <c r="E15" t="s">
        <v>11</v>
      </c>
      <c r="F15" s="36">
        <v>485550.59</v>
      </c>
      <c r="G15" s="36">
        <v>0</v>
      </c>
      <c r="H15" s="36">
        <v>63379.35</v>
      </c>
      <c r="I15" s="197">
        <v>2684530.4</v>
      </c>
      <c r="J15" s="197">
        <v>367212.4</v>
      </c>
      <c r="M15" s="242">
        <v>13620</v>
      </c>
      <c r="O15" s="242">
        <v>87.51</v>
      </c>
      <c r="R15" s="197">
        <v>616212.06999999995</v>
      </c>
      <c r="S15" s="197">
        <v>3110817.16</v>
      </c>
      <c r="V15" s="222">
        <v>1044479.61</v>
      </c>
      <c r="W15" s="222">
        <v>280000</v>
      </c>
      <c r="X15" s="222">
        <v>633.04</v>
      </c>
      <c r="Y15" s="222">
        <v>1098800</v>
      </c>
      <c r="AB15" s="40">
        <v>1476968</v>
      </c>
      <c r="AC15" s="40">
        <v>30476</v>
      </c>
      <c r="AD15" s="40">
        <v>8070</v>
      </c>
      <c r="AE15" s="40">
        <v>771069.85</v>
      </c>
      <c r="AF15" s="40">
        <v>277392.8</v>
      </c>
      <c r="AI15" s="221">
        <f t="shared" si="1"/>
        <v>548929.94000000006</v>
      </c>
      <c r="AJ15" s="242">
        <f t="shared" si="2"/>
        <v>13707.51</v>
      </c>
      <c r="AK15" s="222">
        <f t="shared" si="3"/>
        <v>535222.43000000005</v>
      </c>
      <c r="AL15" s="40">
        <f t="shared" si="4"/>
        <v>2423912.65</v>
      </c>
      <c r="AM15" s="44">
        <f t="shared" si="5"/>
        <v>2563976.65</v>
      </c>
      <c r="AN15" s="34">
        <f t="shared" si="6"/>
        <v>-140064</v>
      </c>
    </row>
    <row r="16" spans="1:40" x14ac:dyDescent="0.2">
      <c r="A16" t="s">
        <v>581</v>
      </c>
      <c r="B16" t="s">
        <v>83</v>
      </c>
      <c r="C16">
        <v>5248</v>
      </c>
      <c r="D16" t="s">
        <v>12</v>
      </c>
      <c r="E16" t="s">
        <v>12</v>
      </c>
      <c r="F16" s="36">
        <v>122645.57</v>
      </c>
      <c r="G16" s="36">
        <v>9086.59</v>
      </c>
      <c r="H16" s="36">
        <v>47978.86</v>
      </c>
      <c r="I16" s="197">
        <v>787716.08</v>
      </c>
      <c r="J16" s="197">
        <v>225933.49</v>
      </c>
      <c r="M16" s="242">
        <v>21540</v>
      </c>
      <c r="O16" s="242">
        <v>236.56</v>
      </c>
      <c r="R16" s="197">
        <v>-2870542.43</v>
      </c>
      <c r="S16" s="197">
        <v>4381554.71</v>
      </c>
      <c r="V16" s="222">
        <v>1233555.07</v>
      </c>
      <c r="X16" s="222">
        <v>388.64</v>
      </c>
      <c r="Y16" s="222">
        <v>1142990</v>
      </c>
      <c r="AA16" s="222">
        <v>5310</v>
      </c>
      <c r="AB16" s="40">
        <v>1572296</v>
      </c>
      <c r="AC16" s="40">
        <v>25424</v>
      </c>
      <c r="AD16" s="40">
        <v>19133</v>
      </c>
      <c r="AE16" s="40">
        <v>864926.08</v>
      </c>
      <c r="AF16" s="40">
        <v>222592.88</v>
      </c>
      <c r="AG16" s="40">
        <v>17300</v>
      </c>
      <c r="AI16" s="221">
        <f t="shared" si="1"/>
        <v>179711.02000000002</v>
      </c>
      <c r="AJ16" s="242">
        <f t="shared" si="2"/>
        <v>21776.560000000001</v>
      </c>
      <c r="AK16" s="222">
        <f t="shared" si="3"/>
        <v>157934.46000000002</v>
      </c>
      <c r="AL16" s="40">
        <f t="shared" si="4"/>
        <v>2382243.71</v>
      </c>
      <c r="AM16" s="44">
        <f t="shared" si="5"/>
        <v>2721671.96</v>
      </c>
      <c r="AN16" s="34">
        <f t="shared" si="6"/>
        <v>-339428.25</v>
      </c>
    </row>
    <row r="17" spans="1:40" x14ac:dyDescent="0.2">
      <c r="A17" t="s">
        <v>581</v>
      </c>
      <c r="B17" t="s">
        <v>83</v>
      </c>
      <c r="C17">
        <v>3653</v>
      </c>
      <c r="D17" t="s">
        <v>13</v>
      </c>
      <c r="E17" t="s">
        <v>13</v>
      </c>
      <c r="F17" s="36">
        <v>635319.47</v>
      </c>
      <c r="G17" s="36">
        <v>0</v>
      </c>
      <c r="H17" s="36">
        <v>37454.82</v>
      </c>
      <c r="I17" s="197">
        <v>558808.28</v>
      </c>
      <c r="J17" s="197">
        <v>160919.51999999999</v>
      </c>
      <c r="M17" s="242">
        <v>12000</v>
      </c>
      <c r="O17" s="242">
        <v>120.94</v>
      </c>
      <c r="R17" s="197">
        <v>-1111235.43</v>
      </c>
      <c r="S17" s="197">
        <v>2824820.87</v>
      </c>
      <c r="V17" s="222">
        <v>928452.45</v>
      </c>
      <c r="X17" s="222">
        <v>1568.82</v>
      </c>
      <c r="Y17" s="222">
        <v>844010</v>
      </c>
      <c r="AA17" s="222">
        <v>191156</v>
      </c>
      <c r="AB17" s="40">
        <v>1401350</v>
      </c>
      <c r="AD17" s="40">
        <v>2390</v>
      </c>
      <c r="AE17" s="40">
        <v>688770.14</v>
      </c>
      <c r="AF17" s="40">
        <v>205881.42</v>
      </c>
      <c r="AI17" s="221">
        <f t="shared" si="1"/>
        <v>672774.28999999992</v>
      </c>
      <c r="AJ17" s="242">
        <f t="shared" si="2"/>
        <v>12120.94</v>
      </c>
      <c r="AK17" s="222">
        <f t="shared" si="3"/>
        <v>660653.35</v>
      </c>
      <c r="AL17" s="40">
        <f t="shared" si="4"/>
        <v>1965187.27</v>
      </c>
      <c r="AM17" s="44">
        <f t="shared" si="5"/>
        <v>2298391.56</v>
      </c>
      <c r="AN17" s="34">
        <f t="shared" si="6"/>
        <v>-333204.29000000004</v>
      </c>
    </row>
    <row r="18" spans="1:40" x14ac:dyDescent="0.2">
      <c r="A18" t="s">
        <v>581</v>
      </c>
      <c r="B18" t="s">
        <v>83</v>
      </c>
      <c r="C18">
        <v>5830</v>
      </c>
      <c r="D18" t="s">
        <v>14</v>
      </c>
      <c r="E18" t="s">
        <v>14</v>
      </c>
      <c r="F18" s="36">
        <v>605092.47</v>
      </c>
      <c r="G18" s="36">
        <v>2282.3000000000002</v>
      </c>
      <c r="H18" s="36">
        <v>171600.47</v>
      </c>
      <c r="I18" s="197">
        <v>277992.7</v>
      </c>
      <c r="J18" s="197">
        <v>69058.13</v>
      </c>
      <c r="M18" s="242">
        <v>13800</v>
      </c>
      <c r="O18" s="242">
        <v>172.2</v>
      </c>
      <c r="R18" s="197">
        <v>-1023614.75</v>
      </c>
      <c r="S18" s="197">
        <v>2287611.84</v>
      </c>
      <c r="V18" s="222">
        <v>1315823.23</v>
      </c>
      <c r="W18" s="222">
        <v>306850</v>
      </c>
      <c r="X18" s="222">
        <v>1387.8</v>
      </c>
      <c r="Y18" s="222">
        <v>1981930</v>
      </c>
      <c r="AB18" s="40">
        <v>2403400</v>
      </c>
      <c r="AD18" s="40">
        <v>28566</v>
      </c>
      <c r="AE18" s="40">
        <v>1220790.96</v>
      </c>
      <c r="AF18" s="40">
        <v>105177.29</v>
      </c>
      <c r="AI18" s="221">
        <f t="shared" si="1"/>
        <v>778975.24</v>
      </c>
      <c r="AJ18" s="242">
        <f t="shared" si="2"/>
        <v>13972.2</v>
      </c>
      <c r="AK18" s="222">
        <f t="shared" si="3"/>
        <v>765003.04</v>
      </c>
      <c r="AL18" s="40">
        <f t="shared" si="4"/>
        <v>3605991.0300000003</v>
      </c>
      <c r="AM18" s="44">
        <f t="shared" si="5"/>
        <v>3757934.25</v>
      </c>
      <c r="AN18" s="34">
        <f t="shared" si="6"/>
        <v>-151943.21999999974</v>
      </c>
    </row>
    <row r="19" spans="1:40" x14ac:dyDescent="0.2">
      <c r="A19" t="s">
        <v>581</v>
      </c>
      <c r="B19" t="s">
        <v>83</v>
      </c>
      <c r="C19">
        <v>3971</v>
      </c>
      <c r="D19" t="s">
        <v>15</v>
      </c>
      <c r="E19" t="s">
        <v>15</v>
      </c>
      <c r="F19" s="36">
        <v>85496.76</v>
      </c>
      <c r="G19" s="36">
        <v>36747.35</v>
      </c>
      <c r="H19" s="36">
        <v>40821.22</v>
      </c>
      <c r="I19" s="197">
        <v>176842.3</v>
      </c>
      <c r="J19" s="197">
        <v>35606.86</v>
      </c>
      <c r="M19" s="242">
        <v>10200</v>
      </c>
      <c r="O19" s="242">
        <v>172.08</v>
      </c>
      <c r="R19" s="197">
        <v>-1843326.53</v>
      </c>
      <c r="S19" s="197">
        <v>2658489.6</v>
      </c>
      <c r="V19" s="222">
        <v>1118546.25</v>
      </c>
      <c r="W19" s="222">
        <v>33530</v>
      </c>
      <c r="X19" s="222">
        <v>649.05999999999995</v>
      </c>
      <c r="Y19" s="222">
        <v>945520</v>
      </c>
      <c r="AA19" s="222">
        <v>13500</v>
      </c>
      <c r="AB19" s="40">
        <v>1817590</v>
      </c>
      <c r="AC19" s="40">
        <v>16430</v>
      </c>
      <c r="AE19" s="40">
        <v>619992</v>
      </c>
      <c r="AF19" s="40">
        <v>107753.97</v>
      </c>
      <c r="AI19" s="221">
        <f t="shared" si="1"/>
        <v>163065.32999999999</v>
      </c>
      <c r="AJ19" s="242">
        <f t="shared" si="2"/>
        <v>10372.08</v>
      </c>
      <c r="AK19" s="222">
        <f t="shared" si="3"/>
        <v>152693.25</v>
      </c>
      <c r="AL19" s="40">
        <f t="shared" si="4"/>
        <v>2111745.31</v>
      </c>
      <c r="AM19" s="44">
        <f t="shared" si="5"/>
        <v>2561765.9700000002</v>
      </c>
      <c r="AN19" s="34">
        <f t="shared" si="6"/>
        <v>-450020.66000000015</v>
      </c>
    </row>
    <row r="20" spans="1:40" x14ac:dyDescent="0.2">
      <c r="A20" t="s">
        <v>581</v>
      </c>
      <c r="B20" t="s">
        <v>83</v>
      </c>
      <c r="C20">
        <v>2968</v>
      </c>
      <c r="D20" t="s">
        <v>16</v>
      </c>
      <c r="E20" t="s">
        <v>16</v>
      </c>
      <c r="F20" s="36">
        <v>366453.22</v>
      </c>
      <c r="G20" s="36">
        <v>29863.39</v>
      </c>
      <c r="H20" s="36">
        <v>63112.62</v>
      </c>
      <c r="I20" s="197">
        <v>3619052.15</v>
      </c>
      <c r="J20" s="197">
        <v>99448.43</v>
      </c>
      <c r="M20" s="242">
        <v>12510</v>
      </c>
      <c r="O20" s="242">
        <v>14.07</v>
      </c>
      <c r="R20" s="197">
        <v>3582814.58</v>
      </c>
      <c r="S20" s="197">
        <v>712043.8</v>
      </c>
      <c r="V20" s="222">
        <v>714572.22</v>
      </c>
      <c r="X20" s="222">
        <v>789.86</v>
      </c>
      <c r="Y20" s="222">
        <v>554000</v>
      </c>
      <c r="AA20" s="222">
        <v>16813</v>
      </c>
      <c r="AB20" s="40">
        <v>930766</v>
      </c>
      <c r="AD20" s="40">
        <v>12060</v>
      </c>
      <c r="AE20" s="40">
        <v>308628.53000000003</v>
      </c>
      <c r="AF20" s="40">
        <v>164173.19</v>
      </c>
      <c r="AI20" s="221">
        <f t="shared" si="1"/>
        <v>459429.23</v>
      </c>
      <c r="AJ20" s="242">
        <f t="shared" si="2"/>
        <v>12524.07</v>
      </c>
      <c r="AK20" s="222">
        <f t="shared" si="3"/>
        <v>446905.16</v>
      </c>
      <c r="AL20" s="40">
        <f t="shared" si="4"/>
        <v>1286175.08</v>
      </c>
      <c r="AM20" s="44">
        <f t="shared" si="5"/>
        <v>1415627.72</v>
      </c>
      <c r="AN20" s="34">
        <f t="shared" si="6"/>
        <v>-129452.6399999999</v>
      </c>
    </row>
    <row r="21" spans="1:40" x14ac:dyDescent="0.2">
      <c r="A21" t="s">
        <v>581</v>
      </c>
      <c r="B21" t="s">
        <v>83</v>
      </c>
      <c r="C21">
        <v>3278</v>
      </c>
      <c r="D21" t="s">
        <v>17</v>
      </c>
      <c r="E21" t="s">
        <v>17</v>
      </c>
      <c r="F21" s="36">
        <v>250518.27</v>
      </c>
      <c r="G21" s="36">
        <v>10598.53</v>
      </c>
      <c r="H21" s="36">
        <v>68314.740000000005</v>
      </c>
      <c r="I21" s="197">
        <v>517358.68</v>
      </c>
      <c r="J21" s="197">
        <v>66799.02</v>
      </c>
      <c r="M21" s="242">
        <v>9600</v>
      </c>
      <c r="O21" s="242">
        <v>16.989999999999998</v>
      </c>
      <c r="R21" s="197">
        <v>-3019488.99</v>
      </c>
      <c r="S21" s="197">
        <v>4272663.5999999996</v>
      </c>
      <c r="V21" s="222">
        <v>968752.33</v>
      </c>
      <c r="X21" s="222">
        <v>592.66</v>
      </c>
      <c r="Y21" s="222">
        <v>356420</v>
      </c>
      <c r="AA21" s="222">
        <v>15016</v>
      </c>
      <c r="AB21" s="40">
        <v>928146</v>
      </c>
      <c r="AC21" s="40">
        <v>7620</v>
      </c>
      <c r="AE21" s="40">
        <v>515216.85</v>
      </c>
      <c r="AF21" s="40">
        <v>239000.5</v>
      </c>
      <c r="AI21" s="221">
        <f t="shared" si="1"/>
        <v>329431.53999999998</v>
      </c>
      <c r="AJ21" s="242">
        <f t="shared" si="2"/>
        <v>9616.99</v>
      </c>
      <c r="AK21" s="222">
        <f t="shared" si="3"/>
        <v>319814.55</v>
      </c>
      <c r="AL21" s="40">
        <f t="shared" si="4"/>
        <v>1340780.99</v>
      </c>
      <c r="AM21" s="44">
        <f t="shared" si="5"/>
        <v>1689983.35</v>
      </c>
      <c r="AN21" s="34">
        <f t="shared" si="6"/>
        <v>-349202.3600000001</v>
      </c>
    </row>
    <row r="22" spans="1:40" x14ac:dyDescent="0.2">
      <c r="A22" t="s">
        <v>581</v>
      </c>
      <c r="B22" t="s">
        <v>83</v>
      </c>
      <c r="C22">
        <v>3563</v>
      </c>
      <c r="D22" t="s">
        <v>18</v>
      </c>
      <c r="E22" t="s">
        <v>18</v>
      </c>
      <c r="F22" s="36">
        <v>392166.75</v>
      </c>
      <c r="G22" s="36">
        <v>57435.73</v>
      </c>
      <c r="H22" s="36">
        <v>82861.740000000005</v>
      </c>
      <c r="I22" s="197">
        <v>609179.53</v>
      </c>
      <c r="J22" s="197">
        <v>11761</v>
      </c>
      <c r="M22" s="242">
        <v>0</v>
      </c>
      <c r="O22" s="242">
        <v>53.8</v>
      </c>
      <c r="R22" s="197">
        <v>-619349.31999999995</v>
      </c>
      <c r="S22" s="197">
        <v>2054348.01</v>
      </c>
      <c r="V22" s="222">
        <v>915093.28</v>
      </c>
      <c r="X22" s="222">
        <v>997.96</v>
      </c>
      <c r="Y22" s="222">
        <v>1145870</v>
      </c>
      <c r="AA22" s="222">
        <v>27537</v>
      </c>
      <c r="AB22" s="40">
        <v>1593664</v>
      </c>
      <c r="AC22" s="40">
        <v>6620</v>
      </c>
      <c r="AD22" s="40">
        <v>1890</v>
      </c>
      <c r="AE22" s="40">
        <v>596961.64</v>
      </c>
      <c r="AF22" s="40">
        <v>105268.34</v>
      </c>
      <c r="AH22" s="40">
        <v>66742</v>
      </c>
      <c r="AI22" s="221">
        <f t="shared" si="1"/>
        <v>532464.22</v>
      </c>
      <c r="AJ22" s="242">
        <f t="shared" si="2"/>
        <v>53.8</v>
      </c>
      <c r="AK22" s="222">
        <f t="shared" si="3"/>
        <v>532410.41999999993</v>
      </c>
      <c r="AL22" s="40">
        <f t="shared" si="4"/>
        <v>2089498.24</v>
      </c>
      <c r="AM22" s="44">
        <f t="shared" si="5"/>
        <v>2371145.98</v>
      </c>
      <c r="AN22" s="34">
        <f t="shared" si="6"/>
        <v>-281647.74</v>
      </c>
    </row>
    <row r="23" spans="1:40" x14ac:dyDescent="0.2">
      <c r="A23" t="s">
        <v>581</v>
      </c>
      <c r="B23" t="s">
        <v>83</v>
      </c>
      <c r="C23">
        <v>3858</v>
      </c>
      <c r="D23" t="s">
        <v>79</v>
      </c>
      <c r="E23" t="s">
        <v>79</v>
      </c>
      <c r="F23" s="36">
        <v>888029.8</v>
      </c>
      <c r="G23" s="36">
        <v>0</v>
      </c>
      <c r="H23" s="36">
        <v>78135.240000000005</v>
      </c>
      <c r="I23" s="197">
        <v>5</v>
      </c>
      <c r="J23" s="197">
        <v>292663.94</v>
      </c>
      <c r="M23" s="242">
        <v>15060</v>
      </c>
      <c r="O23" s="242">
        <v>84.8</v>
      </c>
      <c r="R23" s="197">
        <v>3620586.36</v>
      </c>
      <c r="S23" s="197">
        <v>-2203520.5099999998</v>
      </c>
      <c r="V23" s="222">
        <v>939479.71</v>
      </c>
      <c r="W23" s="222">
        <v>28470</v>
      </c>
      <c r="X23" s="222">
        <v>1937.29</v>
      </c>
      <c r="Y23" s="222">
        <v>1566500</v>
      </c>
      <c r="AA23" s="222">
        <v>126452.87</v>
      </c>
      <c r="AB23" s="40">
        <v>2216050</v>
      </c>
      <c r="AD23" s="40">
        <v>24574</v>
      </c>
      <c r="AE23" s="40">
        <v>553539.83999999997</v>
      </c>
      <c r="AF23" s="40">
        <v>42052.7</v>
      </c>
      <c r="AI23" s="221">
        <f t="shared" si="1"/>
        <v>966165.04</v>
      </c>
      <c r="AJ23" s="242">
        <f t="shared" si="2"/>
        <v>15144.8</v>
      </c>
      <c r="AK23" s="222">
        <f t="shared" si="3"/>
        <v>951020.24</v>
      </c>
      <c r="AL23" s="40">
        <f t="shared" si="4"/>
        <v>2662839.87</v>
      </c>
      <c r="AM23" s="44">
        <f t="shared" si="5"/>
        <v>2836216.54</v>
      </c>
      <c r="AN23" s="34">
        <f t="shared" si="6"/>
        <v>-173376.66999999993</v>
      </c>
    </row>
    <row r="24" spans="1:40" x14ac:dyDescent="0.2">
      <c r="A24" t="s">
        <v>585</v>
      </c>
      <c r="B24" t="s">
        <v>84</v>
      </c>
      <c r="C24">
        <v>7520</v>
      </c>
      <c r="D24" t="s">
        <v>19</v>
      </c>
      <c r="E24" t="s">
        <v>19</v>
      </c>
      <c r="F24" s="36">
        <v>476150.68</v>
      </c>
      <c r="G24" s="36">
        <v>68340</v>
      </c>
      <c r="H24" s="36">
        <v>52357.63</v>
      </c>
      <c r="I24" s="197">
        <v>205339.48</v>
      </c>
      <c r="J24" s="197">
        <v>218267.41</v>
      </c>
      <c r="M24" s="242">
        <v>418900</v>
      </c>
      <c r="O24" s="242">
        <v>0</v>
      </c>
      <c r="R24" s="197">
        <v>-1201350.55</v>
      </c>
      <c r="S24" s="197">
        <v>2350727.5299999998</v>
      </c>
      <c r="V24" s="222">
        <v>2017103.91</v>
      </c>
      <c r="X24" s="222">
        <v>1398.04</v>
      </c>
      <c r="Y24" s="222">
        <v>1984900</v>
      </c>
      <c r="AB24" s="40">
        <v>2629774</v>
      </c>
      <c r="AC24" s="40">
        <v>1950</v>
      </c>
      <c r="AE24" s="40">
        <v>1651326.2</v>
      </c>
      <c r="AF24" s="40">
        <v>242013.53</v>
      </c>
      <c r="AG24" s="40">
        <v>26160</v>
      </c>
      <c r="AI24" s="221">
        <f t="shared" si="1"/>
        <v>596848.30999999994</v>
      </c>
      <c r="AJ24" s="242">
        <f t="shared" si="2"/>
        <v>418900</v>
      </c>
      <c r="AK24" s="222">
        <f t="shared" si="3"/>
        <v>177948.30999999994</v>
      </c>
      <c r="AL24" s="40">
        <f t="shared" si="4"/>
        <v>4003401.95</v>
      </c>
      <c r="AM24" s="44">
        <f t="shared" si="5"/>
        <v>4551223.7300000004</v>
      </c>
      <c r="AN24" s="34">
        <f t="shared" si="6"/>
        <v>-547821.78000000026</v>
      </c>
    </row>
    <row r="25" spans="1:40" x14ac:dyDescent="0.2">
      <c r="A25" t="s">
        <v>585</v>
      </c>
      <c r="B25" t="s">
        <v>84</v>
      </c>
      <c r="C25">
        <v>4435</v>
      </c>
      <c r="D25" t="s">
        <v>20</v>
      </c>
      <c r="E25" t="s">
        <v>20</v>
      </c>
      <c r="F25" s="36">
        <v>58540.53</v>
      </c>
      <c r="G25" s="36">
        <v>7000</v>
      </c>
      <c r="H25" s="36">
        <v>73937.960000000006</v>
      </c>
      <c r="I25" s="197">
        <v>751173.66</v>
      </c>
      <c r="J25" s="197">
        <v>280069.7</v>
      </c>
      <c r="M25" s="242">
        <v>288590.65000000002</v>
      </c>
      <c r="O25" s="242">
        <v>114.47</v>
      </c>
      <c r="R25" s="197">
        <v>-1955070.35</v>
      </c>
      <c r="S25" s="197">
        <v>3163898.35</v>
      </c>
      <c r="V25" s="222">
        <v>1195492.53</v>
      </c>
      <c r="W25" s="222">
        <v>94500</v>
      </c>
      <c r="X25" s="222">
        <v>464.92</v>
      </c>
      <c r="Y25" s="222">
        <v>808400</v>
      </c>
      <c r="AB25" s="40">
        <v>1238500</v>
      </c>
      <c r="AC25" s="40">
        <v>18716</v>
      </c>
      <c r="AE25" s="40">
        <v>840601.58</v>
      </c>
      <c r="AF25" s="40">
        <v>327851.14</v>
      </c>
      <c r="AI25" s="221">
        <f t="shared" si="1"/>
        <v>139478.49</v>
      </c>
      <c r="AJ25" s="242">
        <f t="shared" si="2"/>
        <v>288705.12</v>
      </c>
      <c r="AK25" s="222">
        <f t="shared" si="3"/>
        <v>-149226.63</v>
      </c>
      <c r="AL25" s="40">
        <f t="shared" si="4"/>
        <v>2098857.4500000002</v>
      </c>
      <c r="AM25" s="44">
        <f t="shared" si="5"/>
        <v>2425668.7200000002</v>
      </c>
      <c r="AN25" s="34">
        <f t="shared" si="6"/>
        <v>-326811.27</v>
      </c>
    </row>
    <row r="26" spans="1:40" x14ac:dyDescent="0.2">
      <c r="A26" t="s">
        <v>585</v>
      </c>
      <c r="B26" t="s">
        <v>84</v>
      </c>
      <c r="C26">
        <v>7559</v>
      </c>
      <c r="D26" t="s">
        <v>21</v>
      </c>
      <c r="E26" t="s">
        <v>21</v>
      </c>
      <c r="F26" s="36">
        <v>967722.58</v>
      </c>
      <c r="G26" s="36">
        <v>0</v>
      </c>
      <c r="H26" s="36">
        <v>384917.9</v>
      </c>
      <c r="I26" s="197">
        <v>815439.87</v>
      </c>
      <c r="J26" s="197">
        <v>1002396.35</v>
      </c>
      <c r="M26" s="242">
        <v>424006.79</v>
      </c>
      <c r="O26" s="242">
        <v>104890.36</v>
      </c>
      <c r="R26" s="197">
        <v>1099121.24</v>
      </c>
      <c r="S26" s="197">
        <v>2060186.09</v>
      </c>
      <c r="V26" s="222">
        <v>1916647.48</v>
      </c>
      <c r="W26" s="222">
        <v>529416</v>
      </c>
      <c r="X26" s="222">
        <v>9.61</v>
      </c>
      <c r="Y26" s="222">
        <v>2387320</v>
      </c>
      <c r="AB26" s="40">
        <v>3186566.74</v>
      </c>
      <c r="AC26" s="40">
        <v>65760</v>
      </c>
      <c r="AD26" s="40">
        <v>37231</v>
      </c>
      <c r="AE26" s="40">
        <v>1635776.52</v>
      </c>
      <c r="AF26" s="40">
        <v>330786.61</v>
      </c>
      <c r="AG26" s="40">
        <v>95000</v>
      </c>
      <c r="AI26" s="221">
        <f t="shared" si="1"/>
        <v>1352640.48</v>
      </c>
      <c r="AJ26" s="242">
        <f t="shared" si="2"/>
        <v>528897.15</v>
      </c>
      <c r="AK26" s="222">
        <f t="shared" si="3"/>
        <v>823743.33</v>
      </c>
      <c r="AL26" s="40">
        <f t="shared" si="4"/>
        <v>4833393.09</v>
      </c>
      <c r="AM26" s="44">
        <f t="shared" si="5"/>
        <v>5351120.87</v>
      </c>
      <c r="AN26" s="34">
        <f t="shared" si="6"/>
        <v>-517727.78000000026</v>
      </c>
    </row>
    <row r="27" spans="1:40" x14ac:dyDescent="0.2">
      <c r="A27" t="s">
        <v>585</v>
      </c>
      <c r="B27" t="s">
        <v>84</v>
      </c>
      <c r="C27">
        <v>5371</v>
      </c>
      <c r="D27" t="s">
        <v>22</v>
      </c>
      <c r="E27" t="s">
        <v>22</v>
      </c>
      <c r="F27" s="36">
        <v>31034.79</v>
      </c>
      <c r="G27" s="36">
        <v>8800</v>
      </c>
      <c r="H27" s="36">
        <v>260835.74</v>
      </c>
      <c r="I27" s="197">
        <v>348089.31</v>
      </c>
      <c r="J27" s="197">
        <v>520795.99</v>
      </c>
      <c r="M27" s="242">
        <v>180836.78</v>
      </c>
      <c r="O27" s="242">
        <v>123.16</v>
      </c>
      <c r="R27" s="197">
        <v>-1612035.58</v>
      </c>
      <c r="S27" s="197">
        <v>2920599.11</v>
      </c>
      <c r="V27" s="222">
        <v>1573003.48</v>
      </c>
      <c r="W27" s="222">
        <v>302540</v>
      </c>
      <c r="X27" s="222">
        <v>453.82</v>
      </c>
      <c r="Y27" s="222">
        <v>1305120</v>
      </c>
      <c r="AB27" s="40">
        <v>1999970</v>
      </c>
      <c r="AD27" s="40">
        <v>13040</v>
      </c>
      <c r="AE27" s="40">
        <v>1120730.54</v>
      </c>
      <c r="AF27" s="40">
        <v>367344.4</v>
      </c>
      <c r="AI27" s="221">
        <f t="shared" si="1"/>
        <v>300670.52999999997</v>
      </c>
      <c r="AJ27" s="242">
        <f t="shared" si="2"/>
        <v>180959.94</v>
      </c>
      <c r="AK27" s="222">
        <f t="shared" si="3"/>
        <v>119710.58999999997</v>
      </c>
      <c r="AL27" s="40">
        <f t="shared" si="4"/>
        <v>3181117.3</v>
      </c>
      <c r="AM27" s="44">
        <f t="shared" si="5"/>
        <v>3501084.94</v>
      </c>
      <c r="AN27" s="34">
        <f t="shared" si="6"/>
        <v>-319967.64000000013</v>
      </c>
    </row>
    <row r="28" spans="1:40" x14ac:dyDescent="0.2">
      <c r="A28" t="s">
        <v>585</v>
      </c>
      <c r="B28" t="s">
        <v>84</v>
      </c>
      <c r="C28">
        <v>3455</v>
      </c>
      <c r="D28" t="s">
        <v>23</v>
      </c>
      <c r="E28" t="s">
        <v>23</v>
      </c>
      <c r="F28" s="36">
        <v>177084.2</v>
      </c>
      <c r="G28" s="36">
        <v>4566.6400000000003</v>
      </c>
      <c r="H28" s="36">
        <v>63755.21</v>
      </c>
      <c r="I28" s="197">
        <v>508313.9</v>
      </c>
      <c r="J28" s="197">
        <v>291486.53000000003</v>
      </c>
      <c r="M28" s="242">
        <v>92887.85</v>
      </c>
      <c r="O28" s="242">
        <v>1475.29</v>
      </c>
      <c r="R28" s="197">
        <v>-212620.51</v>
      </c>
      <c r="S28" s="197">
        <v>1187021.07</v>
      </c>
      <c r="V28" s="222">
        <v>1543883.79</v>
      </c>
      <c r="W28" s="222">
        <v>232700</v>
      </c>
      <c r="X28" s="222">
        <v>565.77</v>
      </c>
      <c r="Y28" s="222">
        <v>683340</v>
      </c>
      <c r="AB28" s="40">
        <v>1497660</v>
      </c>
      <c r="AC28" s="40">
        <v>20780.919999999998</v>
      </c>
      <c r="AD28" s="40">
        <v>16499.5</v>
      </c>
      <c r="AE28" s="40">
        <v>778546.56</v>
      </c>
      <c r="AF28" s="40">
        <v>170559.8</v>
      </c>
      <c r="AI28" s="221">
        <f t="shared" si="1"/>
        <v>245406.05000000002</v>
      </c>
      <c r="AJ28" s="242">
        <f t="shared" si="2"/>
        <v>94363.14</v>
      </c>
      <c r="AK28" s="222">
        <f t="shared" si="3"/>
        <v>151042.91000000003</v>
      </c>
      <c r="AL28" s="40">
        <f t="shared" si="4"/>
        <v>2460489.56</v>
      </c>
      <c r="AM28" s="44">
        <f t="shared" si="5"/>
        <v>2484046.7799999998</v>
      </c>
      <c r="AN28" s="34">
        <f t="shared" si="6"/>
        <v>-23557.219999999739</v>
      </c>
    </row>
    <row r="29" spans="1:40" x14ac:dyDescent="0.2">
      <c r="A29" t="s">
        <v>585</v>
      </c>
      <c r="B29" t="s">
        <v>84</v>
      </c>
      <c r="C29">
        <v>3861</v>
      </c>
      <c r="D29" t="s">
        <v>24</v>
      </c>
      <c r="E29" t="s">
        <v>24</v>
      </c>
      <c r="F29" s="36">
        <v>164610.32</v>
      </c>
      <c r="G29" s="36">
        <v>0</v>
      </c>
      <c r="H29" s="36">
        <v>146771.73000000001</v>
      </c>
      <c r="I29" s="197">
        <v>607516.69999999995</v>
      </c>
      <c r="J29" s="197">
        <v>244766.24</v>
      </c>
      <c r="M29" s="242">
        <v>19658.759999999998</v>
      </c>
      <c r="O29" s="242">
        <v>250497</v>
      </c>
      <c r="R29" s="197">
        <v>-1549512.67</v>
      </c>
      <c r="S29" s="197">
        <v>2650223.29</v>
      </c>
      <c r="V29" s="222">
        <v>880183.82</v>
      </c>
      <c r="W29" s="222">
        <v>161250</v>
      </c>
      <c r="X29" s="222">
        <v>300.8</v>
      </c>
      <c r="Y29" s="222">
        <v>726600</v>
      </c>
      <c r="Z29" s="222">
        <v>680</v>
      </c>
      <c r="AB29" s="40">
        <v>1084732</v>
      </c>
      <c r="AC29" s="40">
        <v>1240</v>
      </c>
      <c r="AE29" s="40">
        <v>695923.01</v>
      </c>
      <c r="AF29" s="40">
        <v>194321</v>
      </c>
      <c r="AI29" s="221">
        <f t="shared" si="1"/>
        <v>311382.05000000005</v>
      </c>
      <c r="AJ29" s="242">
        <f t="shared" si="2"/>
        <v>270155.76</v>
      </c>
      <c r="AK29" s="222">
        <f t="shared" si="3"/>
        <v>41226.290000000037</v>
      </c>
      <c r="AL29" s="40">
        <f t="shared" si="4"/>
        <v>1769014.62</v>
      </c>
      <c r="AM29" s="44">
        <f t="shared" si="5"/>
        <v>1976216.01</v>
      </c>
      <c r="AN29" s="34">
        <f t="shared" si="6"/>
        <v>-207201.3899999999</v>
      </c>
    </row>
    <row r="30" spans="1:40" x14ac:dyDescent="0.2">
      <c r="A30" t="s">
        <v>585</v>
      </c>
      <c r="B30" t="s">
        <v>84</v>
      </c>
      <c r="C30">
        <v>2972</v>
      </c>
      <c r="D30" t="s">
        <v>25</v>
      </c>
      <c r="E30" t="s">
        <v>25</v>
      </c>
      <c r="F30" s="36">
        <v>204300.26</v>
      </c>
      <c r="G30" s="36">
        <v>0</v>
      </c>
      <c r="H30" s="36">
        <v>102743.22</v>
      </c>
      <c r="I30" s="197">
        <v>1290298.8999999999</v>
      </c>
      <c r="J30" s="197">
        <v>269415.03999999998</v>
      </c>
      <c r="M30" s="242">
        <v>40828</v>
      </c>
      <c r="O30" s="242">
        <v>50.34</v>
      </c>
      <c r="R30" s="197">
        <v>186617.35</v>
      </c>
      <c r="S30" s="197">
        <v>1714501.17</v>
      </c>
      <c r="V30" s="222">
        <v>899490.64</v>
      </c>
      <c r="W30" s="222">
        <v>344640</v>
      </c>
      <c r="X30" s="222">
        <v>350.53</v>
      </c>
      <c r="Y30" s="222">
        <v>878315</v>
      </c>
      <c r="AB30" s="40">
        <v>1199633</v>
      </c>
      <c r="AC30" s="40">
        <v>18948</v>
      </c>
      <c r="AE30" s="40">
        <v>712112.73</v>
      </c>
      <c r="AF30" s="40">
        <v>267341.88</v>
      </c>
      <c r="AI30" s="221">
        <f t="shared" si="1"/>
        <v>307043.48</v>
      </c>
      <c r="AJ30" s="242">
        <f t="shared" si="2"/>
        <v>40878.339999999997</v>
      </c>
      <c r="AK30" s="222">
        <f t="shared" si="3"/>
        <v>266165.14</v>
      </c>
      <c r="AL30" s="40">
        <f t="shared" si="4"/>
        <v>2122796.17</v>
      </c>
      <c r="AM30" s="44">
        <f t="shared" si="5"/>
        <v>2198035.61</v>
      </c>
      <c r="AN30" s="34">
        <f t="shared" si="6"/>
        <v>-75239.439999999944</v>
      </c>
    </row>
    <row r="31" spans="1:40" x14ac:dyDescent="0.2">
      <c r="A31" t="s">
        <v>585</v>
      </c>
      <c r="B31" t="s">
        <v>84</v>
      </c>
      <c r="C31">
        <v>6553</v>
      </c>
      <c r="D31" t="s">
        <v>26</v>
      </c>
      <c r="E31" t="s">
        <v>26</v>
      </c>
      <c r="F31" s="36">
        <v>503763.51</v>
      </c>
      <c r="G31" s="36">
        <v>0</v>
      </c>
      <c r="H31" s="36">
        <v>171347.03</v>
      </c>
      <c r="I31" s="197">
        <v>1029488.11</v>
      </c>
      <c r="J31" s="197">
        <v>321622.96999999997</v>
      </c>
      <c r="M31" s="242">
        <v>80684.05</v>
      </c>
      <c r="O31" s="242">
        <v>115.47</v>
      </c>
      <c r="R31" s="197">
        <v>-231486.7</v>
      </c>
      <c r="S31" s="197">
        <v>2482860.59</v>
      </c>
      <c r="V31" s="222">
        <v>1793817.25</v>
      </c>
      <c r="X31" s="222">
        <v>1800.34</v>
      </c>
      <c r="Y31" s="222">
        <v>1196800</v>
      </c>
      <c r="AB31" s="40">
        <v>1922534</v>
      </c>
      <c r="AC31" s="40">
        <v>9780</v>
      </c>
      <c r="AE31" s="40">
        <v>1145849.08</v>
      </c>
      <c r="AF31" s="40">
        <v>220206.3</v>
      </c>
      <c r="AI31" s="221">
        <f t="shared" si="1"/>
        <v>675110.54</v>
      </c>
      <c r="AJ31" s="242">
        <f t="shared" si="2"/>
        <v>80799.520000000004</v>
      </c>
      <c r="AK31" s="222">
        <f t="shared" si="3"/>
        <v>594311.02</v>
      </c>
      <c r="AL31" s="40">
        <f t="shared" si="4"/>
        <v>2992417.59</v>
      </c>
      <c r="AM31" s="44">
        <f t="shared" si="5"/>
        <v>3298369.38</v>
      </c>
      <c r="AN31" s="34">
        <f t="shared" si="6"/>
        <v>-305951.79000000004</v>
      </c>
    </row>
    <row r="32" spans="1:40" x14ac:dyDescent="0.2">
      <c r="A32" t="s">
        <v>585</v>
      </c>
      <c r="B32" t="s">
        <v>84</v>
      </c>
      <c r="C32">
        <v>2559</v>
      </c>
      <c r="D32" t="s">
        <v>27</v>
      </c>
      <c r="E32" t="s">
        <v>27</v>
      </c>
      <c r="F32" s="36">
        <v>317812.71000000002</v>
      </c>
      <c r="G32" s="36">
        <v>0</v>
      </c>
      <c r="H32" s="36">
        <v>32030.79</v>
      </c>
      <c r="I32" s="197">
        <v>327340.15000000002</v>
      </c>
      <c r="J32" s="197">
        <v>278356.12</v>
      </c>
      <c r="M32" s="242">
        <v>145200</v>
      </c>
      <c r="O32" s="242">
        <v>51.61</v>
      </c>
      <c r="P32" s="197">
        <v>212800</v>
      </c>
      <c r="R32" s="197">
        <v>-1174191.8400000001</v>
      </c>
      <c r="S32" s="197">
        <v>2102364.12</v>
      </c>
      <c r="V32" s="222">
        <v>836981.44</v>
      </c>
      <c r="W32" s="222">
        <v>14000</v>
      </c>
      <c r="X32" s="222">
        <v>327.32</v>
      </c>
      <c r="Y32" s="222">
        <v>1126260</v>
      </c>
      <c r="AB32" s="40">
        <v>1518460</v>
      </c>
      <c r="AC32" s="40">
        <v>19320</v>
      </c>
      <c r="AE32" s="40">
        <v>520593.68</v>
      </c>
      <c r="AF32" s="40">
        <v>249879.2</v>
      </c>
      <c r="AI32" s="221">
        <f t="shared" si="1"/>
        <v>349843.5</v>
      </c>
      <c r="AJ32" s="242">
        <f t="shared" si="2"/>
        <v>145251.60999999999</v>
      </c>
      <c r="AK32" s="222">
        <f t="shared" si="3"/>
        <v>204591.89</v>
      </c>
      <c r="AL32" s="40">
        <f t="shared" si="4"/>
        <v>1977568.7599999998</v>
      </c>
      <c r="AM32" s="44">
        <f t="shared" si="5"/>
        <v>2308252.88</v>
      </c>
      <c r="AN32" s="34">
        <f t="shared" si="6"/>
        <v>-330684.12000000011</v>
      </c>
    </row>
    <row r="33" spans="1:40" x14ac:dyDescent="0.2">
      <c r="A33" t="s">
        <v>585</v>
      </c>
      <c r="B33" t="s">
        <v>84</v>
      </c>
      <c r="C33">
        <v>5564</v>
      </c>
      <c r="D33" t="s">
        <v>28</v>
      </c>
      <c r="E33" t="s">
        <v>28</v>
      </c>
      <c r="F33" s="36">
        <v>731215.39</v>
      </c>
      <c r="G33" s="36">
        <v>0</v>
      </c>
      <c r="H33" s="36">
        <v>98573.35</v>
      </c>
      <c r="I33" s="197">
        <v>182797.09</v>
      </c>
      <c r="J33" s="197">
        <v>329913.65000000002</v>
      </c>
      <c r="M33" s="242">
        <v>60503.83</v>
      </c>
      <c r="O33" s="242">
        <v>63.78</v>
      </c>
      <c r="R33" s="197">
        <v>317634.44</v>
      </c>
      <c r="S33" s="197">
        <v>923152.19</v>
      </c>
      <c r="V33" s="222">
        <v>1572028.54</v>
      </c>
      <c r="W33" s="222">
        <v>482937.56</v>
      </c>
      <c r="X33" s="222">
        <v>1271.6199999999999</v>
      </c>
      <c r="Y33" s="222">
        <v>958300</v>
      </c>
      <c r="AB33" s="40">
        <v>1598148</v>
      </c>
      <c r="AC33" s="40">
        <v>8556</v>
      </c>
      <c r="AE33" s="40">
        <v>1179085.68</v>
      </c>
      <c r="AF33" s="40">
        <v>187602.8</v>
      </c>
      <c r="AI33" s="221">
        <f t="shared" si="1"/>
        <v>829788.74</v>
      </c>
      <c r="AJ33" s="242">
        <f t="shared" si="2"/>
        <v>60567.61</v>
      </c>
      <c r="AK33" s="222">
        <f t="shared" si="3"/>
        <v>769221.13</v>
      </c>
      <c r="AL33" s="40">
        <f t="shared" si="4"/>
        <v>3014537.72</v>
      </c>
      <c r="AM33" s="44">
        <f t="shared" si="5"/>
        <v>2973392.4799999995</v>
      </c>
      <c r="AN33" s="34">
        <f t="shared" si="6"/>
        <v>41145.240000000689</v>
      </c>
    </row>
    <row r="34" spans="1:40" x14ac:dyDescent="0.2">
      <c r="A34" t="s">
        <v>585</v>
      </c>
      <c r="B34" t="s">
        <v>84</v>
      </c>
      <c r="C34">
        <v>5703</v>
      </c>
      <c r="D34" t="s">
        <v>29</v>
      </c>
      <c r="E34" t="s">
        <v>29</v>
      </c>
      <c r="F34" s="36">
        <v>283422.32</v>
      </c>
      <c r="G34" s="36">
        <v>0</v>
      </c>
      <c r="H34" s="36">
        <v>67669.36</v>
      </c>
      <c r="I34" s="197">
        <v>1116459.24</v>
      </c>
      <c r="J34" s="197">
        <v>427647.38</v>
      </c>
      <c r="M34" s="242">
        <v>59640</v>
      </c>
      <c r="O34" s="242">
        <v>0</v>
      </c>
      <c r="R34" s="197">
        <v>-763078.59</v>
      </c>
      <c r="S34" s="197">
        <v>2548141.21</v>
      </c>
      <c r="T34" s="222">
        <v>7200</v>
      </c>
      <c r="U34" s="222">
        <v>570.78</v>
      </c>
      <c r="V34" s="222">
        <v>1457305.11</v>
      </c>
      <c r="W34" s="222">
        <v>343045</v>
      </c>
      <c r="Y34" s="222">
        <v>1318150</v>
      </c>
      <c r="AA34" s="222">
        <v>2220</v>
      </c>
      <c r="AB34" s="40">
        <v>1835980</v>
      </c>
      <c r="AC34" s="40">
        <v>71498</v>
      </c>
      <c r="AE34" s="40">
        <v>883467.19</v>
      </c>
      <c r="AF34" s="40">
        <v>267430.02</v>
      </c>
      <c r="AG34" s="40">
        <v>19620</v>
      </c>
      <c r="AI34" s="221">
        <f t="shared" si="1"/>
        <v>351091.68</v>
      </c>
      <c r="AJ34" s="242">
        <f t="shared" si="2"/>
        <v>59640</v>
      </c>
      <c r="AK34" s="222">
        <f t="shared" si="3"/>
        <v>291451.68</v>
      </c>
      <c r="AL34" s="40">
        <f t="shared" si="4"/>
        <v>3128490.89</v>
      </c>
      <c r="AM34" s="44">
        <f t="shared" si="5"/>
        <v>3077995.21</v>
      </c>
      <c r="AN34" s="34">
        <f t="shared" si="6"/>
        <v>50495.680000000168</v>
      </c>
    </row>
    <row r="35" spans="1:40" x14ac:dyDescent="0.2">
      <c r="A35" t="s">
        <v>585</v>
      </c>
      <c r="B35" t="s">
        <v>84</v>
      </c>
      <c r="C35">
        <v>4513</v>
      </c>
      <c r="D35" t="s">
        <v>82</v>
      </c>
      <c r="E35" t="s">
        <v>82</v>
      </c>
      <c r="F35" s="36">
        <v>343684.01</v>
      </c>
      <c r="G35" s="36">
        <v>0</v>
      </c>
      <c r="H35" s="36">
        <v>40278.61</v>
      </c>
      <c r="I35" s="197">
        <v>320015.95</v>
      </c>
      <c r="J35" s="197">
        <v>270643.40000000002</v>
      </c>
      <c r="M35" s="242">
        <v>100240</v>
      </c>
      <c r="O35" s="242">
        <v>35.08</v>
      </c>
      <c r="R35" s="197">
        <v>-873242.76</v>
      </c>
      <c r="S35" s="197">
        <v>1650244.41</v>
      </c>
      <c r="V35" s="222">
        <v>1202333.05</v>
      </c>
      <c r="W35" s="222">
        <v>277250</v>
      </c>
      <c r="X35" s="222">
        <v>353.4</v>
      </c>
      <c r="Y35" s="222">
        <v>1169780</v>
      </c>
      <c r="AB35" s="40">
        <v>1497785</v>
      </c>
      <c r="AD35" s="40">
        <v>8270</v>
      </c>
      <c r="AE35" s="40">
        <v>839853.21</v>
      </c>
      <c r="AF35" s="40">
        <v>206427</v>
      </c>
      <c r="AG35" s="40">
        <v>36</v>
      </c>
      <c r="AI35" s="221">
        <f t="shared" si="1"/>
        <v>383962.62</v>
      </c>
      <c r="AJ35" s="242">
        <f t="shared" si="2"/>
        <v>100275.08</v>
      </c>
      <c r="AK35" s="222">
        <f t="shared" si="3"/>
        <v>283687.53999999998</v>
      </c>
      <c r="AL35" s="40">
        <f t="shared" si="4"/>
        <v>2649716.4500000002</v>
      </c>
      <c r="AM35" s="44">
        <f t="shared" si="5"/>
        <v>2552371.21</v>
      </c>
      <c r="AN35" s="34">
        <f t="shared" si="6"/>
        <v>97345.240000000224</v>
      </c>
    </row>
    <row r="36" spans="1:40" x14ac:dyDescent="0.2">
      <c r="A36" t="s">
        <v>588</v>
      </c>
      <c r="B36" t="s">
        <v>85</v>
      </c>
      <c r="C36">
        <v>1970</v>
      </c>
      <c r="D36" t="s">
        <v>30</v>
      </c>
      <c r="E36" t="s">
        <v>30</v>
      </c>
      <c r="F36" s="36">
        <v>153159.62</v>
      </c>
      <c r="G36" s="36">
        <v>0</v>
      </c>
      <c r="H36" s="36">
        <v>76168.98</v>
      </c>
      <c r="I36" s="197">
        <v>79802.039999999994</v>
      </c>
      <c r="J36" s="197">
        <v>283459.71999999997</v>
      </c>
      <c r="O36" s="242">
        <v>42.36</v>
      </c>
      <c r="R36" s="197">
        <v>-1392679.61</v>
      </c>
      <c r="S36" s="197">
        <v>1948644.79</v>
      </c>
      <c r="V36" s="222">
        <v>577260.97</v>
      </c>
      <c r="W36" s="222">
        <v>50000</v>
      </c>
      <c r="X36" s="222">
        <v>321.7</v>
      </c>
      <c r="Y36" s="222">
        <v>607400</v>
      </c>
      <c r="AB36" s="40">
        <v>814250</v>
      </c>
      <c r="AC36" s="40">
        <v>7360</v>
      </c>
      <c r="AE36" s="40">
        <v>376673.15</v>
      </c>
      <c r="AF36" s="40">
        <v>116.7</v>
      </c>
      <c r="AI36" s="221">
        <f t="shared" si="1"/>
        <v>229328.59999999998</v>
      </c>
      <c r="AJ36" s="242">
        <f t="shared" si="2"/>
        <v>42.36</v>
      </c>
      <c r="AK36" s="222">
        <f t="shared" si="3"/>
        <v>229286.24</v>
      </c>
      <c r="AL36" s="40">
        <f t="shared" si="4"/>
        <v>1234982.67</v>
      </c>
      <c r="AM36" s="44">
        <f t="shared" si="5"/>
        <v>1198399.8499999999</v>
      </c>
      <c r="AN36" s="34">
        <f t="shared" si="6"/>
        <v>36582.820000000065</v>
      </c>
    </row>
    <row r="37" spans="1:40" x14ac:dyDescent="0.2">
      <c r="A37" t="s">
        <v>588</v>
      </c>
      <c r="B37" t="s">
        <v>85</v>
      </c>
      <c r="C37">
        <v>4317</v>
      </c>
      <c r="D37" t="s">
        <v>31</v>
      </c>
      <c r="E37" t="s">
        <v>31</v>
      </c>
      <c r="F37" s="36">
        <v>259271.4</v>
      </c>
      <c r="G37" s="36">
        <v>45393.99</v>
      </c>
      <c r="H37" s="36">
        <v>229580.81</v>
      </c>
      <c r="I37" s="197">
        <v>244733.17</v>
      </c>
      <c r="J37" s="197">
        <v>319369.96000000002</v>
      </c>
      <c r="O37" s="242">
        <v>139.08000000000001</v>
      </c>
      <c r="R37" s="197">
        <v>-1299957.1100000001</v>
      </c>
      <c r="S37" s="197">
        <v>2125603</v>
      </c>
      <c r="V37" s="222">
        <v>967800.71</v>
      </c>
      <c r="W37" s="222">
        <v>103920</v>
      </c>
      <c r="X37" s="222">
        <v>195.58</v>
      </c>
      <c r="Y37" s="222">
        <v>751100</v>
      </c>
      <c r="AB37" s="40">
        <v>1028750</v>
      </c>
      <c r="AC37" s="40">
        <v>17580</v>
      </c>
      <c r="AE37" s="40">
        <v>436317.83</v>
      </c>
      <c r="AF37" s="40">
        <v>67804.100000000006</v>
      </c>
      <c r="AI37" s="221">
        <f t="shared" si="1"/>
        <v>534246.19999999995</v>
      </c>
      <c r="AJ37" s="242">
        <f t="shared" si="2"/>
        <v>139.08000000000001</v>
      </c>
      <c r="AK37" s="222">
        <f t="shared" si="3"/>
        <v>534107.12</v>
      </c>
      <c r="AL37" s="40">
        <f t="shared" si="4"/>
        <v>1823016.29</v>
      </c>
      <c r="AM37" s="44">
        <f t="shared" si="5"/>
        <v>1550451.9300000002</v>
      </c>
      <c r="AN37" s="34">
        <f t="shared" si="6"/>
        <v>272564.35999999987</v>
      </c>
    </row>
    <row r="38" spans="1:40" x14ac:dyDescent="0.2">
      <c r="A38" t="s">
        <v>588</v>
      </c>
      <c r="B38" t="s">
        <v>85</v>
      </c>
      <c r="C38">
        <v>1241</v>
      </c>
      <c r="D38" t="s">
        <v>32</v>
      </c>
      <c r="E38" t="s">
        <v>32</v>
      </c>
      <c r="F38" s="36">
        <v>232946.96</v>
      </c>
      <c r="G38" s="36">
        <v>45000</v>
      </c>
      <c r="H38" s="36">
        <v>27107</v>
      </c>
      <c r="I38" s="197">
        <v>280729.06</v>
      </c>
      <c r="J38" s="197">
        <v>291467.53000000003</v>
      </c>
      <c r="M38" s="242">
        <v>18866.849999999999</v>
      </c>
      <c r="O38" s="242">
        <v>24.4</v>
      </c>
      <c r="R38" s="197">
        <v>-1047449.75</v>
      </c>
      <c r="S38" s="197">
        <v>1917883.16</v>
      </c>
      <c r="V38" s="222">
        <v>423217.25</v>
      </c>
      <c r="W38" s="222">
        <v>57000</v>
      </c>
      <c r="X38" s="222">
        <v>418.95</v>
      </c>
      <c r="Y38" s="222">
        <v>503100</v>
      </c>
      <c r="AB38" s="40">
        <v>626634</v>
      </c>
      <c r="AC38" s="40">
        <v>1740</v>
      </c>
      <c r="AD38" s="40">
        <v>21940</v>
      </c>
      <c r="AE38" s="40">
        <v>268602.21000000002</v>
      </c>
      <c r="AF38" s="40">
        <v>76894.100000000006</v>
      </c>
      <c r="AI38" s="221">
        <f t="shared" si="1"/>
        <v>305053.95999999996</v>
      </c>
      <c r="AJ38" s="242">
        <f t="shared" si="2"/>
        <v>18891.25</v>
      </c>
      <c r="AK38" s="222">
        <f t="shared" si="3"/>
        <v>286162.70999999996</v>
      </c>
      <c r="AL38" s="40">
        <f t="shared" si="4"/>
        <v>983736.2</v>
      </c>
      <c r="AM38" s="44">
        <f t="shared" si="5"/>
        <v>995810.30999999994</v>
      </c>
      <c r="AN38" s="34">
        <f t="shared" si="6"/>
        <v>-12074.109999999986</v>
      </c>
    </row>
    <row r="39" spans="1:40" x14ac:dyDescent="0.2">
      <c r="A39" t="s">
        <v>588</v>
      </c>
      <c r="B39" t="s">
        <v>85</v>
      </c>
      <c r="C39">
        <v>5522</v>
      </c>
      <c r="D39" t="s">
        <v>33</v>
      </c>
      <c r="E39" t="s">
        <v>33</v>
      </c>
      <c r="F39" s="36">
        <v>412747.15</v>
      </c>
      <c r="G39" s="36">
        <v>43900</v>
      </c>
      <c r="H39" s="36">
        <v>21780.400000000001</v>
      </c>
      <c r="I39" s="197">
        <v>427995.33</v>
      </c>
      <c r="J39" s="197">
        <v>1136396.3999999999</v>
      </c>
      <c r="M39" s="242">
        <v>170491.02</v>
      </c>
      <c r="O39" s="242">
        <v>23193.78</v>
      </c>
      <c r="R39" s="197">
        <v>-177021.25</v>
      </c>
      <c r="S39" s="197">
        <v>2205072.4900000002</v>
      </c>
      <c r="V39" s="222">
        <v>1267893.98</v>
      </c>
      <c r="W39" s="222">
        <v>177000</v>
      </c>
      <c r="X39" s="222">
        <v>873.19</v>
      </c>
      <c r="Y39" s="222">
        <v>702050</v>
      </c>
      <c r="AA39" s="222">
        <v>368127.87</v>
      </c>
      <c r="AB39" s="40">
        <v>1750376</v>
      </c>
      <c r="AC39" s="40">
        <v>12840</v>
      </c>
      <c r="AD39" s="40">
        <v>50110</v>
      </c>
      <c r="AE39" s="40">
        <v>800208.07</v>
      </c>
      <c r="AF39" s="40">
        <v>81327.73</v>
      </c>
      <c r="AI39" s="221">
        <f t="shared" si="1"/>
        <v>478427.55000000005</v>
      </c>
      <c r="AJ39" s="242">
        <f t="shared" si="2"/>
        <v>193684.8</v>
      </c>
      <c r="AK39" s="222">
        <f t="shared" si="3"/>
        <v>284742.75000000006</v>
      </c>
      <c r="AL39" s="40">
        <f t="shared" si="4"/>
        <v>2515945.04</v>
      </c>
      <c r="AM39" s="44">
        <f t="shared" si="5"/>
        <v>2694861.8</v>
      </c>
      <c r="AN39" s="34">
        <f t="shared" si="6"/>
        <v>-178916.75999999978</v>
      </c>
    </row>
    <row r="40" spans="1:40" x14ac:dyDescent="0.2">
      <c r="A40" t="s">
        <v>588</v>
      </c>
      <c r="B40" t="s">
        <v>85</v>
      </c>
      <c r="C40">
        <v>3424</v>
      </c>
      <c r="D40" t="s">
        <v>34</v>
      </c>
      <c r="E40" t="s">
        <v>34</v>
      </c>
      <c r="F40" s="36">
        <v>380406.69</v>
      </c>
      <c r="G40" s="36">
        <v>72600</v>
      </c>
      <c r="H40" s="36">
        <v>136121.35</v>
      </c>
      <c r="I40" s="197">
        <v>569794.78</v>
      </c>
      <c r="J40" s="197">
        <v>622241.36</v>
      </c>
      <c r="O40" s="242">
        <v>75.39</v>
      </c>
      <c r="R40" s="197">
        <v>-129721.45</v>
      </c>
      <c r="S40" s="197">
        <v>1879861.02</v>
      </c>
      <c r="V40" s="222">
        <v>1434386.95</v>
      </c>
      <c r="X40" s="222">
        <v>1134.8</v>
      </c>
      <c r="Y40" s="222">
        <v>711800</v>
      </c>
      <c r="AB40" s="40">
        <v>1448209</v>
      </c>
      <c r="AC40" s="40">
        <v>25121</v>
      </c>
      <c r="AE40" s="40">
        <v>633125.82999999996</v>
      </c>
      <c r="AF40" s="40">
        <v>9916.7000000000007</v>
      </c>
      <c r="AI40" s="221">
        <f t="shared" si="1"/>
        <v>589128.04</v>
      </c>
      <c r="AJ40" s="242">
        <f t="shared" si="2"/>
        <v>75.39</v>
      </c>
      <c r="AK40" s="222">
        <f t="shared" si="3"/>
        <v>589052.65</v>
      </c>
      <c r="AL40" s="40">
        <f t="shared" si="4"/>
        <v>2147321.75</v>
      </c>
      <c r="AM40" s="44">
        <f t="shared" si="5"/>
        <v>2116372.5300000003</v>
      </c>
      <c r="AN40" s="34">
        <f t="shared" si="6"/>
        <v>30949.219999999739</v>
      </c>
    </row>
    <row r="41" spans="1:40" x14ac:dyDescent="0.2">
      <c r="A41" t="s">
        <v>588</v>
      </c>
      <c r="B41" t="s">
        <v>85</v>
      </c>
      <c r="C41">
        <v>3506</v>
      </c>
      <c r="D41" t="s">
        <v>35</v>
      </c>
      <c r="E41" t="s">
        <v>35</v>
      </c>
      <c r="F41" s="36">
        <v>722417.01</v>
      </c>
      <c r="G41" s="36">
        <v>0</v>
      </c>
      <c r="H41" s="36">
        <v>110964.95</v>
      </c>
      <c r="I41" s="197">
        <v>875254.58</v>
      </c>
      <c r="J41" s="197">
        <v>385498.67</v>
      </c>
      <c r="M41" s="242">
        <v>44620</v>
      </c>
      <c r="O41" s="242">
        <v>107.35</v>
      </c>
      <c r="R41" s="197">
        <v>-1603810.65</v>
      </c>
      <c r="S41" s="197">
        <v>3832429.73</v>
      </c>
      <c r="V41" s="222">
        <v>1053291.44</v>
      </c>
      <c r="W41" s="222">
        <v>74960</v>
      </c>
      <c r="X41" s="222">
        <v>1702.44</v>
      </c>
      <c r="Y41" s="222">
        <v>949720</v>
      </c>
      <c r="AA41" s="222">
        <v>9000</v>
      </c>
      <c r="AB41" s="40">
        <v>1518914</v>
      </c>
      <c r="AC41" s="40">
        <v>8885</v>
      </c>
      <c r="AD41" s="40">
        <v>2520</v>
      </c>
      <c r="AE41" s="40">
        <v>660376.55000000005</v>
      </c>
      <c r="AF41" s="40">
        <v>77189.55</v>
      </c>
      <c r="AI41" s="221">
        <f t="shared" si="1"/>
        <v>833381.96</v>
      </c>
      <c r="AJ41" s="242">
        <f t="shared" si="2"/>
        <v>44727.35</v>
      </c>
      <c r="AK41" s="222">
        <f t="shared" si="3"/>
        <v>788654.61</v>
      </c>
      <c r="AL41" s="40">
        <f t="shared" si="4"/>
        <v>2088673.88</v>
      </c>
      <c r="AM41" s="44">
        <f t="shared" si="5"/>
        <v>2267885.0999999996</v>
      </c>
      <c r="AN41" s="34">
        <f t="shared" si="6"/>
        <v>-179211.21999999974</v>
      </c>
    </row>
    <row r="42" spans="1:40" x14ac:dyDescent="0.2">
      <c r="A42" t="s">
        <v>588</v>
      </c>
      <c r="B42" t="s">
        <v>85</v>
      </c>
      <c r="C42">
        <v>1981</v>
      </c>
      <c r="D42" t="s">
        <v>36</v>
      </c>
      <c r="E42" t="s">
        <v>36</v>
      </c>
      <c r="F42" s="36">
        <v>315449.8</v>
      </c>
      <c r="G42" s="36">
        <v>0</v>
      </c>
      <c r="H42" s="36">
        <v>106952.97</v>
      </c>
      <c r="I42" s="197">
        <v>351843.07</v>
      </c>
      <c r="J42" s="197">
        <v>958672.74</v>
      </c>
      <c r="O42" s="242">
        <v>50.92</v>
      </c>
      <c r="R42" s="197">
        <v>-123402.69</v>
      </c>
      <c r="S42" s="197">
        <v>1975418.72</v>
      </c>
      <c r="V42" s="222">
        <v>777919.25</v>
      </c>
      <c r="W42" s="222">
        <v>104016</v>
      </c>
      <c r="X42" s="222">
        <v>775.44</v>
      </c>
      <c r="Y42" s="222">
        <v>759500</v>
      </c>
      <c r="AA42" s="222">
        <v>23</v>
      </c>
      <c r="AB42" s="40">
        <v>1222517</v>
      </c>
      <c r="AD42" s="40">
        <v>23740</v>
      </c>
      <c r="AE42" s="40">
        <v>440491.76</v>
      </c>
      <c r="AF42" s="40">
        <v>74633.3</v>
      </c>
      <c r="AI42" s="221">
        <f t="shared" si="1"/>
        <v>422402.77</v>
      </c>
      <c r="AJ42" s="242">
        <f t="shared" si="2"/>
        <v>50.92</v>
      </c>
      <c r="AK42" s="222">
        <f t="shared" si="3"/>
        <v>422351.85000000003</v>
      </c>
      <c r="AL42" s="40">
        <f t="shared" si="4"/>
        <v>1642233.69</v>
      </c>
      <c r="AM42" s="44">
        <f t="shared" si="5"/>
        <v>1761382.06</v>
      </c>
      <c r="AN42" s="34">
        <f t="shared" si="6"/>
        <v>-119148.37000000011</v>
      </c>
    </row>
    <row r="43" spans="1:40" x14ac:dyDescent="0.2">
      <c r="A43" t="s">
        <v>588</v>
      </c>
      <c r="B43" t="s">
        <v>85</v>
      </c>
      <c r="C43">
        <v>1703</v>
      </c>
      <c r="D43" t="s">
        <v>37</v>
      </c>
      <c r="E43" t="s">
        <v>37</v>
      </c>
      <c r="F43" s="36">
        <v>122523.02</v>
      </c>
      <c r="H43" s="36">
        <v>5989.33</v>
      </c>
      <c r="I43" s="197">
        <v>285109.44</v>
      </c>
      <c r="J43" s="197">
        <v>175066.19</v>
      </c>
      <c r="O43" s="242">
        <v>2679.77</v>
      </c>
      <c r="R43" s="197">
        <v>-953911.71</v>
      </c>
      <c r="S43" s="197">
        <v>1580455.21</v>
      </c>
      <c r="V43" s="222">
        <v>150060.60999999999</v>
      </c>
      <c r="Y43" s="222">
        <v>117920</v>
      </c>
      <c r="AB43" s="40">
        <v>174756</v>
      </c>
      <c r="AE43" s="40">
        <v>60526.5</v>
      </c>
      <c r="AF43" s="40">
        <v>73233.399999999994</v>
      </c>
      <c r="AI43" s="221">
        <f t="shared" si="1"/>
        <v>128512.35</v>
      </c>
      <c r="AJ43" s="242">
        <f t="shared" si="2"/>
        <v>2679.77</v>
      </c>
      <c r="AK43" s="222">
        <f t="shared" si="3"/>
        <v>125832.58</v>
      </c>
      <c r="AL43" s="40">
        <f t="shared" si="4"/>
        <v>267980.61</v>
      </c>
      <c r="AM43" s="44">
        <f t="shared" si="5"/>
        <v>308515.90000000002</v>
      </c>
      <c r="AN43" s="34">
        <f t="shared" si="6"/>
        <v>-40535.290000000037</v>
      </c>
    </row>
    <row r="44" spans="1:40" x14ac:dyDescent="0.2">
      <c r="A44" t="s">
        <v>588</v>
      </c>
      <c r="B44" t="s">
        <v>85</v>
      </c>
      <c r="C44">
        <v>3844</v>
      </c>
      <c r="D44" t="s">
        <v>38</v>
      </c>
      <c r="E44" t="s">
        <v>38</v>
      </c>
      <c r="F44" s="36">
        <v>839024.24</v>
      </c>
      <c r="H44" s="36">
        <v>97462.35</v>
      </c>
      <c r="I44" s="197">
        <v>693054.14</v>
      </c>
      <c r="J44" s="197">
        <v>545551.93000000005</v>
      </c>
      <c r="O44" s="242">
        <v>180084.92</v>
      </c>
      <c r="R44" s="197">
        <v>-477066.98</v>
      </c>
      <c r="S44" s="197">
        <v>2583577.5299999998</v>
      </c>
      <c r="V44" s="222">
        <v>591802.43000000005</v>
      </c>
      <c r="W44" s="222">
        <v>65000</v>
      </c>
      <c r="X44" s="222">
        <v>1361.49</v>
      </c>
      <c r="Y44" s="222">
        <v>483300</v>
      </c>
      <c r="AA44" s="222">
        <v>15000</v>
      </c>
      <c r="AB44" s="40">
        <v>685536</v>
      </c>
      <c r="AD44" s="40">
        <v>5530</v>
      </c>
      <c r="AE44" s="40">
        <v>474208.43</v>
      </c>
      <c r="AF44" s="40">
        <v>102692.3</v>
      </c>
      <c r="AI44" s="221">
        <f t="shared" si="1"/>
        <v>936486.59</v>
      </c>
      <c r="AJ44" s="242">
        <f t="shared" si="2"/>
        <v>180084.92</v>
      </c>
      <c r="AK44" s="222">
        <f t="shared" si="3"/>
        <v>756401.66999999993</v>
      </c>
      <c r="AL44" s="40">
        <f t="shared" si="4"/>
        <v>1156463.92</v>
      </c>
      <c r="AM44" s="44">
        <f t="shared" si="5"/>
        <v>1267966.73</v>
      </c>
      <c r="AN44" s="34">
        <f t="shared" si="6"/>
        <v>-111502.81000000006</v>
      </c>
    </row>
    <row r="45" spans="1:40" x14ac:dyDescent="0.2">
      <c r="A45" t="s">
        <v>588</v>
      </c>
      <c r="B45" t="s">
        <v>85</v>
      </c>
      <c r="C45">
        <v>2563</v>
      </c>
      <c r="D45" t="s">
        <v>39</v>
      </c>
      <c r="E45" t="s">
        <v>39</v>
      </c>
      <c r="F45" s="36">
        <v>568363.67000000004</v>
      </c>
      <c r="H45" s="36">
        <v>13057.2</v>
      </c>
      <c r="I45" s="197">
        <v>438902.42</v>
      </c>
      <c r="J45" s="197">
        <v>723225.81</v>
      </c>
      <c r="O45" s="242">
        <v>47.98</v>
      </c>
      <c r="R45" s="197">
        <v>-45617.1</v>
      </c>
      <c r="S45" s="197">
        <v>1850667.12</v>
      </c>
      <c r="V45" s="222">
        <v>65060</v>
      </c>
      <c r="AE45" s="40">
        <v>57870</v>
      </c>
      <c r="AF45" s="40">
        <v>68738.899999999994</v>
      </c>
      <c r="AI45" s="221">
        <f t="shared" si="1"/>
        <v>581420.87</v>
      </c>
      <c r="AJ45" s="242">
        <f t="shared" si="2"/>
        <v>47.98</v>
      </c>
      <c r="AK45" s="222">
        <f t="shared" si="3"/>
        <v>581372.89</v>
      </c>
      <c r="AL45" s="40">
        <f t="shared" si="4"/>
        <v>65060</v>
      </c>
      <c r="AM45" s="44">
        <f t="shared" si="5"/>
        <v>126608.9</v>
      </c>
      <c r="AN45" s="34">
        <f t="shared" si="6"/>
        <v>-61548.899999999994</v>
      </c>
    </row>
    <row r="46" spans="1:40" x14ac:dyDescent="0.2">
      <c r="A46" t="s">
        <v>588</v>
      </c>
      <c r="B46" t="s">
        <v>85</v>
      </c>
      <c r="C46">
        <v>3699</v>
      </c>
      <c r="D46" t="s">
        <v>40</v>
      </c>
      <c r="E46" t="s">
        <v>40</v>
      </c>
      <c r="F46" s="36">
        <v>238034.6</v>
      </c>
      <c r="G46" s="36">
        <v>0</v>
      </c>
      <c r="H46" s="36">
        <v>48662.7</v>
      </c>
      <c r="I46" s="197">
        <v>660418.41</v>
      </c>
      <c r="J46" s="197">
        <v>472364.54</v>
      </c>
      <c r="M46" s="242">
        <v>17400</v>
      </c>
      <c r="O46" s="242">
        <v>9616.34</v>
      </c>
      <c r="R46" s="197">
        <v>-1641630.89</v>
      </c>
      <c r="S46" s="197">
        <v>3139393.79</v>
      </c>
      <c r="U46" s="222">
        <v>545.79999999999995</v>
      </c>
      <c r="V46" s="222">
        <v>1371763.6</v>
      </c>
      <c r="X46" s="222">
        <v>16</v>
      </c>
      <c r="Y46" s="222">
        <v>739300</v>
      </c>
      <c r="AA46" s="222">
        <v>10500</v>
      </c>
      <c r="AB46" s="40">
        <v>1424471</v>
      </c>
      <c r="AC46" s="40">
        <v>25406</v>
      </c>
      <c r="AD46" s="40">
        <v>8900</v>
      </c>
      <c r="AE46" s="40">
        <v>699584.09</v>
      </c>
      <c r="AF46" s="40">
        <v>69063.3</v>
      </c>
      <c r="AI46" s="221">
        <f t="shared" si="1"/>
        <v>286697.3</v>
      </c>
      <c r="AJ46" s="242">
        <f t="shared" si="2"/>
        <v>27016.34</v>
      </c>
      <c r="AK46" s="222">
        <f t="shared" si="3"/>
        <v>259680.96</v>
      </c>
      <c r="AL46" s="40">
        <f t="shared" si="4"/>
        <v>2122125.4000000004</v>
      </c>
      <c r="AM46" s="44">
        <f t="shared" si="5"/>
        <v>2227424.3899999997</v>
      </c>
      <c r="AN46" s="34">
        <f t="shared" si="6"/>
        <v>-105298.98999999929</v>
      </c>
    </row>
    <row r="47" spans="1:40" x14ac:dyDescent="0.2">
      <c r="A47" t="s">
        <v>588</v>
      </c>
      <c r="B47" t="s">
        <v>85</v>
      </c>
      <c r="C47">
        <v>2516</v>
      </c>
      <c r="D47" t="s">
        <v>41</v>
      </c>
      <c r="E47" t="s">
        <v>41</v>
      </c>
      <c r="F47" s="36">
        <v>208038.17</v>
      </c>
      <c r="G47" s="36">
        <v>100</v>
      </c>
      <c r="H47" s="36">
        <v>60695.18</v>
      </c>
      <c r="I47" s="197">
        <v>1560149.78</v>
      </c>
      <c r="J47" s="197">
        <v>367075.28</v>
      </c>
      <c r="O47" s="242">
        <v>16130.02</v>
      </c>
      <c r="R47" s="197">
        <v>-295696.09000000003</v>
      </c>
      <c r="S47" s="197">
        <v>2592803.14</v>
      </c>
      <c r="V47" s="222">
        <v>502253.34</v>
      </c>
      <c r="X47" s="222">
        <v>585.36</v>
      </c>
      <c r="Y47" s="222">
        <v>835470</v>
      </c>
      <c r="AA47" s="222">
        <v>66766</v>
      </c>
      <c r="AB47" s="40">
        <v>1005552</v>
      </c>
      <c r="AD47" s="40">
        <v>10380</v>
      </c>
      <c r="AE47" s="40">
        <v>436675.26</v>
      </c>
      <c r="AF47" s="40">
        <v>53544.1</v>
      </c>
      <c r="AG47" s="40">
        <v>16102</v>
      </c>
      <c r="AI47" s="221">
        <f t="shared" si="1"/>
        <v>268833.35000000003</v>
      </c>
      <c r="AJ47" s="242">
        <f t="shared" si="2"/>
        <v>16130.02</v>
      </c>
      <c r="AK47" s="222">
        <f t="shared" si="3"/>
        <v>252703.33000000005</v>
      </c>
      <c r="AL47" s="40">
        <f t="shared" si="4"/>
        <v>1405074.7</v>
      </c>
      <c r="AM47" s="44">
        <f t="shared" si="5"/>
        <v>1522253.36</v>
      </c>
      <c r="AN47" s="34">
        <f t="shared" si="6"/>
        <v>-117178.66000000015</v>
      </c>
    </row>
    <row r="48" spans="1:40" x14ac:dyDescent="0.2">
      <c r="A48" t="s">
        <v>588</v>
      </c>
      <c r="B48" t="s">
        <v>85</v>
      </c>
      <c r="C48">
        <v>1671</v>
      </c>
      <c r="D48" t="s">
        <v>42</v>
      </c>
      <c r="E48" t="s">
        <v>42</v>
      </c>
      <c r="F48" s="36">
        <v>557839.39</v>
      </c>
      <c r="H48" s="36">
        <v>74382.63</v>
      </c>
      <c r="I48" s="197">
        <v>301652.36</v>
      </c>
      <c r="J48" s="197">
        <v>263507.49</v>
      </c>
      <c r="O48" s="242">
        <v>80.19</v>
      </c>
      <c r="R48" s="197">
        <v>-1019230.05</v>
      </c>
      <c r="S48" s="197">
        <v>2213150.63</v>
      </c>
      <c r="V48" s="222">
        <v>350915.47</v>
      </c>
      <c r="X48" s="222">
        <v>1243.67</v>
      </c>
      <c r="Y48" s="222">
        <v>65380</v>
      </c>
      <c r="AA48" s="222">
        <v>3500</v>
      </c>
      <c r="AB48" s="40">
        <v>174806</v>
      </c>
      <c r="AC48" s="40">
        <v>560</v>
      </c>
      <c r="AD48" s="40">
        <v>9870</v>
      </c>
      <c r="AE48" s="40">
        <v>230811.24</v>
      </c>
      <c r="AF48" s="40">
        <v>1610.8</v>
      </c>
      <c r="AI48" s="221">
        <f t="shared" si="1"/>
        <v>632222.02</v>
      </c>
      <c r="AJ48" s="242">
        <f t="shared" si="2"/>
        <v>80.19</v>
      </c>
      <c r="AK48" s="222">
        <f t="shared" si="3"/>
        <v>632141.83000000007</v>
      </c>
      <c r="AL48" s="40">
        <f t="shared" si="4"/>
        <v>421039.13999999996</v>
      </c>
      <c r="AM48" s="44">
        <f t="shared" si="5"/>
        <v>417658.04</v>
      </c>
      <c r="AN48" s="34">
        <f t="shared" si="6"/>
        <v>3381.0999999999767</v>
      </c>
    </row>
    <row r="49" spans="1:40" x14ac:dyDescent="0.2">
      <c r="A49" t="s">
        <v>588</v>
      </c>
      <c r="B49" t="s">
        <v>85</v>
      </c>
      <c r="C49">
        <v>2114</v>
      </c>
      <c r="D49" t="s">
        <v>43</v>
      </c>
      <c r="E49" t="s">
        <v>43</v>
      </c>
      <c r="F49" s="36">
        <v>12256.42</v>
      </c>
      <c r="G49" s="36">
        <v>30000</v>
      </c>
      <c r="H49" s="36">
        <v>25785.4</v>
      </c>
      <c r="I49" s="197">
        <v>930051.51</v>
      </c>
      <c r="J49" s="197">
        <v>586018.15</v>
      </c>
      <c r="R49" s="197">
        <v>-466758.38</v>
      </c>
      <c r="S49" s="197">
        <v>2118686.35</v>
      </c>
      <c r="V49" s="222">
        <v>410617.55</v>
      </c>
      <c r="X49" s="222">
        <v>76.12</v>
      </c>
      <c r="Y49" s="222">
        <v>345240</v>
      </c>
      <c r="AB49" s="40">
        <v>475450</v>
      </c>
      <c r="AE49" s="40">
        <v>264514.15000000002</v>
      </c>
      <c r="AF49" s="40">
        <v>83786.009999999995</v>
      </c>
      <c r="AI49" s="221">
        <f t="shared" si="1"/>
        <v>68041.820000000007</v>
      </c>
      <c r="AJ49" s="242">
        <f t="shared" si="2"/>
        <v>0</v>
      </c>
      <c r="AK49" s="222">
        <f t="shared" si="3"/>
        <v>68041.820000000007</v>
      </c>
      <c r="AL49" s="40">
        <f t="shared" si="4"/>
        <v>755933.66999999993</v>
      </c>
      <c r="AM49" s="44">
        <f t="shared" si="5"/>
        <v>823750.16</v>
      </c>
      <c r="AN49" s="34">
        <f t="shared" si="6"/>
        <v>-67816.490000000107</v>
      </c>
    </row>
    <row r="50" spans="1:40" x14ac:dyDescent="0.2">
      <c r="A50" t="s">
        <v>591</v>
      </c>
      <c r="B50" t="s">
        <v>86</v>
      </c>
      <c r="C50">
        <v>6120</v>
      </c>
      <c r="D50" t="s">
        <v>44</v>
      </c>
      <c r="E50" t="s">
        <v>44</v>
      </c>
      <c r="F50" s="36">
        <v>482620.52</v>
      </c>
      <c r="G50" s="36">
        <v>27000</v>
      </c>
      <c r="H50" s="36">
        <v>468334.58</v>
      </c>
      <c r="I50" s="197">
        <v>1057383.18</v>
      </c>
      <c r="J50" s="197">
        <v>29236.62</v>
      </c>
      <c r="M50" s="242">
        <v>42262</v>
      </c>
      <c r="O50" s="242">
        <v>144.82</v>
      </c>
      <c r="P50" s="197">
        <v>2292.75</v>
      </c>
      <c r="R50" s="197">
        <v>-1012196.81</v>
      </c>
      <c r="S50" s="197">
        <v>3206691.97</v>
      </c>
      <c r="V50" s="222">
        <v>1606853.22</v>
      </c>
      <c r="W50" s="222">
        <v>310820</v>
      </c>
      <c r="X50" s="222">
        <v>1287.68</v>
      </c>
      <c r="Y50" s="222">
        <v>1725490</v>
      </c>
      <c r="AA50" s="222">
        <v>5539.05</v>
      </c>
      <c r="AB50" s="40">
        <v>2279000</v>
      </c>
      <c r="AD50" s="40">
        <v>13610</v>
      </c>
      <c r="AE50" s="40">
        <v>1444246.68</v>
      </c>
      <c r="AF50" s="40">
        <v>87753.1</v>
      </c>
      <c r="AI50" s="221">
        <f t="shared" si="1"/>
        <v>977955.10000000009</v>
      </c>
      <c r="AJ50" s="242">
        <f t="shared" si="2"/>
        <v>42406.82</v>
      </c>
      <c r="AK50" s="222">
        <f t="shared" si="3"/>
        <v>935548.28000000014</v>
      </c>
      <c r="AL50" s="40">
        <f t="shared" si="4"/>
        <v>3649989.9499999997</v>
      </c>
      <c r="AM50" s="44">
        <f t="shared" si="5"/>
        <v>3824609.78</v>
      </c>
      <c r="AN50" s="34">
        <f t="shared" si="6"/>
        <v>-174619.83000000007</v>
      </c>
    </row>
    <row r="51" spans="1:40" x14ac:dyDescent="0.2">
      <c r="A51" t="s">
        <v>591</v>
      </c>
      <c r="B51" t="s">
        <v>86</v>
      </c>
      <c r="C51">
        <v>5485</v>
      </c>
      <c r="D51" t="s">
        <v>45</v>
      </c>
      <c r="E51" t="s">
        <v>45</v>
      </c>
      <c r="F51" s="36">
        <v>388693.32</v>
      </c>
      <c r="G51" s="36">
        <v>0</v>
      </c>
      <c r="H51" s="36">
        <v>137124.04999999999</v>
      </c>
      <c r="I51" s="197">
        <v>147137.29999999999</v>
      </c>
      <c r="J51" s="197">
        <v>192534.09</v>
      </c>
      <c r="M51" s="242">
        <v>26388.639999999999</v>
      </c>
      <c r="O51" s="242">
        <v>1705.87</v>
      </c>
      <c r="R51" s="197">
        <v>-1655566.4</v>
      </c>
      <c r="S51" s="197">
        <v>2598703.46</v>
      </c>
      <c r="V51" s="222">
        <v>1640332.17</v>
      </c>
      <c r="W51" s="222">
        <v>165300</v>
      </c>
      <c r="X51" s="222">
        <v>536.99</v>
      </c>
      <c r="Y51" s="222">
        <v>1064800</v>
      </c>
      <c r="AB51" s="40">
        <v>2045970</v>
      </c>
      <c r="AD51" s="40">
        <v>26894</v>
      </c>
      <c r="AE51" s="40">
        <v>771353.63</v>
      </c>
      <c r="AF51" s="40">
        <v>132494.34</v>
      </c>
      <c r="AI51" s="221">
        <f t="shared" si="1"/>
        <v>525817.37</v>
      </c>
      <c r="AJ51" s="242">
        <f t="shared" si="2"/>
        <v>28094.51</v>
      </c>
      <c r="AK51" s="222">
        <f t="shared" si="3"/>
        <v>497722.86</v>
      </c>
      <c r="AL51" s="40">
        <f t="shared" si="4"/>
        <v>2870969.16</v>
      </c>
      <c r="AM51" s="44">
        <f t="shared" si="5"/>
        <v>2976711.9699999997</v>
      </c>
      <c r="AN51" s="34">
        <f t="shared" si="6"/>
        <v>-105742.80999999959</v>
      </c>
    </row>
    <row r="52" spans="1:40" x14ac:dyDescent="0.2">
      <c r="A52" t="s">
        <v>591</v>
      </c>
      <c r="B52" t="s">
        <v>86</v>
      </c>
      <c r="C52">
        <v>3751</v>
      </c>
      <c r="D52" t="s">
        <v>46</v>
      </c>
      <c r="E52" t="s">
        <v>46</v>
      </c>
      <c r="F52" s="36">
        <v>18759.75</v>
      </c>
      <c r="G52" s="36">
        <v>0</v>
      </c>
      <c r="H52" s="36">
        <v>113539.29</v>
      </c>
      <c r="I52" s="197">
        <v>370917.66</v>
      </c>
      <c r="J52" s="197">
        <v>46975.62</v>
      </c>
      <c r="O52" s="242">
        <v>211.58</v>
      </c>
      <c r="R52" s="197">
        <v>-1563350.21</v>
      </c>
      <c r="S52" s="197">
        <v>2341456.5299999998</v>
      </c>
      <c r="V52" s="222">
        <v>1238605.1299999999</v>
      </c>
      <c r="X52" s="222">
        <v>251.43</v>
      </c>
      <c r="Y52" s="222">
        <v>394870</v>
      </c>
      <c r="AA52" s="222">
        <v>9400</v>
      </c>
      <c r="AB52" s="40">
        <v>1108710</v>
      </c>
      <c r="AC52" s="40">
        <v>28864</v>
      </c>
      <c r="AD52" s="40">
        <v>23727</v>
      </c>
      <c r="AE52" s="40">
        <v>624106.04</v>
      </c>
      <c r="AF52" s="40">
        <v>85845.1</v>
      </c>
      <c r="AI52" s="221">
        <f t="shared" si="1"/>
        <v>132299.03999999998</v>
      </c>
      <c r="AJ52" s="242">
        <f t="shared" si="2"/>
        <v>211.58</v>
      </c>
      <c r="AK52" s="222">
        <f t="shared" si="3"/>
        <v>132087.46</v>
      </c>
      <c r="AL52" s="40">
        <f t="shared" si="4"/>
        <v>1643126.5599999998</v>
      </c>
      <c r="AM52" s="44">
        <f t="shared" si="5"/>
        <v>1871252.1400000001</v>
      </c>
      <c r="AN52" s="34">
        <f t="shared" si="6"/>
        <v>-228125.58000000031</v>
      </c>
    </row>
    <row r="53" spans="1:40" x14ac:dyDescent="0.2">
      <c r="A53" t="s">
        <v>591</v>
      </c>
      <c r="B53" t="s">
        <v>86</v>
      </c>
      <c r="C53">
        <v>10743</v>
      </c>
      <c r="D53" t="s">
        <v>47</v>
      </c>
      <c r="E53" t="s">
        <v>47</v>
      </c>
      <c r="F53" s="36">
        <v>1031908.58</v>
      </c>
      <c r="G53" s="36">
        <v>51700</v>
      </c>
      <c r="H53" s="36">
        <v>142566.79</v>
      </c>
      <c r="I53" s="197">
        <v>2522297.71</v>
      </c>
      <c r="J53" s="197">
        <v>223097.34</v>
      </c>
      <c r="O53" s="242">
        <v>908.22</v>
      </c>
      <c r="R53" s="197">
        <v>3244581.69</v>
      </c>
      <c r="S53" s="197">
        <v>1574485.41</v>
      </c>
      <c r="V53" s="222">
        <v>2842676.89</v>
      </c>
      <c r="X53" s="222">
        <v>3279.09</v>
      </c>
      <c r="Y53" s="222">
        <v>2039200</v>
      </c>
      <c r="AA53" s="222">
        <v>460000</v>
      </c>
      <c r="AB53" s="40">
        <v>3515610</v>
      </c>
      <c r="AD53" s="40">
        <v>25784</v>
      </c>
      <c r="AE53" s="40">
        <v>2339299.34</v>
      </c>
      <c r="AF53" s="40">
        <v>312867.53999999998</v>
      </c>
      <c r="AI53" s="221">
        <f t="shared" si="1"/>
        <v>1226175.3700000001</v>
      </c>
      <c r="AJ53" s="242">
        <f t="shared" si="2"/>
        <v>908.22</v>
      </c>
      <c r="AK53" s="222">
        <f t="shared" si="3"/>
        <v>1225267.1500000001</v>
      </c>
      <c r="AL53" s="40">
        <f t="shared" si="4"/>
        <v>5345155.9800000004</v>
      </c>
      <c r="AM53" s="44">
        <f t="shared" si="5"/>
        <v>6193560.8799999999</v>
      </c>
      <c r="AN53" s="34">
        <f t="shared" si="6"/>
        <v>-848404.89999999944</v>
      </c>
    </row>
    <row r="54" spans="1:40" x14ac:dyDescent="0.2">
      <c r="A54" t="s">
        <v>591</v>
      </c>
      <c r="B54" t="s">
        <v>86</v>
      </c>
      <c r="C54">
        <v>1439</v>
      </c>
      <c r="D54" t="s">
        <v>48</v>
      </c>
      <c r="E54" t="s">
        <v>48</v>
      </c>
      <c r="F54" s="36">
        <v>156753.09</v>
      </c>
      <c r="G54" s="36">
        <v>0</v>
      </c>
      <c r="H54" s="36">
        <v>68773.259999999995</v>
      </c>
      <c r="I54" s="197">
        <v>109806.6</v>
      </c>
      <c r="J54" s="197">
        <v>19300</v>
      </c>
      <c r="M54" s="242">
        <v>4800</v>
      </c>
      <c r="O54" s="242">
        <v>75.87</v>
      </c>
      <c r="R54" s="197">
        <v>-1099905.32</v>
      </c>
      <c r="S54" s="197">
        <v>1566508.7</v>
      </c>
      <c r="V54" s="222">
        <v>803935.19</v>
      </c>
      <c r="W54" s="222">
        <v>95000</v>
      </c>
      <c r="X54" s="222">
        <v>387.82</v>
      </c>
      <c r="Y54" s="222">
        <v>259950</v>
      </c>
      <c r="AB54" s="40">
        <v>779840</v>
      </c>
      <c r="AC54" s="40">
        <v>20234</v>
      </c>
      <c r="AE54" s="40">
        <v>386685.91</v>
      </c>
      <c r="AF54" s="40">
        <v>89359.4</v>
      </c>
      <c r="AI54" s="221">
        <f t="shared" si="1"/>
        <v>225526.34999999998</v>
      </c>
      <c r="AJ54" s="242">
        <f t="shared" si="2"/>
        <v>4875.87</v>
      </c>
      <c r="AK54" s="222">
        <f t="shared" si="3"/>
        <v>220650.47999999998</v>
      </c>
      <c r="AL54" s="40">
        <f t="shared" si="4"/>
        <v>1159273.0099999998</v>
      </c>
      <c r="AM54" s="44">
        <f t="shared" si="5"/>
        <v>1276119.3099999998</v>
      </c>
      <c r="AN54" s="34">
        <f t="shared" si="6"/>
        <v>-116846.30000000005</v>
      </c>
    </row>
    <row r="55" spans="1:40" x14ac:dyDescent="0.2">
      <c r="A55" t="s">
        <v>591</v>
      </c>
      <c r="B55" t="s">
        <v>86</v>
      </c>
      <c r="C55">
        <v>3582</v>
      </c>
      <c r="D55" t="s">
        <v>49</v>
      </c>
      <c r="E55" t="s">
        <v>49</v>
      </c>
      <c r="F55" s="36">
        <v>224762.68</v>
      </c>
      <c r="G55" s="36">
        <v>0</v>
      </c>
      <c r="H55" s="36">
        <v>45831.65</v>
      </c>
      <c r="I55" s="197">
        <v>13412.72</v>
      </c>
      <c r="J55" s="197">
        <v>99125.32</v>
      </c>
      <c r="M55" s="242">
        <v>32500</v>
      </c>
      <c r="O55" s="242">
        <v>127.22</v>
      </c>
      <c r="R55" s="197">
        <v>-1955088.34</v>
      </c>
      <c r="S55" s="197">
        <v>2534998.48</v>
      </c>
      <c r="V55" s="222">
        <v>1077665.69</v>
      </c>
      <c r="W55" s="222">
        <v>37450</v>
      </c>
      <c r="X55" s="222">
        <v>781.12</v>
      </c>
      <c r="Y55" s="222">
        <v>461520</v>
      </c>
      <c r="AB55" s="40">
        <v>1011532</v>
      </c>
      <c r="AC55" s="40">
        <v>17374</v>
      </c>
      <c r="AE55" s="40">
        <v>731131.3</v>
      </c>
      <c r="AF55" s="40">
        <v>46784.5</v>
      </c>
      <c r="AI55" s="221">
        <f t="shared" si="1"/>
        <v>270594.33</v>
      </c>
      <c r="AJ55" s="242">
        <f t="shared" si="2"/>
        <v>32627.22</v>
      </c>
      <c r="AK55" s="222">
        <f t="shared" si="3"/>
        <v>237967.11000000002</v>
      </c>
      <c r="AL55" s="40">
        <f t="shared" si="4"/>
        <v>1577416.81</v>
      </c>
      <c r="AM55" s="44">
        <f t="shared" si="5"/>
        <v>1806821.8</v>
      </c>
      <c r="AN55" s="34">
        <f t="shared" si="6"/>
        <v>-229404.99</v>
      </c>
    </row>
    <row r="56" spans="1:40" x14ac:dyDescent="0.2">
      <c r="A56" t="s">
        <v>591</v>
      </c>
      <c r="B56" t="s">
        <v>86</v>
      </c>
      <c r="C56">
        <v>5678</v>
      </c>
      <c r="D56" t="s">
        <v>50</v>
      </c>
      <c r="E56" t="s">
        <v>50</v>
      </c>
      <c r="F56" s="36">
        <v>182778.65</v>
      </c>
      <c r="G56" s="36">
        <v>70000</v>
      </c>
      <c r="H56" s="36">
        <v>66882.149999999994</v>
      </c>
      <c r="I56" s="197">
        <v>134702.16</v>
      </c>
      <c r="J56" s="197">
        <v>108356.32</v>
      </c>
      <c r="O56" s="242">
        <v>93.62</v>
      </c>
      <c r="R56" s="197">
        <v>-1408687.37</v>
      </c>
      <c r="S56" s="197">
        <v>2415193.5099999998</v>
      </c>
      <c r="V56" s="222">
        <v>1181561.1200000001</v>
      </c>
      <c r="W56" s="222">
        <v>71050</v>
      </c>
      <c r="X56" s="222">
        <v>1192.9100000000001</v>
      </c>
      <c r="Y56" s="222">
        <v>1302800</v>
      </c>
      <c r="AB56" s="40">
        <v>1639090</v>
      </c>
      <c r="AC56" s="40">
        <v>27348</v>
      </c>
      <c r="AE56" s="40">
        <v>1205511.6599999999</v>
      </c>
      <c r="AF56" s="40">
        <v>128534.85</v>
      </c>
      <c r="AI56" s="221">
        <f t="shared" si="1"/>
        <v>319660.79999999999</v>
      </c>
      <c r="AJ56" s="242">
        <f t="shared" si="2"/>
        <v>93.62</v>
      </c>
      <c r="AK56" s="222">
        <f t="shared" si="3"/>
        <v>319567.18</v>
      </c>
      <c r="AL56" s="40">
        <f t="shared" si="4"/>
        <v>2556604.0300000003</v>
      </c>
      <c r="AM56" s="44">
        <f t="shared" si="5"/>
        <v>3000484.5100000002</v>
      </c>
      <c r="AN56" s="34">
        <f t="shared" si="6"/>
        <v>-443880.48</v>
      </c>
    </row>
    <row r="57" spans="1:40" x14ac:dyDescent="0.2">
      <c r="A57" t="s">
        <v>591</v>
      </c>
      <c r="B57" t="s">
        <v>86</v>
      </c>
      <c r="C57">
        <v>2574</v>
      </c>
      <c r="D57" t="s">
        <v>51</v>
      </c>
      <c r="E57" t="s">
        <v>51</v>
      </c>
      <c r="F57" s="36">
        <v>277721.51</v>
      </c>
      <c r="G57" s="36">
        <v>0</v>
      </c>
      <c r="H57" s="36">
        <v>61850.9</v>
      </c>
      <c r="I57" s="197">
        <v>408626</v>
      </c>
      <c r="J57" s="197">
        <v>172568.12</v>
      </c>
      <c r="O57" s="242">
        <v>186.46</v>
      </c>
      <c r="R57" s="197">
        <v>-259634.21</v>
      </c>
      <c r="S57" s="197">
        <v>1430245.31</v>
      </c>
      <c r="V57" s="222">
        <v>847082.62</v>
      </c>
      <c r="X57" s="222">
        <v>999.11</v>
      </c>
      <c r="Y57" s="222">
        <v>471500</v>
      </c>
      <c r="AB57" s="40">
        <v>744920</v>
      </c>
      <c r="AC57" s="40">
        <v>27990</v>
      </c>
      <c r="AE57" s="40">
        <v>689961.66</v>
      </c>
      <c r="AF57" s="40">
        <v>106741.1</v>
      </c>
      <c r="AI57" s="221">
        <f t="shared" si="1"/>
        <v>339572.41000000003</v>
      </c>
      <c r="AJ57" s="242">
        <f t="shared" si="2"/>
        <v>186.46</v>
      </c>
      <c r="AK57" s="222">
        <f t="shared" si="3"/>
        <v>339385.95</v>
      </c>
      <c r="AL57" s="40">
        <f t="shared" si="4"/>
        <v>1319581.73</v>
      </c>
      <c r="AM57" s="44">
        <f t="shared" si="5"/>
        <v>1569612.7600000002</v>
      </c>
      <c r="AN57" s="34">
        <f t="shared" si="6"/>
        <v>-250031.03000000026</v>
      </c>
    </row>
    <row r="58" spans="1:40" x14ac:dyDescent="0.2">
      <c r="A58" t="s">
        <v>591</v>
      </c>
      <c r="B58" t="s">
        <v>86</v>
      </c>
      <c r="C58">
        <v>5385</v>
      </c>
      <c r="D58" t="s">
        <v>52</v>
      </c>
      <c r="E58" t="s">
        <v>52</v>
      </c>
      <c r="F58" s="36">
        <v>168080.55</v>
      </c>
      <c r="G58" s="36">
        <v>0</v>
      </c>
      <c r="H58" s="36">
        <v>57258.21</v>
      </c>
      <c r="I58" s="197">
        <v>206104.45</v>
      </c>
      <c r="J58" s="197">
        <v>29732.18</v>
      </c>
      <c r="O58" s="242">
        <v>119.97</v>
      </c>
      <c r="R58" s="197">
        <v>-2101004.91</v>
      </c>
      <c r="S58" s="197">
        <v>2897338.69</v>
      </c>
      <c r="U58" s="222">
        <v>535.85</v>
      </c>
      <c r="V58" s="222">
        <v>1539597.31</v>
      </c>
      <c r="W58" s="222">
        <v>205485</v>
      </c>
      <c r="Y58" s="222">
        <v>1182980</v>
      </c>
      <c r="AB58" s="40">
        <v>1787730</v>
      </c>
      <c r="AC58" s="40">
        <v>10850</v>
      </c>
      <c r="AD58" s="40">
        <v>3150</v>
      </c>
      <c r="AE58" s="40">
        <v>1306061.3799999999</v>
      </c>
      <c r="AF58" s="40">
        <v>156085.14000000001</v>
      </c>
      <c r="AI58" s="221">
        <f t="shared" si="1"/>
        <v>225338.75999999998</v>
      </c>
      <c r="AJ58" s="242">
        <f t="shared" si="2"/>
        <v>119.97</v>
      </c>
      <c r="AK58" s="222">
        <f t="shared" si="3"/>
        <v>225218.78999999998</v>
      </c>
      <c r="AL58" s="40">
        <f t="shared" si="4"/>
        <v>2928598.16</v>
      </c>
      <c r="AM58" s="44">
        <f t="shared" si="5"/>
        <v>3263876.52</v>
      </c>
      <c r="AN58" s="34">
        <f t="shared" si="6"/>
        <v>-335278.35999999987</v>
      </c>
    </row>
    <row r="59" spans="1:40" x14ac:dyDescent="0.2">
      <c r="A59" t="s">
        <v>591</v>
      </c>
      <c r="B59" t="s">
        <v>86</v>
      </c>
      <c r="C59">
        <v>3506</v>
      </c>
      <c r="D59" t="s">
        <v>53</v>
      </c>
      <c r="E59" t="s">
        <v>53</v>
      </c>
      <c r="F59" s="36">
        <v>391808</v>
      </c>
      <c r="G59" s="36">
        <v>0</v>
      </c>
      <c r="H59" s="36">
        <v>66117.87</v>
      </c>
      <c r="I59" s="197">
        <v>1</v>
      </c>
      <c r="J59" s="197">
        <v>40962.980000000003</v>
      </c>
      <c r="L59" s="242">
        <v>70000</v>
      </c>
      <c r="M59" s="242">
        <v>0</v>
      </c>
      <c r="O59" s="242">
        <v>1098.77</v>
      </c>
      <c r="R59" s="197">
        <v>-3312410.36</v>
      </c>
      <c r="S59" s="197">
        <v>3457079.1</v>
      </c>
      <c r="V59" s="222">
        <v>1144788.8600000001</v>
      </c>
      <c r="W59" s="222">
        <v>352914</v>
      </c>
      <c r="X59" s="222">
        <v>284.02</v>
      </c>
      <c r="Y59" s="222">
        <v>741100</v>
      </c>
      <c r="AB59" s="40">
        <v>1418806</v>
      </c>
      <c r="AC59" s="40">
        <v>3500</v>
      </c>
      <c r="AD59" s="40">
        <v>10170</v>
      </c>
      <c r="AE59" s="40">
        <v>505410.44</v>
      </c>
      <c r="AF59" s="40">
        <v>18078.099999999999</v>
      </c>
      <c r="AI59" s="221">
        <f t="shared" si="1"/>
        <v>457925.87</v>
      </c>
      <c r="AJ59" s="242">
        <f t="shared" si="2"/>
        <v>71098.77</v>
      </c>
      <c r="AK59" s="222">
        <f t="shared" si="3"/>
        <v>386827.1</v>
      </c>
      <c r="AL59" s="40">
        <f t="shared" si="4"/>
        <v>2239086.88</v>
      </c>
      <c r="AM59" s="44">
        <f t="shared" si="5"/>
        <v>1955964.54</v>
      </c>
      <c r="AN59" s="34">
        <f t="shared" si="6"/>
        <v>283122.33999999985</v>
      </c>
    </row>
    <row r="60" spans="1:40" x14ac:dyDescent="0.2">
      <c r="A60" t="s">
        <v>591</v>
      </c>
      <c r="B60" t="s">
        <v>86</v>
      </c>
      <c r="C60">
        <v>3046</v>
      </c>
      <c r="D60" t="s">
        <v>54</v>
      </c>
      <c r="E60" t="s">
        <v>54</v>
      </c>
      <c r="F60" s="36">
        <v>274221.34999999998</v>
      </c>
      <c r="G60" s="36">
        <v>100000</v>
      </c>
      <c r="H60" s="36">
        <v>10050</v>
      </c>
      <c r="I60" s="197">
        <v>2</v>
      </c>
      <c r="J60" s="197">
        <v>18715.12</v>
      </c>
      <c r="O60" s="242">
        <v>118836.15</v>
      </c>
      <c r="R60" s="197">
        <v>51108</v>
      </c>
      <c r="S60" s="197">
        <v>339109.18</v>
      </c>
      <c r="V60" s="222">
        <v>911770.56</v>
      </c>
      <c r="W60" s="222">
        <v>100000</v>
      </c>
      <c r="Y60" s="222">
        <v>745520</v>
      </c>
      <c r="AB60" s="40">
        <v>1116568</v>
      </c>
      <c r="AD60" s="40">
        <v>4320</v>
      </c>
      <c r="AE60" s="40">
        <v>724499</v>
      </c>
      <c r="AF60" s="40">
        <v>17968.419999999998</v>
      </c>
      <c r="AI60" s="221">
        <f t="shared" si="1"/>
        <v>384271.35</v>
      </c>
      <c r="AJ60" s="242">
        <f t="shared" si="2"/>
        <v>118836.15</v>
      </c>
      <c r="AK60" s="222">
        <f t="shared" si="3"/>
        <v>265435.19999999995</v>
      </c>
      <c r="AL60" s="40">
        <f t="shared" si="4"/>
        <v>1757290.56</v>
      </c>
      <c r="AM60" s="44">
        <f t="shared" si="5"/>
        <v>1863355.42</v>
      </c>
      <c r="AN60" s="34">
        <f t="shared" si="6"/>
        <v>-106064.85999999987</v>
      </c>
    </row>
    <row r="61" spans="1:40" x14ac:dyDescent="0.2">
      <c r="A61" t="s">
        <v>591</v>
      </c>
      <c r="B61" t="s">
        <v>86</v>
      </c>
      <c r="C61">
        <v>1161</v>
      </c>
      <c r="D61" t="s">
        <v>55</v>
      </c>
      <c r="E61" t="s">
        <v>55</v>
      </c>
      <c r="F61" s="36">
        <v>154098.34</v>
      </c>
      <c r="G61" s="36">
        <v>0</v>
      </c>
      <c r="H61" s="36">
        <v>33613.620000000003</v>
      </c>
      <c r="I61" s="197">
        <v>154201.07</v>
      </c>
      <c r="J61" s="197">
        <v>45038.75</v>
      </c>
      <c r="O61" s="242">
        <v>62.61</v>
      </c>
      <c r="R61" s="197">
        <v>-1238093.29</v>
      </c>
      <c r="S61" s="197">
        <v>1695206.85</v>
      </c>
      <c r="V61" s="222">
        <v>611392.64</v>
      </c>
      <c r="X61" s="222">
        <v>385.18</v>
      </c>
      <c r="Y61" s="222">
        <v>129730</v>
      </c>
      <c r="AB61" s="40">
        <v>478754</v>
      </c>
      <c r="AC61" s="40">
        <v>10140</v>
      </c>
      <c r="AD61" s="40">
        <v>9200</v>
      </c>
      <c r="AE61" s="40">
        <v>253538.46</v>
      </c>
      <c r="AF61" s="40">
        <v>60099.75</v>
      </c>
      <c r="AI61" s="221">
        <f t="shared" si="1"/>
        <v>187711.96</v>
      </c>
      <c r="AJ61" s="242">
        <f t="shared" si="2"/>
        <v>62.61</v>
      </c>
      <c r="AK61" s="222">
        <f t="shared" si="3"/>
        <v>187649.35</v>
      </c>
      <c r="AL61" s="40">
        <f t="shared" si="4"/>
        <v>741507.82000000007</v>
      </c>
      <c r="AM61" s="44">
        <f t="shared" si="5"/>
        <v>811732.21</v>
      </c>
      <c r="AN61" s="34">
        <f t="shared" si="6"/>
        <v>-70224.389999999898</v>
      </c>
    </row>
    <row r="62" spans="1:40" x14ac:dyDescent="0.2">
      <c r="A62" t="s">
        <v>591</v>
      </c>
      <c r="B62" t="s">
        <v>86</v>
      </c>
      <c r="C62">
        <v>3705</v>
      </c>
      <c r="D62" t="s">
        <v>56</v>
      </c>
      <c r="E62" t="s">
        <v>56</v>
      </c>
      <c r="F62" s="36">
        <v>349349.92</v>
      </c>
      <c r="G62" s="36">
        <v>0</v>
      </c>
      <c r="H62" s="36">
        <v>68299.23</v>
      </c>
      <c r="I62" s="197">
        <v>239355.54</v>
      </c>
      <c r="J62" s="197">
        <v>77163.13</v>
      </c>
      <c r="O62" s="242">
        <v>149.79</v>
      </c>
      <c r="R62" s="197">
        <v>-1969060.28</v>
      </c>
      <c r="S62" s="197">
        <v>2729343.72</v>
      </c>
      <c r="V62" s="222">
        <v>1431753.76</v>
      </c>
      <c r="W62" s="222">
        <v>59700</v>
      </c>
      <c r="X62" s="222">
        <v>673.19</v>
      </c>
      <c r="Y62" s="222">
        <v>851100</v>
      </c>
      <c r="AB62" s="40">
        <v>1462514</v>
      </c>
      <c r="AC62" s="40">
        <v>9544</v>
      </c>
      <c r="AD62" s="40">
        <v>6620</v>
      </c>
      <c r="AE62" s="40">
        <v>745598.83</v>
      </c>
      <c r="AF62" s="40">
        <v>145215.53</v>
      </c>
      <c r="AI62" s="221">
        <f t="shared" si="1"/>
        <v>417649.14999999997</v>
      </c>
      <c r="AJ62" s="242">
        <f t="shared" si="2"/>
        <v>149.79</v>
      </c>
      <c r="AK62" s="222">
        <f t="shared" si="3"/>
        <v>417499.36</v>
      </c>
      <c r="AL62" s="40">
        <f t="shared" si="4"/>
        <v>2343226.9500000002</v>
      </c>
      <c r="AM62" s="44">
        <f t="shared" si="5"/>
        <v>2369492.36</v>
      </c>
      <c r="AN62" s="34">
        <f t="shared" si="6"/>
        <v>-26265.409999999683</v>
      </c>
    </row>
    <row r="63" spans="1:40" x14ac:dyDescent="0.2">
      <c r="A63" t="s">
        <v>591</v>
      </c>
      <c r="B63" t="s">
        <v>86</v>
      </c>
      <c r="C63">
        <v>6204</v>
      </c>
      <c r="D63" t="s">
        <v>57</v>
      </c>
      <c r="E63" t="s">
        <v>57</v>
      </c>
      <c r="F63" s="36">
        <v>481601.68</v>
      </c>
      <c r="G63" s="36">
        <v>0</v>
      </c>
      <c r="H63" s="36">
        <v>38897.39</v>
      </c>
      <c r="I63" s="197">
        <v>228762</v>
      </c>
      <c r="J63" s="197">
        <v>439304.42</v>
      </c>
      <c r="O63" s="242">
        <v>948.97</v>
      </c>
      <c r="R63" s="197">
        <v>-1622820.55</v>
      </c>
      <c r="S63" s="197">
        <v>3207310.61</v>
      </c>
      <c r="V63" s="222">
        <v>1837640.77</v>
      </c>
      <c r="W63" s="222">
        <v>102730</v>
      </c>
      <c r="X63" s="222">
        <v>1585.92</v>
      </c>
      <c r="Y63" s="222">
        <v>1062800</v>
      </c>
      <c r="AB63" s="40">
        <v>2156463.4</v>
      </c>
      <c r="AC63" s="40">
        <v>5940</v>
      </c>
      <c r="AD63" s="40">
        <v>27498</v>
      </c>
      <c r="AE63" s="40">
        <v>983101.27</v>
      </c>
      <c r="AF63" s="40">
        <v>228627.56</v>
      </c>
      <c r="AI63" s="221">
        <f t="shared" si="1"/>
        <v>520499.07</v>
      </c>
      <c r="AJ63" s="242">
        <f t="shared" si="2"/>
        <v>948.97</v>
      </c>
      <c r="AK63" s="222">
        <f t="shared" si="3"/>
        <v>519550.10000000003</v>
      </c>
      <c r="AL63" s="40">
        <f t="shared" si="4"/>
        <v>3004756.69</v>
      </c>
      <c r="AM63" s="44">
        <f t="shared" si="5"/>
        <v>3401630.23</v>
      </c>
      <c r="AN63" s="34">
        <f t="shared" si="6"/>
        <v>-396873.54000000004</v>
      </c>
    </row>
    <row r="64" spans="1:40" x14ac:dyDescent="0.2">
      <c r="A64" t="s">
        <v>591</v>
      </c>
      <c r="B64" t="s">
        <v>86</v>
      </c>
      <c r="C64">
        <v>4810</v>
      </c>
      <c r="D64" t="s">
        <v>58</v>
      </c>
      <c r="E64" t="s">
        <v>58</v>
      </c>
      <c r="F64" s="36">
        <v>223448.8</v>
      </c>
      <c r="G64" s="36">
        <v>0</v>
      </c>
      <c r="H64" s="36">
        <v>495107.19</v>
      </c>
      <c r="I64" s="197">
        <v>197348.74</v>
      </c>
      <c r="J64" s="197">
        <v>102267.92</v>
      </c>
      <c r="M64" s="242">
        <v>62400</v>
      </c>
      <c r="O64" s="242">
        <v>782.18</v>
      </c>
      <c r="R64" s="197">
        <v>-1621696.92</v>
      </c>
      <c r="S64" s="197">
        <v>2601971.02</v>
      </c>
      <c r="V64" s="222">
        <v>1565661.33</v>
      </c>
      <c r="W64" s="222">
        <v>90710</v>
      </c>
      <c r="X64" s="222">
        <v>519.54999999999995</v>
      </c>
      <c r="Y64" s="222">
        <v>1403500</v>
      </c>
      <c r="AA64" s="222">
        <v>200</v>
      </c>
      <c r="AB64" s="40">
        <v>2138092</v>
      </c>
      <c r="AD64" s="40">
        <v>4564</v>
      </c>
      <c r="AE64" s="40">
        <v>835806.45</v>
      </c>
      <c r="AF64" s="40">
        <v>107412.06</v>
      </c>
      <c r="AI64" s="221">
        <f t="shared" si="1"/>
        <v>718555.99</v>
      </c>
      <c r="AJ64" s="242">
        <f t="shared" si="2"/>
        <v>63182.18</v>
      </c>
      <c r="AK64" s="222">
        <f t="shared" si="3"/>
        <v>655373.80999999994</v>
      </c>
      <c r="AL64" s="40">
        <f t="shared" si="4"/>
        <v>3060590.88</v>
      </c>
      <c r="AM64" s="44">
        <f t="shared" si="5"/>
        <v>3085874.5100000002</v>
      </c>
      <c r="AN64" s="34">
        <f t="shared" si="6"/>
        <v>-25283.630000000354</v>
      </c>
    </row>
    <row r="65" spans="1:40" x14ac:dyDescent="0.2">
      <c r="A65" t="s">
        <v>591</v>
      </c>
      <c r="B65" t="s">
        <v>86</v>
      </c>
      <c r="C65">
        <v>3605</v>
      </c>
      <c r="D65" t="s">
        <v>59</v>
      </c>
      <c r="E65" t="s">
        <v>59</v>
      </c>
      <c r="F65" s="36">
        <v>181565.6</v>
      </c>
      <c r="G65" s="36">
        <v>0</v>
      </c>
      <c r="H65" s="36">
        <v>48497.96</v>
      </c>
      <c r="I65" s="197">
        <v>875080.56</v>
      </c>
      <c r="J65" s="197">
        <v>73957.84</v>
      </c>
      <c r="O65" s="242">
        <v>2000.21</v>
      </c>
      <c r="R65" s="197">
        <v>-1621296.86</v>
      </c>
      <c r="S65" s="197">
        <v>3048211.32</v>
      </c>
      <c r="V65" s="222">
        <v>1107371.19</v>
      </c>
      <c r="X65" s="222">
        <v>744.08</v>
      </c>
      <c r="Y65" s="222">
        <v>875300</v>
      </c>
      <c r="AB65" s="40">
        <v>1478980</v>
      </c>
      <c r="AD65" s="40">
        <v>16900</v>
      </c>
      <c r="AE65" s="40">
        <v>604121.44999999995</v>
      </c>
      <c r="AF65" s="40">
        <v>133226.53</v>
      </c>
      <c r="AI65" s="221">
        <f t="shared" si="1"/>
        <v>230063.56</v>
      </c>
      <c r="AJ65" s="242">
        <f t="shared" si="2"/>
        <v>2000.21</v>
      </c>
      <c r="AK65" s="222">
        <f t="shared" si="3"/>
        <v>228063.35</v>
      </c>
      <c r="AL65" s="40">
        <f t="shared" si="4"/>
        <v>1983415.27</v>
      </c>
      <c r="AM65" s="44">
        <f t="shared" si="5"/>
        <v>2233227.98</v>
      </c>
      <c r="AN65" s="34">
        <f t="shared" si="6"/>
        <v>-249812.70999999996</v>
      </c>
    </row>
    <row r="66" spans="1:40" x14ac:dyDescent="0.2">
      <c r="A66" t="s">
        <v>591</v>
      </c>
      <c r="B66" t="s">
        <v>86</v>
      </c>
      <c r="C66">
        <v>3975</v>
      </c>
      <c r="D66" t="s">
        <v>80</v>
      </c>
      <c r="E66" t="s">
        <v>80</v>
      </c>
      <c r="F66" s="36">
        <v>509017.54</v>
      </c>
      <c r="G66" s="36">
        <v>0</v>
      </c>
      <c r="H66" s="36">
        <v>56847.02</v>
      </c>
      <c r="I66" s="197">
        <v>792020.53</v>
      </c>
      <c r="J66" s="197">
        <v>103831.84</v>
      </c>
      <c r="O66" s="242">
        <v>960.07</v>
      </c>
      <c r="R66" s="197">
        <v>222858.31</v>
      </c>
      <c r="S66" s="197">
        <v>1312112.72</v>
      </c>
      <c r="V66" s="222">
        <v>773767.11</v>
      </c>
      <c r="W66" s="222">
        <v>173550</v>
      </c>
      <c r="X66" s="222">
        <v>1071.08</v>
      </c>
      <c r="Y66" s="222">
        <v>1433000</v>
      </c>
      <c r="AB66" s="40">
        <v>1795719.8</v>
      </c>
      <c r="AC66" s="40">
        <v>12670</v>
      </c>
      <c r="AE66" s="40">
        <v>492986.62</v>
      </c>
      <c r="AF66" s="40">
        <v>154225.94</v>
      </c>
      <c r="AI66" s="221">
        <f t="shared" si="1"/>
        <v>565864.55999999994</v>
      </c>
      <c r="AJ66" s="242">
        <f t="shared" si="2"/>
        <v>960.07</v>
      </c>
      <c r="AK66" s="222">
        <f t="shared" si="3"/>
        <v>564904.49</v>
      </c>
      <c r="AL66" s="40">
        <f t="shared" si="4"/>
        <v>2381388.19</v>
      </c>
      <c r="AM66" s="44">
        <f t="shared" si="5"/>
        <v>2455602.36</v>
      </c>
      <c r="AN66" s="34">
        <f t="shared" si="6"/>
        <v>-74214.169999999925</v>
      </c>
    </row>
    <row r="67" spans="1:40" x14ac:dyDescent="0.2">
      <c r="A67" t="s">
        <v>594</v>
      </c>
      <c r="B67" t="s">
        <v>87</v>
      </c>
      <c r="C67">
        <v>3237</v>
      </c>
      <c r="D67" t="s">
        <v>60</v>
      </c>
      <c r="E67" t="s">
        <v>60</v>
      </c>
      <c r="F67" s="36">
        <v>1094802.3700000001</v>
      </c>
      <c r="G67" s="36">
        <v>14820</v>
      </c>
      <c r="H67" s="36">
        <v>116537.99</v>
      </c>
      <c r="I67" s="197">
        <v>992072.25</v>
      </c>
      <c r="J67" s="197">
        <v>160209.88</v>
      </c>
      <c r="R67" s="197">
        <v>1070409.56</v>
      </c>
      <c r="S67" s="197">
        <v>1186021.5900000001</v>
      </c>
      <c r="V67" s="222">
        <v>744203.78</v>
      </c>
      <c r="X67" s="222">
        <v>1907.98</v>
      </c>
      <c r="Y67" s="222">
        <v>970970</v>
      </c>
      <c r="AB67" s="40">
        <v>1190018</v>
      </c>
      <c r="AC67" s="40">
        <v>12450</v>
      </c>
      <c r="AD67" s="40">
        <v>5666</v>
      </c>
      <c r="AE67" s="40">
        <v>260738.32</v>
      </c>
      <c r="AF67" s="40">
        <v>126198.1</v>
      </c>
      <c r="AI67" s="221">
        <f t="shared" si="1"/>
        <v>1226160.3600000001</v>
      </c>
      <c r="AJ67" s="242">
        <f t="shared" si="2"/>
        <v>0</v>
      </c>
      <c r="AK67" s="222">
        <f t="shared" si="3"/>
        <v>1226160.3600000001</v>
      </c>
      <c r="AL67" s="40">
        <f t="shared" si="4"/>
        <v>1717081.76</v>
      </c>
      <c r="AM67" s="44">
        <f t="shared" si="5"/>
        <v>1595070.4200000002</v>
      </c>
      <c r="AN67" s="34">
        <f t="shared" si="6"/>
        <v>122011.33999999985</v>
      </c>
    </row>
    <row r="68" spans="1:40" x14ac:dyDescent="0.2">
      <c r="A68" t="s">
        <v>594</v>
      </c>
      <c r="B68" t="s">
        <v>87</v>
      </c>
      <c r="C68">
        <v>3491</v>
      </c>
      <c r="D68" t="s">
        <v>61</v>
      </c>
      <c r="E68" t="s">
        <v>61</v>
      </c>
      <c r="F68" s="36">
        <v>526024.72</v>
      </c>
      <c r="G68" s="36">
        <v>0</v>
      </c>
      <c r="H68" s="36">
        <v>71918.12</v>
      </c>
      <c r="I68" s="197">
        <v>812823</v>
      </c>
      <c r="J68" s="197">
        <v>208022.22</v>
      </c>
      <c r="O68" s="242">
        <v>251.91</v>
      </c>
      <c r="R68" s="197">
        <v>421367.19</v>
      </c>
      <c r="S68" s="197">
        <v>1153052.8999999999</v>
      </c>
      <c r="V68" s="222">
        <v>549235.68999999994</v>
      </c>
      <c r="Y68" s="222">
        <v>919210</v>
      </c>
      <c r="AB68" s="40">
        <v>1110191</v>
      </c>
      <c r="AC68" s="40">
        <v>9360</v>
      </c>
      <c r="AE68" s="40">
        <v>204216.83</v>
      </c>
      <c r="AF68" s="40">
        <v>100561.8</v>
      </c>
      <c r="AI68" s="221">
        <f t="shared" si="1"/>
        <v>597942.84</v>
      </c>
      <c r="AJ68" s="242">
        <f t="shared" si="2"/>
        <v>251.91</v>
      </c>
      <c r="AK68" s="222">
        <f t="shared" si="3"/>
        <v>597690.92999999993</v>
      </c>
      <c r="AL68" s="40">
        <f t="shared" si="4"/>
        <v>1468445.69</v>
      </c>
      <c r="AM68" s="44">
        <f t="shared" si="5"/>
        <v>1424329.6300000001</v>
      </c>
      <c r="AN68" s="34">
        <f t="shared" si="6"/>
        <v>44116.059999999823</v>
      </c>
    </row>
    <row r="69" spans="1:40" x14ac:dyDescent="0.2">
      <c r="A69" t="s">
        <v>594</v>
      </c>
      <c r="B69" t="s">
        <v>87</v>
      </c>
      <c r="C69">
        <v>9784</v>
      </c>
      <c r="D69" t="s">
        <v>62</v>
      </c>
      <c r="E69" t="s">
        <v>62</v>
      </c>
      <c r="F69" s="36">
        <v>1009031.77</v>
      </c>
      <c r="G69" s="36">
        <v>0</v>
      </c>
      <c r="H69" s="36">
        <v>353767.65</v>
      </c>
      <c r="I69" s="197">
        <v>275919.58</v>
      </c>
      <c r="J69" s="197">
        <v>421278.5</v>
      </c>
      <c r="O69" s="242">
        <v>902</v>
      </c>
      <c r="R69" s="197">
        <v>2035938.23</v>
      </c>
      <c r="S69" s="197">
        <v>72739.19</v>
      </c>
      <c r="V69" s="222">
        <v>1685403.73</v>
      </c>
      <c r="X69" s="222">
        <v>2306.59</v>
      </c>
      <c r="Y69" s="222">
        <v>1932440</v>
      </c>
      <c r="AB69" s="40">
        <v>2347329</v>
      </c>
      <c r="AC69" s="40">
        <v>35100</v>
      </c>
      <c r="AD69" s="40">
        <v>5666</v>
      </c>
      <c r="AE69" s="40">
        <v>1166303.24</v>
      </c>
      <c r="AF69" s="40">
        <v>115334</v>
      </c>
      <c r="AI69" s="221">
        <f t="shared" ref="AI69:AI86" si="7">SUM(F69:H69)</f>
        <v>1362799.42</v>
      </c>
      <c r="AJ69" s="242">
        <f t="shared" ref="AJ69:AJ86" si="8">SUM(L69:O69)</f>
        <v>902</v>
      </c>
      <c r="AK69" s="222">
        <f t="shared" ref="AK69:AK86" si="9">AI69-AJ69</f>
        <v>1361897.42</v>
      </c>
      <c r="AL69" s="40">
        <f t="shared" ref="AL69:AL86" si="10">SUM(T69:AA69)</f>
        <v>3620150.3200000003</v>
      </c>
      <c r="AM69" s="44">
        <f t="shared" ref="AM69:AM86" si="11">SUM(AB69:AH69)</f>
        <v>3669732.24</v>
      </c>
      <c r="AN69" s="34">
        <f t="shared" ref="AN69:AN86" si="12">AL69-AM69</f>
        <v>-49581.919999999925</v>
      </c>
    </row>
    <row r="70" spans="1:40" x14ac:dyDescent="0.2">
      <c r="A70" t="s">
        <v>594</v>
      </c>
      <c r="B70" t="s">
        <v>87</v>
      </c>
      <c r="C70">
        <v>2995</v>
      </c>
      <c r="D70" t="s">
        <v>63</v>
      </c>
      <c r="E70" t="s">
        <v>63</v>
      </c>
      <c r="F70" s="36">
        <v>312531.09000000003</v>
      </c>
      <c r="G70" s="36">
        <v>24940</v>
      </c>
      <c r="H70" s="36">
        <v>100885.33</v>
      </c>
      <c r="I70" s="197">
        <v>-519330</v>
      </c>
      <c r="J70" s="197">
        <v>-262166</v>
      </c>
      <c r="O70" s="242">
        <v>830.84</v>
      </c>
      <c r="Q70" s="197">
        <v>-334520.65000000002</v>
      </c>
      <c r="R70" s="197">
        <v>-1156413.17</v>
      </c>
      <c r="S70" s="197">
        <v>2015153.7</v>
      </c>
      <c r="U70" s="222">
        <v>876.62</v>
      </c>
      <c r="V70" s="222">
        <v>411110</v>
      </c>
      <c r="Y70" s="222">
        <v>925200</v>
      </c>
      <c r="AB70" s="40">
        <v>1083692</v>
      </c>
      <c r="AC70" s="40">
        <v>8457</v>
      </c>
      <c r="AE70" s="40">
        <v>331721.92</v>
      </c>
      <c r="AF70" s="40">
        <v>781506</v>
      </c>
      <c r="AI70" s="221">
        <f t="shared" si="7"/>
        <v>438356.42000000004</v>
      </c>
      <c r="AJ70" s="242">
        <f t="shared" si="8"/>
        <v>830.84</v>
      </c>
      <c r="AK70" s="222">
        <f t="shared" si="9"/>
        <v>437525.58</v>
      </c>
      <c r="AL70" s="40">
        <f t="shared" si="10"/>
        <v>1337186.6200000001</v>
      </c>
      <c r="AM70" s="44">
        <f t="shared" si="11"/>
        <v>2205376.92</v>
      </c>
      <c r="AN70" s="34">
        <f t="shared" si="12"/>
        <v>-868190.29999999981</v>
      </c>
    </row>
    <row r="71" spans="1:40" x14ac:dyDescent="0.2">
      <c r="A71" t="s">
        <v>594</v>
      </c>
      <c r="B71" t="s">
        <v>87</v>
      </c>
      <c r="C71">
        <v>3883</v>
      </c>
      <c r="D71" t="s">
        <v>64</v>
      </c>
      <c r="E71" t="s">
        <v>64</v>
      </c>
      <c r="F71" s="36">
        <v>548925.30000000005</v>
      </c>
      <c r="G71" s="36">
        <v>17556</v>
      </c>
      <c r="H71" s="36">
        <v>278462.09000000003</v>
      </c>
      <c r="I71" s="197">
        <v>714916.82</v>
      </c>
      <c r="J71" s="197">
        <v>-116615.02</v>
      </c>
      <c r="N71" s="242">
        <v>168385</v>
      </c>
      <c r="O71" s="242">
        <v>84001</v>
      </c>
      <c r="R71" s="197">
        <v>-1735655.11</v>
      </c>
      <c r="S71" s="197">
        <v>3812852.35</v>
      </c>
      <c r="V71" s="222">
        <v>952631.44</v>
      </c>
      <c r="X71" s="222">
        <v>1503.34</v>
      </c>
      <c r="Y71" s="222">
        <v>920560</v>
      </c>
      <c r="AB71" s="40">
        <v>1378859</v>
      </c>
      <c r="AC71" s="40">
        <v>2380</v>
      </c>
      <c r="AD71" s="40">
        <v>19958</v>
      </c>
      <c r="AE71" s="40">
        <v>634240.91</v>
      </c>
      <c r="AF71" s="40">
        <v>725476.2</v>
      </c>
      <c r="AG71" s="40">
        <v>118.72</v>
      </c>
      <c r="AI71" s="221">
        <f t="shared" si="7"/>
        <v>844943.39000000013</v>
      </c>
      <c r="AJ71" s="242">
        <f t="shared" si="8"/>
        <v>252386</v>
      </c>
      <c r="AK71" s="222">
        <f t="shared" si="9"/>
        <v>592557.39000000013</v>
      </c>
      <c r="AL71" s="40">
        <f t="shared" si="10"/>
        <v>1874694.7799999998</v>
      </c>
      <c r="AM71" s="44">
        <f t="shared" si="11"/>
        <v>2761032.8300000005</v>
      </c>
      <c r="AN71" s="34">
        <f t="shared" si="12"/>
        <v>-886338.05000000075</v>
      </c>
    </row>
    <row r="72" spans="1:40" x14ac:dyDescent="0.2">
      <c r="A72" t="s">
        <v>594</v>
      </c>
      <c r="B72" t="s">
        <v>87</v>
      </c>
      <c r="C72">
        <v>3290</v>
      </c>
      <c r="D72" t="s">
        <v>65</v>
      </c>
      <c r="E72" t="s">
        <v>65</v>
      </c>
      <c r="F72" s="36">
        <v>315333.44</v>
      </c>
      <c r="G72" s="36">
        <v>0</v>
      </c>
      <c r="H72" s="36">
        <v>169298.56</v>
      </c>
      <c r="I72" s="197">
        <v>751076.34</v>
      </c>
      <c r="J72" s="197">
        <v>101771.76</v>
      </c>
      <c r="O72" s="242">
        <v>15.22</v>
      </c>
      <c r="R72" s="197">
        <v>-1434819.92</v>
      </c>
      <c r="S72" s="197">
        <v>2739065.93</v>
      </c>
      <c r="V72" s="222">
        <v>1285107.3999999999</v>
      </c>
      <c r="X72" s="222">
        <v>416.62</v>
      </c>
      <c r="Y72" s="222">
        <v>867420</v>
      </c>
      <c r="AB72" s="40">
        <v>1328432</v>
      </c>
      <c r="AC72" s="40">
        <v>78028</v>
      </c>
      <c r="AE72" s="40">
        <v>554230.55000000005</v>
      </c>
      <c r="AF72" s="40">
        <v>159034.6</v>
      </c>
      <c r="AI72" s="221">
        <f t="shared" si="7"/>
        <v>484632</v>
      </c>
      <c r="AJ72" s="242">
        <f t="shared" si="8"/>
        <v>15.22</v>
      </c>
      <c r="AK72" s="222">
        <f t="shared" si="9"/>
        <v>484616.78</v>
      </c>
      <c r="AL72" s="40">
        <f t="shared" si="10"/>
        <v>2152944.02</v>
      </c>
      <c r="AM72" s="44">
        <f t="shared" si="11"/>
        <v>2119725.15</v>
      </c>
      <c r="AN72" s="34">
        <f t="shared" si="12"/>
        <v>33218.870000000112</v>
      </c>
    </row>
    <row r="73" spans="1:40" x14ac:dyDescent="0.2">
      <c r="A73" t="s">
        <v>594</v>
      </c>
      <c r="B73" t="s">
        <v>87</v>
      </c>
      <c r="C73">
        <v>3357</v>
      </c>
      <c r="D73" t="s">
        <v>66</v>
      </c>
      <c r="E73" t="s">
        <v>66</v>
      </c>
      <c r="F73" s="36">
        <v>292262.81</v>
      </c>
      <c r="G73" s="36">
        <v>0</v>
      </c>
      <c r="H73" s="36">
        <v>205132.31</v>
      </c>
      <c r="I73" s="197">
        <v>414561.85</v>
      </c>
      <c r="J73" s="197">
        <v>-6241.86</v>
      </c>
      <c r="O73" s="242">
        <v>81.55</v>
      </c>
      <c r="R73" s="197">
        <v>-1221628.18</v>
      </c>
      <c r="S73" s="197">
        <v>2159208.62</v>
      </c>
      <c r="V73" s="222">
        <v>669853.73</v>
      </c>
      <c r="X73" s="222">
        <v>567.69000000000005</v>
      </c>
      <c r="Y73" s="222">
        <v>582600</v>
      </c>
      <c r="AB73" s="40">
        <v>853335</v>
      </c>
      <c r="AC73" s="40">
        <v>8778</v>
      </c>
      <c r="AE73" s="40">
        <v>226691.8</v>
      </c>
      <c r="AF73" s="40">
        <v>196163.5</v>
      </c>
      <c r="AI73" s="221">
        <f t="shared" si="7"/>
        <v>497395.12</v>
      </c>
      <c r="AJ73" s="242">
        <f t="shared" si="8"/>
        <v>81.55</v>
      </c>
      <c r="AK73" s="222">
        <f t="shared" si="9"/>
        <v>497313.57</v>
      </c>
      <c r="AL73" s="40">
        <f t="shared" si="10"/>
        <v>1253021.42</v>
      </c>
      <c r="AM73" s="44">
        <f t="shared" si="11"/>
        <v>1284968.3</v>
      </c>
      <c r="AN73" s="34">
        <f t="shared" si="12"/>
        <v>-31946.880000000121</v>
      </c>
    </row>
    <row r="74" spans="1:40" x14ac:dyDescent="0.2">
      <c r="A74" t="s">
        <v>594</v>
      </c>
      <c r="B74" t="s">
        <v>87</v>
      </c>
      <c r="C74">
        <v>4937</v>
      </c>
      <c r="D74" t="s">
        <v>67</v>
      </c>
      <c r="E74" t="s">
        <v>67</v>
      </c>
      <c r="F74" s="36">
        <v>573949.78</v>
      </c>
      <c r="G74" s="36">
        <v>20400</v>
      </c>
      <c r="H74" s="36">
        <v>89682.82</v>
      </c>
      <c r="I74" s="197">
        <v>1028334.11</v>
      </c>
      <c r="J74" s="197">
        <v>-20098.98</v>
      </c>
      <c r="O74" s="242">
        <v>242739.35</v>
      </c>
      <c r="R74" s="197">
        <v>-2990531.55</v>
      </c>
      <c r="S74" s="197">
        <v>4868817.07</v>
      </c>
      <c r="V74" s="222">
        <v>706130.36</v>
      </c>
      <c r="Y74" s="222">
        <v>863800</v>
      </c>
      <c r="AB74" s="40">
        <v>1284056</v>
      </c>
      <c r="AC74" s="40">
        <v>13846</v>
      </c>
      <c r="AD74" s="40">
        <v>1416</v>
      </c>
      <c r="AE74" s="40">
        <v>355458.2</v>
      </c>
      <c r="AF74" s="40">
        <v>343911.3</v>
      </c>
      <c r="AI74" s="221">
        <f t="shared" si="7"/>
        <v>684032.60000000009</v>
      </c>
      <c r="AJ74" s="242">
        <f t="shared" si="8"/>
        <v>242739.35</v>
      </c>
      <c r="AK74" s="222">
        <f t="shared" si="9"/>
        <v>441293.25000000012</v>
      </c>
      <c r="AL74" s="40">
        <f t="shared" si="10"/>
        <v>1569930.3599999999</v>
      </c>
      <c r="AM74" s="44">
        <f t="shared" si="11"/>
        <v>1998687.5</v>
      </c>
      <c r="AN74" s="34">
        <f t="shared" si="12"/>
        <v>-428757.14000000013</v>
      </c>
    </row>
    <row r="75" spans="1:40" x14ac:dyDescent="0.2">
      <c r="A75" t="s">
        <v>594</v>
      </c>
      <c r="B75" t="s">
        <v>87</v>
      </c>
      <c r="C75">
        <v>2893</v>
      </c>
      <c r="D75" t="s">
        <v>68</v>
      </c>
      <c r="E75" t="s">
        <v>68</v>
      </c>
      <c r="F75" s="36">
        <v>215992.31</v>
      </c>
      <c r="G75" s="36">
        <v>0</v>
      </c>
      <c r="H75" s="36">
        <v>99145.01</v>
      </c>
      <c r="I75" s="197">
        <v>519325.56</v>
      </c>
      <c r="J75" s="197">
        <v>171053.13</v>
      </c>
      <c r="O75" s="242">
        <v>24.24</v>
      </c>
      <c r="R75" s="197">
        <v>799196.06</v>
      </c>
      <c r="S75" s="197">
        <v>310741.76000000001</v>
      </c>
      <c r="V75" s="222">
        <v>886458.35</v>
      </c>
      <c r="W75" s="222">
        <v>61440</v>
      </c>
      <c r="X75" s="222">
        <v>286.3</v>
      </c>
      <c r="Y75" s="222">
        <v>481200</v>
      </c>
      <c r="AB75" s="40">
        <v>765366</v>
      </c>
      <c r="AC75" s="40">
        <v>85662</v>
      </c>
      <c r="AE75" s="40">
        <v>297603.7</v>
      </c>
      <c r="AF75" s="40">
        <v>241499</v>
      </c>
      <c r="AG75" s="40">
        <v>143700</v>
      </c>
      <c r="AI75" s="221">
        <f t="shared" si="7"/>
        <v>315137.32</v>
      </c>
      <c r="AJ75" s="242">
        <f t="shared" si="8"/>
        <v>24.24</v>
      </c>
      <c r="AK75" s="222">
        <f t="shared" si="9"/>
        <v>315113.08</v>
      </c>
      <c r="AL75" s="40">
        <f t="shared" si="10"/>
        <v>1429384.65</v>
      </c>
      <c r="AM75" s="44">
        <f t="shared" si="11"/>
        <v>1533830.7</v>
      </c>
      <c r="AN75" s="34">
        <f t="shared" si="12"/>
        <v>-104446.05000000005</v>
      </c>
    </row>
    <row r="76" spans="1:40" x14ac:dyDescent="0.2">
      <c r="A76" t="s">
        <v>594</v>
      </c>
      <c r="B76" t="s">
        <v>87</v>
      </c>
      <c r="C76">
        <v>2351</v>
      </c>
      <c r="D76" t="s">
        <v>69</v>
      </c>
      <c r="E76" t="s">
        <v>69</v>
      </c>
      <c r="F76" s="36">
        <v>98877.17</v>
      </c>
      <c r="G76" s="36">
        <v>11780</v>
      </c>
      <c r="H76" s="36">
        <v>60877.919999999998</v>
      </c>
      <c r="I76" s="197">
        <v>367367.37</v>
      </c>
      <c r="J76" s="197">
        <v>105880.2</v>
      </c>
      <c r="R76" s="197">
        <v>-2474475.86</v>
      </c>
      <c r="S76" s="197">
        <v>3439144.31</v>
      </c>
      <c r="U76" s="222">
        <v>611.66</v>
      </c>
      <c r="V76" s="222">
        <v>658756.07999999996</v>
      </c>
      <c r="Y76" s="222">
        <v>572490</v>
      </c>
      <c r="AB76" s="40">
        <v>1032781</v>
      </c>
      <c r="AD76" s="40">
        <v>17755</v>
      </c>
      <c r="AE76" s="40">
        <v>281835.23</v>
      </c>
      <c r="AF76" s="40">
        <v>219372.3</v>
      </c>
      <c r="AI76" s="221">
        <f t="shared" si="7"/>
        <v>171535.09</v>
      </c>
      <c r="AJ76" s="242">
        <f t="shared" si="8"/>
        <v>0</v>
      </c>
      <c r="AK76" s="222">
        <f t="shared" si="9"/>
        <v>171535.09</v>
      </c>
      <c r="AL76" s="40">
        <f t="shared" si="10"/>
        <v>1231857.74</v>
      </c>
      <c r="AM76" s="44">
        <f t="shared" si="11"/>
        <v>1551743.53</v>
      </c>
      <c r="AN76" s="34">
        <f t="shared" si="12"/>
        <v>-319885.79000000004</v>
      </c>
    </row>
    <row r="77" spans="1:40" x14ac:dyDescent="0.2">
      <c r="A77" t="s">
        <v>594</v>
      </c>
      <c r="B77" t="s">
        <v>87</v>
      </c>
      <c r="C77">
        <v>4560</v>
      </c>
      <c r="D77" t="s">
        <v>70</v>
      </c>
      <c r="E77" t="s">
        <v>70</v>
      </c>
      <c r="F77" s="36">
        <v>812090.4</v>
      </c>
      <c r="G77" s="36">
        <v>0</v>
      </c>
      <c r="H77" s="36">
        <v>292354.71000000002</v>
      </c>
      <c r="I77" s="197">
        <v>637392.94999999995</v>
      </c>
      <c r="J77" s="197">
        <v>245557.37</v>
      </c>
      <c r="O77" s="242">
        <v>20.03</v>
      </c>
      <c r="R77" s="197">
        <v>-434685.26</v>
      </c>
      <c r="S77" s="197">
        <v>2484321.89</v>
      </c>
      <c r="V77" s="222">
        <v>2022054.49</v>
      </c>
      <c r="W77" s="222">
        <v>79330</v>
      </c>
      <c r="X77" s="222">
        <v>1971.99</v>
      </c>
      <c r="Y77" s="222">
        <v>401100</v>
      </c>
      <c r="AB77" s="40">
        <v>1289080</v>
      </c>
      <c r="AC77" s="40">
        <v>107191</v>
      </c>
      <c r="AE77" s="40">
        <v>999921.91</v>
      </c>
      <c r="AF77" s="40">
        <v>153424.79999999999</v>
      </c>
      <c r="AG77" s="40">
        <v>17100</v>
      </c>
      <c r="AI77" s="221">
        <f t="shared" si="7"/>
        <v>1104445.1100000001</v>
      </c>
      <c r="AJ77" s="242">
        <f t="shared" si="8"/>
        <v>20.03</v>
      </c>
      <c r="AK77" s="222">
        <f t="shared" si="9"/>
        <v>1104425.08</v>
      </c>
      <c r="AL77" s="40">
        <f t="shared" si="10"/>
        <v>2504456.4800000004</v>
      </c>
      <c r="AM77" s="44">
        <f t="shared" si="11"/>
        <v>2566717.71</v>
      </c>
      <c r="AN77" s="34">
        <f t="shared" si="12"/>
        <v>-62261.229999999516</v>
      </c>
    </row>
    <row r="78" spans="1:40" x14ac:dyDescent="0.2">
      <c r="A78" t="s">
        <v>594</v>
      </c>
      <c r="B78" t="s">
        <v>87</v>
      </c>
      <c r="C78">
        <v>1375</v>
      </c>
      <c r="D78" t="s">
        <v>78</v>
      </c>
      <c r="E78" t="s">
        <v>78</v>
      </c>
      <c r="F78" s="36">
        <v>324497.94</v>
      </c>
      <c r="G78" s="36">
        <v>0</v>
      </c>
      <c r="H78" s="36">
        <v>117094.69</v>
      </c>
      <c r="I78" s="197">
        <v>454080.3</v>
      </c>
      <c r="J78" s="197">
        <v>47806.47</v>
      </c>
      <c r="O78" s="242">
        <v>975.77</v>
      </c>
      <c r="Q78" s="197">
        <v>-855969.29</v>
      </c>
      <c r="R78" s="197">
        <v>-226966.63</v>
      </c>
      <c r="S78" s="197">
        <v>1994300</v>
      </c>
      <c r="V78" s="222">
        <v>771449.29</v>
      </c>
      <c r="X78" s="222">
        <v>221.24</v>
      </c>
      <c r="Y78" s="222">
        <v>721400</v>
      </c>
      <c r="AB78" s="40">
        <v>954520</v>
      </c>
      <c r="AE78" s="40">
        <v>334478.48</v>
      </c>
      <c r="AF78" s="40">
        <v>172932.5</v>
      </c>
      <c r="AI78" s="221">
        <f t="shared" si="7"/>
        <v>441592.63</v>
      </c>
      <c r="AJ78" s="242">
        <f t="shared" si="8"/>
        <v>975.77</v>
      </c>
      <c r="AK78" s="222">
        <f t="shared" si="9"/>
        <v>440616.86</v>
      </c>
      <c r="AL78" s="40">
        <f t="shared" si="10"/>
        <v>1493070.53</v>
      </c>
      <c r="AM78" s="44">
        <f t="shared" si="11"/>
        <v>1461930.98</v>
      </c>
      <c r="AN78" s="34">
        <f t="shared" si="12"/>
        <v>31139.550000000047</v>
      </c>
    </row>
    <row r="79" spans="1:40" x14ac:dyDescent="0.2">
      <c r="A79" t="s">
        <v>594</v>
      </c>
      <c r="B79" t="s">
        <v>87</v>
      </c>
      <c r="C79">
        <v>2442</v>
      </c>
      <c r="D79" t="s">
        <v>81</v>
      </c>
      <c r="E79" t="s">
        <v>81</v>
      </c>
      <c r="F79" s="36">
        <v>476122.75</v>
      </c>
      <c r="G79" s="36">
        <v>10950</v>
      </c>
      <c r="H79" s="36">
        <v>76727.839999999997</v>
      </c>
      <c r="I79" s="197">
        <v>844365.19</v>
      </c>
      <c r="J79" s="197">
        <v>-210305.3</v>
      </c>
      <c r="O79" s="242">
        <v>117.85</v>
      </c>
      <c r="R79" s="197">
        <v>-706976.47</v>
      </c>
      <c r="S79" s="197">
        <v>2368149.29</v>
      </c>
      <c r="V79" s="222">
        <v>171523.35</v>
      </c>
      <c r="Y79" s="222">
        <v>756037.5</v>
      </c>
      <c r="AB79" s="40">
        <v>791449.5</v>
      </c>
      <c r="AD79" s="40">
        <v>12100</v>
      </c>
      <c r="AE79" s="40">
        <v>195068.64</v>
      </c>
      <c r="AF79" s="40">
        <v>392372.9</v>
      </c>
      <c r="AI79" s="221">
        <f t="shared" si="7"/>
        <v>563800.59</v>
      </c>
      <c r="AJ79" s="242">
        <f t="shared" si="8"/>
        <v>117.85</v>
      </c>
      <c r="AK79" s="222">
        <f t="shared" si="9"/>
        <v>563682.74</v>
      </c>
      <c r="AL79" s="40">
        <f t="shared" si="10"/>
        <v>927560.85</v>
      </c>
      <c r="AM79" s="44">
        <f t="shared" si="11"/>
        <v>1390991.04</v>
      </c>
      <c r="AN79" s="34">
        <f t="shared" si="12"/>
        <v>-463430.19000000006</v>
      </c>
    </row>
    <row r="80" spans="1:40" x14ac:dyDescent="0.2">
      <c r="A80" t="s">
        <v>597</v>
      </c>
      <c r="B80" t="s">
        <v>88</v>
      </c>
      <c r="C80">
        <v>4852</v>
      </c>
      <c r="D80" t="s">
        <v>71</v>
      </c>
      <c r="E80" t="s">
        <v>71</v>
      </c>
      <c r="F80" s="36">
        <v>949239.15</v>
      </c>
      <c r="G80" s="36">
        <v>30510.2</v>
      </c>
      <c r="H80" s="36">
        <v>57201.03</v>
      </c>
      <c r="I80" s="197">
        <v>584004.04</v>
      </c>
      <c r="J80" s="197">
        <v>327669.98</v>
      </c>
      <c r="M80" s="242">
        <v>4568.62</v>
      </c>
      <c r="O80" s="242">
        <v>275400</v>
      </c>
      <c r="R80" s="197">
        <v>-962893.02</v>
      </c>
      <c r="S80" s="197">
        <v>2500428.33</v>
      </c>
      <c r="V80" s="222">
        <v>1211728.06</v>
      </c>
      <c r="W80" s="222">
        <v>118558</v>
      </c>
      <c r="X80" s="222">
        <v>565.07000000000005</v>
      </c>
      <c r="Y80" s="222">
        <v>1345680</v>
      </c>
      <c r="AA80" s="222">
        <v>6000</v>
      </c>
      <c r="AB80" s="40">
        <v>1772244</v>
      </c>
      <c r="AC80" s="40">
        <v>2290</v>
      </c>
      <c r="AD80" s="40">
        <v>720</v>
      </c>
      <c r="AE80" s="40">
        <v>634234.36</v>
      </c>
      <c r="AF80" s="40">
        <v>141922.29999999999</v>
      </c>
      <c r="AI80" s="221">
        <f t="shared" si="7"/>
        <v>1036950.38</v>
      </c>
      <c r="AJ80" s="242">
        <f t="shared" si="8"/>
        <v>279968.62</v>
      </c>
      <c r="AK80" s="222">
        <f t="shared" si="9"/>
        <v>756981.76000000001</v>
      </c>
      <c r="AL80" s="40">
        <f t="shared" si="10"/>
        <v>2682531.13</v>
      </c>
      <c r="AM80" s="44">
        <f t="shared" si="11"/>
        <v>2551410.6599999997</v>
      </c>
      <c r="AN80" s="34">
        <f t="shared" si="12"/>
        <v>131120.4700000002</v>
      </c>
    </row>
    <row r="81" spans="1:40" x14ac:dyDescent="0.2">
      <c r="A81" t="s">
        <v>597</v>
      </c>
      <c r="B81" t="s">
        <v>88</v>
      </c>
      <c r="C81">
        <v>1903</v>
      </c>
      <c r="D81" t="s">
        <v>72</v>
      </c>
      <c r="E81" t="s">
        <v>72</v>
      </c>
      <c r="F81" s="36">
        <v>305665.5</v>
      </c>
      <c r="G81" s="36">
        <v>3499.6</v>
      </c>
      <c r="H81" s="36">
        <v>40778.959999999999</v>
      </c>
      <c r="I81" s="197">
        <v>16715.8</v>
      </c>
      <c r="J81" s="197">
        <v>269926.09000000003</v>
      </c>
      <c r="O81" s="242">
        <v>100800</v>
      </c>
      <c r="R81" s="197">
        <v>-1523249.85</v>
      </c>
      <c r="S81" s="197">
        <v>2140561.41</v>
      </c>
      <c r="V81" s="222">
        <v>629956.43000000005</v>
      </c>
      <c r="W81" s="222">
        <v>10000</v>
      </c>
      <c r="X81" s="222">
        <v>305.56</v>
      </c>
      <c r="Y81" s="222">
        <v>309608</v>
      </c>
      <c r="AB81" s="40">
        <v>661515.16</v>
      </c>
      <c r="AC81" s="40">
        <v>10730</v>
      </c>
      <c r="AD81" s="40">
        <v>4672</v>
      </c>
      <c r="AE81" s="40">
        <v>222567.61</v>
      </c>
      <c r="AF81" s="40">
        <v>131910.82999999999</v>
      </c>
      <c r="AI81" s="221">
        <f t="shared" si="7"/>
        <v>349944.06</v>
      </c>
      <c r="AJ81" s="242">
        <f t="shared" si="8"/>
        <v>100800</v>
      </c>
      <c r="AK81" s="222">
        <f t="shared" si="9"/>
        <v>249144.06</v>
      </c>
      <c r="AL81" s="40">
        <f t="shared" si="10"/>
        <v>949869.99000000011</v>
      </c>
      <c r="AM81" s="44">
        <f t="shared" si="11"/>
        <v>1031395.6</v>
      </c>
      <c r="AN81" s="34">
        <f t="shared" si="12"/>
        <v>-81525.60999999987</v>
      </c>
    </row>
    <row r="82" spans="1:40" x14ac:dyDescent="0.2">
      <c r="A82" t="s">
        <v>597</v>
      </c>
      <c r="B82" t="s">
        <v>88</v>
      </c>
      <c r="C82">
        <v>4543</v>
      </c>
      <c r="D82" t="s">
        <v>73</v>
      </c>
      <c r="E82" t="s">
        <v>73</v>
      </c>
      <c r="F82" s="36">
        <v>671401.54</v>
      </c>
      <c r="G82" s="36">
        <v>8098.34</v>
      </c>
      <c r="H82" s="36">
        <v>44859.19</v>
      </c>
      <c r="I82" s="197">
        <v>1049178.8999999999</v>
      </c>
      <c r="J82" s="197">
        <v>585137.41</v>
      </c>
      <c r="M82" s="242">
        <v>32775</v>
      </c>
      <c r="O82" s="242">
        <v>228600</v>
      </c>
      <c r="R82" s="197">
        <v>-103503.52</v>
      </c>
      <c r="S82" s="197">
        <v>2191938.59</v>
      </c>
      <c r="V82" s="222">
        <v>1090168.6599999999</v>
      </c>
      <c r="W82" s="222">
        <v>141270</v>
      </c>
      <c r="X82" s="222">
        <v>274.37</v>
      </c>
      <c r="Y82" s="222">
        <v>847880</v>
      </c>
      <c r="AA82" s="222">
        <v>82800</v>
      </c>
      <c r="AB82" s="40">
        <v>1285272.3400000001</v>
      </c>
      <c r="AC82" s="40">
        <v>35139</v>
      </c>
      <c r="AE82" s="40">
        <v>596256.57999999996</v>
      </c>
      <c r="AF82" s="40">
        <v>236859.8</v>
      </c>
      <c r="AI82" s="221">
        <f t="shared" si="7"/>
        <v>724359.07000000007</v>
      </c>
      <c r="AJ82" s="242">
        <f t="shared" si="8"/>
        <v>261375</v>
      </c>
      <c r="AK82" s="222">
        <f t="shared" si="9"/>
        <v>462984.07000000007</v>
      </c>
      <c r="AL82" s="40">
        <f t="shared" si="10"/>
        <v>2162393.0300000003</v>
      </c>
      <c r="AM82" s="44">
        <f t="shared" si="11"/>
        <v>2153527.7199999997</v>
      </c>
      <c r="AN82" s="34">
        <f t="shared" si="12"/>
        <v>8865.3100000005215</v>
      </c>
    </row>
    <row r="83" spans="1:40" x14ac:dyDescent="0.2">
      <c r="A83" t="s">
        <v>597</v>
      </c>
      <c r="B83" t="s">
        <v>88</v>
      </c>
      <c r="C83">
        <v>4808</v>
      </c>
      <c r="D83" t="s">
        <v>74</v>
      </c>
      <c r="E83" t="s">
        <v>74</v>
      </c>
      <c r="F83" s="36">
        <v>1001832.44</v>
      </c>
      <c r="G83" s="36">
        <v>28576.66</v>
      </c>
      <c r="H83" s="36">
        <v>88534.06</v>
      </c>
      <c r="I83" s="197">
        <v>804200.51</v>
      </c>
      <c r="J83" s="197">
        <v>467757.43</v>
      </c>
      <c r="K83" s="197">
        <v>1990</v>
      </c>
      <c r="M83" s="242">
        <v>40583.21</v>
      </c>
      <c r="O83" s="242">
        <v>239400</v>
      </c>
      <c r="R83" s="197">
        <v>-2058307.86</v>
      </c>
      <c r="S83" s="197">
        <v>4194803.6500000004</v>
      </c>
      <c r="V83" s="222">
        <v>1078761.82</v>
      </c>
      <c r="W83" s="222">
        <v>312470</v>
      </c>
      <c r="X83" s="222">
        <v>875.01</v>
      </c>
      <c r="Y83" s="222">
        <v>1075870</v>
      </c>
      <c r="AB83" s="40">
        <v>1318480</v>
      </c>
      <c r="AD83" s="40">
        <v>15788</v>
      </c>
      <c r="AE83" s="40">
        <v>838880.78</v>
      </c>
      <c r="AF83" s="40">
        <v>318415.95</v>
      </c>
      <c r="AI83" s="221">
        <f t="shared" si="7"/>
        <v>1118943.1599999999</v>
      </c>
      <c r="AJ83" s="242">
        <f t="shared" si="8"/>
        <v>279983.21000000002</v>
      </c>
      <c r="AK83" s="222">
        <f t="shared" si="9"/>
        <v>838959.95</v>
      </c>
      <c r="AL83" s="40">
        <f t="shared" si="10"/>
        <v>2467976.83</v>
      </c>
      <c r="AM83" s="44">
        <f t="shared" si="11"/>
        <v>2491564.7300000004</v>
      </c>
      <c r="AN83" s="34">
        <f t="shared" si="12"/>
        <v>-23587.900000000373</v>
      </c>
    </row>
    <row r="84" spans="1:40" x14ac:dyDescent="0.2">
      <c r="A84" t="s">
        <v>597</v>
      </c>
      <c r="B84" t="s">
        <v>88</v>
      </c>
      <c r="C84">
        <v>2181</v>
      </c>
      <c r="D84" t="s">
        <v>75</v>
      </c>
      <c r="E84" t="s">
        <v>75</v>
      </c>
      <c r="F84" s="36">
        <v>413290.07</v>
      </c>
      <c r="G84" s="36">
        <v>70250.94</v>
      </c>
      <c r="H84" s="36">
        <v>52995.77</v>
      </c>
      <c r="I84" s="197">
        <v>762891.69</v>
      </c>
      <c r="J84" s="197">
        <v>298504.73</v>
      </c>
      <c r="O84" s="242">
        <v>0</v>
      </c>
      <c r="P84" s="197">
        <v>117000</v>
      </c>
      <c r="R84" s="197">
        <v>-528521.36</v>
      </c>
      <c r="S84" s="197">
        <v>2119139.65</v>
      </c>
      <c r="V84" s="222">
        <v>767831.04000000004</v>
      </c>
      <c r="X84" s="222">
        <v>644.28</v>
      </c>
      <c r="Y84" s="222">
        <v>908340</v>
      </c>
      <c r="AA84" s="222">
        <v>3000</v>
      </c>
      <c r="AB84" s="40">
        <v>1206564</v>
      </c>
      <c r="AC84" s="40">
        <v>14412</v>
      </c>
      <c r="AE84" s="40">
        <v>368202.41</v>
      </c>
      <c r="AF84" s="40">
        <v>200322</v>
      </c>
      <c r="AI84" s="221">
        <f t="shared" si="7"/>
        <v>536536.78</v>
      </c>
      <c r="AJ84" s="242">
        <f t="shared" si="8"/>
        <v>0</v>
      </c>
      <c r="AK84" s="222">
        <f t="shared" si="9"/>
        <v>536536.78</v>
      </c>
      <c r="AL84" s="40">
        <f t="shared" si="10"/>
        <v>1679815.32</v>
      </c>
      <c r="AM84" s="44">
        <f t="shared" si="11"/>
        <v>1789500.41</v>
      </c>
      <c r="AN84" s="34">
        <f t="shared" si="12"/>
        <v>-109685.08999999985</v>
      </c>
    </row>
    <row r="85" spans="1:40" x14ac:dyDescent="0.2">
      <c r="A85" t="s">
        <v>597</v>
      </c>
      <c r="B85" t="s">
        <v>88</v>
      </c>
      <c r="C85">
        <v>5301</v>
      </c>
      <c r="D85" t="s">
        <v>76</v>
      </c>
      <c r="E85" t="s">
        <v>76</v>
      </c>
      <c r="F85" s="36">
        <v>880105.78</v>
      </c>
      <c r="G85" s="36">
        <v>15295.3</v>
      </c>
      <c r="H85" s="36">
        <v>60936.92</v>
      </c>
      <c r="I85" s="197">
        <v>287050.33</v>
      </c>
      <c r="J85" s="197">
        <v>542934.06000000006</v>
      </c>
      <c r="M85" s="242">
        <v>0</v>
      </c>
      <c r="O85" s="242">
        <v>0</v>
      </c>
      <c r="R85" s="197">
        <v>294157.31</v>
      </c>
      <c r="S85" s="197">
        <v>1096893.17</v>
      </c>
      <c r="V85" s="222">
        <v>958522.99</v>
      </c>
      <c r="W85" s="222">
        <v>298720</v>
      </c>
      <c r="X85" s="222">
        <v>556.07000000000005</v>
      </c>
      <c r="Y85" s="222">
        <v>1321425</v>
      </c>
      <c r="AA85" s="222">
        <v>4280</v>
      </c>
      <c r="AB85" s="40">
        <v>1505225</v>
      </c>
      <c r="AC85" s="40">
        <v>24650</v>
      </c>
      <c r="AD85" s="40">
        <v>7306</v>
      </c>
      <c r="AE85" s="40">
        <v>431212.25</v>
      </c>
      <c r="AF85" s="40">
        <v>219838.9</v>
      </c>
      <c r="AI85" s="221">
        <f t="shared" si="7"/>
        <v>956338.00000000012</v>
      </c>
      <c r="AJ85" s="242">
        <f t="shared" si="8"/>
        <v>0</v>
      </c>
      <c r="AK85" s="222">
        <f t="shared" si="9"/>
        <v>956338.00000000012</v>
      </c>
      <c r="AL85" s="40">
        <f t="shared" si="10"/>
        <v>2583504.06</v>
      </c>
      <c r="AM85" s="44">
        <f t="shared" si="11"/>
        <v>2188232.15</v>
      </c>
      <c r="AN85" s="34">
        <f t="shared" si="12"/>
        <v>395271.91000000015</v>
      </c>
    </row>
    <row r="86" spans="1:40" x14ac:dyDescent="0.2">
      <c r="A86" t="s">
        <v>597</v>
      </c>
      <c r="B86" t="s">
        <v>88</v>
      </c>
      <c r="C86">
        <v>3656</v>
      </c>
      <c r="D86" t="s">
        <v>77</v>
      </c>
      <c r="E86" t="s">
        <v>77</v>
      </c>
      <c r="F86" s="36">
        <v>1027007.02</v>
      </c>
      <c r="G86" s="36">
        <v>26898.84</v>
      </c>
      <c r="H86" s="36">
        <v>47155.7</v>
      </c>
      <c r="I86" s="197">
        <v>688018.42</v>
      </c>
      <c r="J86" s="197">
        <v>278091.62</v>
      </c>
      <c r="M86" s="242">
        <v>40873.730000000003</v>
      </c>
      <c r="O86" s="242">
        <v>279900.53000000003</v>
      </c>
      <c r="R86" s="197">
        <v>-1511299.35</v>
      </c>
      <c r="S86" s="197">
        <v>3207738.11</v>
      </c>
      <c r="V86" s="222">
        <v>847854</v>
      </c>
      <c r="W86" s="222">
        <v>282875</v>
      </c>
      <c r="X86" s="222">
        <v>980.97</v>
      </c>
      <c r="Y86" s="222">
        <v>1120310</v>
      </c>
      <c r="AA86" s="222">
        <v>570</v>
      </c>
      <c r="AB86" s="40">
        <v>1232030</v>
      </c>
      <c r="AD86" s="40">
        <v>28080</v>
      </c>
      <c r="AE86" s="40">
        <v>699333.23</v>
      </c>
      <c r="AF86" s="40">
        <v>243188.16</v>
      </c>
      <c r="AI86" s="221">
        <f t="shared" si="7"/>
        <v>1101061.56</v>
      </c>
      <c r="AJ86" s="242">
        <f t="shared" si="8"/>
        <v>320774.26</v>
      </c>
      <c r="AK86" s="222">
        <f t="shared" si="9"/>
        <v>780287.3</v>
      </c>
      <c r="AL86" s="40">
        <f t="shared" si="10"/>
        <v>2252589.9699999997</v>
      </c>
      <c r="AM86" s="44">
        <f t="shared" si="11"/>
        <v>2202631.39</v>
      </c>
      <c r="AN86" s="34">
        <f t="shared" si="12"/>
        <v>49958.579999999609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28"/>
  <sheetViews>
    <sheetView topLeftCell="AH1" zoomScaleNormal="100" workbookViewId="0">
      <selection activeCell="AK13" sqref="AK13"/>
    </sheetView>
  </sheetViews>
  <sheetFormatPr defaultRowHeight="14.25" x14ac:dyDescent="0.2"/>
  <cols>
    <col min="1" max="1" width="7.125" style="126" bestFit="1" customWidth="1"/>
    <col min="2" max="2" width="16.125" style="126" customWidth="1"/>
    <col min="3" max="3" width="10.375" style="126" bestFit="1" customWidth="1"/>
    <col min="4" max="4" width="41.75" style="126" customWidth="1"/>
    <col min="5" max="5" width="41.375" style="126" customWidth="1"/>
    <col min="6" max="6" width="16.125" style="36" customWidth="1"/>
    <col min="7" max="7" width="14.125" style="36" bestFit="1" customWidth="1"/>
    <col min="8" max="8" width="24.5" style="36" customWidth="1"/>
    <col min="9" max="9" width="22.25" style="36" customWidth="1"/>
    <col min="10" max="10" width="16.125" style="126" customWidth="1"/>
    <col min="11" max="11" width="15.125" style="126" bestFit="1" customWidth="1"/>
    <col min="12" max="12" width="25" style="126" customWidth="1"/>
    <col min="13" max="13" width="18" style="59" customWidth="1"/>
    <col min="14" max="14" width="16.125" style="59" customWidth="1"/>
    <col min="15" max="15" width="15.25" style="59" bestFit="1" customWidth="1"/>
    <col min="16" max="16" width="20" style="59" customWidth="1"/>
    <col min="17" max="17" width="17.5" style="59" customWidth="1"/>
    <col min="18" max="18" width="15.375" style="126" customWidth="1"/>
    <col min="19" max="19" width="14.875" style="126" customWidth="1"/>
    <col min="20" max="20" width="20.75" style="126" customWidth="1"/>
    <col min="21" max="21" width="23.75" style="243" customWidth="1"/>
    <col min="22" max="22" width="22" style="275" customWidth="1"/>
    <col min="23" max="23" width="19.875" style="275" customWidth="1"/>
    <col min="24" max="24" width="15.25" style="275" customWidth="1"/>
    <col min="25" max="25" width="19.375" style="33" bestFit="1" customWidth="1"/>
    <col min="26" max="26" width="19.5" style="33" customWidth="1"/>
    <col min="27" max="27" width="22.875" style="33" bestFit="1" customWidth="1"/>
    <col min="28" max="28" width="18.125" style="33" bestFit="1" customWidth="1"/>
    <col min="29" max="29" width="20" style="33" bestFit="1" customWidth="1"/>
    <col min="30" max="32" width="15.375" style="37" bestFit="1" customWidth="1"/>
    <col min="33" max="34" width="20.75" style="37" bestFit="1" customWidth="1"/>
    <col min="35" max="35" width="17" style="37" bestFit="1" customWidth="1"/>
    <col min="36" max="37" width="19.25" style="37" bestFit="1" customWidth="1"/>
    <col min="38" max="38" width="26.125" style="37" bestFit="1" customWidth="1"/>
    <col min="39" max="39" width="18.5" style="126" bestFit="1" customWidth="1"/>
    <col min="40" max="40" width="20.375" style="126" bestFit="1" customWidth="1"/>
    <col min="41" max="41" width="20.125" style="126" customWidth="1"/>
    <col min="42" max="42" width="16" style="126" customWidth="1"/>
    <col min="43" max="43" width="14" style="126" customWidth="1"/>
    <col min="44" max="44" width="22.625" style="126" bestFit="1" customWidth="1"/>
    <col min="45" max="45" width="26.625" style="126" bestFit="1" customWidth="1"/>
    <col min="46" max="46" width="26.75" style="126" bestFit="1" customWidth="1"/>
    <col min="47" max="47" width="15.125" style="126" bestFit="1" customWidth="1"/>
    <col min="48" max="48" width="26.25" style="126" bestFit="1" customWidth="1"/>
    <col min="49" max="49" width="43" style="126" bestFit="1" customWidth="1"/>
    <col min="50" max="50" width="43.75" style="126" bestFit="1" customWidth="1"/>
    <col min="51" max="51" width="27.875" style="126" bestFit="1" customWidth="1"/>
    <col min="52" max="52" width="11.125" style="126" customWidth="1"/>
    <col min="53" max="53" width="19.5" style="126" customWidth="1"/>
    <col min="54" max="54" width="15.125" style="126" bestFit="1" customWidth="1"/>
    <col min="55" max="55" width="19.25" style="126" bestFit="1" customWidth="1"/>
    <col min="56" max="56" width="23.5" style="126" bestFit="1" customWidth="1"/>
    <col min="57" max="57" width="17.75" style="126" customWidth="1"/>
    <col min="58" max="58" width="18.125" style="126" customWidth="1"/>
    <col min="59" max="59" width="20.625" style="126" customWidth="1"/>
    <col min="60" max="60" width="18.75" style="126" customWidth="1"/>
    <col min="61" max="61" width="12.25" style="126" customWidth="1"/>
    <col min="62" max="62" width="20.25" style="126" customWidth="1"/>
    <col min="63" max="63" width="14.125" style="126" bestFit="1" customWidth="1"/>
    <col min="64" max="64" width="13.125" style="126" bestFit="1" customWidth="1"/>
    <col min="65" max="65" width="11.375" style="126" bestFit="1" customWidth="1"/>
    <col min="66" max="66" width="10.375" style="126" bestFit="1" customWidth="1"/>
    <col min="67" max="67" width="11.375" style="126" bestFit="1" customWidth="1"/>
    <col min="68" max="68" width="13.125" style="126" bestFit="1" customWidth="1"/>
    <col min="69" max="69" width="10.375" style="126" bestFit="1" customWidth="1"/>
    <col min="70" max="70" width="13.125" style="126" bestFit="1" customWidth="1"/>
    <col min="71" max="72" width="14.125" style="126" bestFit="1" customWidth="1"/>
    <col min="73" max="73" width="10.375" style="126" bestFit="1" customWidth="1"/>
    <col min="74" max="74" width="13.125" style="126" bestFit="1" customWidth="1"/>
    <col min="75" max="75" width="11.375" style="126" bestFit="1" customWidth="1"/>
    <col min="76" max="76" width="14.125" style="126" bestFit="1" customWidth="1"/>
    <col min="77" max="77" width="11.375" style="126" bestFit="1" customWidth="1"/>
    <col min="78" max="79" width="10.375" style="126" bestFit="1" customWidth="1"/>
    <col min="80" max="80" width="14.125" style="126" bestFit="1" customWidth="1"/>
    <col min="81" max="82" width="10.375" style="126" bestFit="1" customWidth="1"/>
    <col min="83" max="85" width="14.125" style="126" bestFit="1" customWidth="1"/>
    <col min="86" max="86" width="9.125" style="126" bestFit="1" customWidth="1"/>
    <col min="87" max="87" width="9.375" style="126" bestFit="1" customWidth="1"/>
    <col min="88" max="88" width="13.125" style="126" bestFit="1" customWidth="1"/>
    <col min="89" max="16384" width="9" style="126"/>
  </cols>
  <sheetData>
    <row r="1" spans="1:38" x14ac:dyDescent="0.2">
      <c r="D1" s="126" t="s">
        <v>1410</v>
      </c>
      <c r="E1" s="126" t="s">
        <v>1410</v>
      </c>
      <c r="F1" s="36" t="s">
        <v>1616</v>
      </c>
      <c r="G1" s="36" t="s">
        <v>1618</v>
      </c>
      <c r="H1" s="36" t="s">
        <v>1620</v>
      </c>
      <c r="I1" s="36" t="s">
        <v>1678</v>
      </c>
      <c r="J1" s="126" t="s">
        <v>1680</v>
      </c>
      <c r="K1" s="126" t="s">
        <v>1622</v>
      </c>
      <c r="L1" s="126" t="s">
        <v>1624</v>
      </c>
      <c r="M1" s="59" t="s">
        <v>1628</v>
      </c>
      <c r="N1" s="59" t="s">
        <v>1630</v>
      </c>
      <c r="O1" s="59" t="s">
        <v>1634</v>
      </c>
      <c r="P1" s="59" t="s">
        <v>1636</v>
      </c>
      <c r="Q1" s="59" t="s">
        <v>1682</v>
      </c>
      <c r="R1" s="126" t="s">
        <v>1638</v>
      </c>
      <c r="S1" s="126" t="s">
        <v>1613</v>
      </c>
      <c r="T1" s="126" t="s">
        <v>1640</v>
      </c>
      <c r="U1" s="243" t="s">
        <v>1642</v>
      </c>
      <c r="V1" s="275" t="s">
        <v>1673</v>
      </c>
      <c r="W1" s="275" t="s">
        <v>1643</v>
      </c>
      <c r="X1" s="275" t="s">
        <v>1645</v>
      </c>
      <c r="Y1" s="33" t="s">
        <v>1647</v>
      </c>
      <c r="Z1" s="33" t="s">
        <v>1649</v>
      </c>
      <c r="AA1" s="33" t="s">
        <v>1651</v>
      </c>
      <c r="AB1" s="33" t="s">
        <v>1653</v>
      </c>
      <c r="AC1" s="33" t="s">
        <v>1655</v>
      </c>
      <c r="AD1" s="37" t="s">
        <v>1657</v>
      </c>
      <c r="AE1" s="37" t="s">
        <v>1684</v>
      </c>
      <c r="AF1" s="37" t="s">
        <v>1659</v>
      </c>
      <c r="AG1" s="37" t="s">
        <v>1661</v>
      </c>
      <c r="AH1" s="37" t="s">
        <v>1663</v>
      </c>
      <c r="AI1" s="37" t="s">
        <v>1665</v>
      </c>
      <c r="AJ1" s="37" t="s">
        <v>1686</v>
      </c>
      <c r="AK1" s="37" t="s">
        <v>1667</v>
      </c>
      <c r="AL1" s="37" t="s">
        <v>1669</v>
      </c>
    </row>
    <row r="2" spans="1:38" x14ac:dyDescent="0.2">
      <c r="D2" s="126" t="s">
        <v>1411</v>
      </c>
      <c r="E2" s="126" t="s">
        <v>1411</v>
      </c>
      <c r="F2" s="36" t="s">
        <v>1617</v>
      </c>
      <c r="G2" s="36" t="s">
        <v>1619</v>
      </c>
      <c r="H2" s="36" t="s">
        <v>1621</v>
      </c>
      <c r="I2" s="36" t="s">
        <v>1679</v>
      </c>
      <c r="J2" s="126" t="s">
        <v>1681</v>
      </c>
      <c r="K2" s="126" t="s">
        <v>1623</v>
      </c>
      <c r="L2" s="126" t="s">
        <v>1625</v>
      </c>
      <c r="M2" s="59" t="s">
        <v>1629</v>
      </c>
      <c r="N2" s="59" t="s">
        <v>1631</v>
      </c>
      <c r="O2" s="59" t="s">
        <v>1635</v>
      </c>
      <c r="P2" s="59" t="s">
        <v>1637</v>
      </c>
      <c r="Q2" s="59" t="s">
        <v>1683</v>
      </c>
      <c r="R2" s="126" t="s">
        <v>1639</v>
      </c>
      <c r="S2" s="126" t="s">
        <v>1614</v>
      </c>
      <c r="T2" s="126" t="s">
        <v>1641</v>
      </c>
      <c r="U2" s="243" t="s">
        <v>1615</v>
      </c>
      <c r="V2" s="275" t="s">
        <v>1674</v>
      </c>
      <c r="W2" s="275" t="s">
        <v>1644</v>
      </c>
      <c r="X2" s="275" t="s">
        <v>1646</v>
      </c>
      <c r="Y2" s="33" t="s">
        <v>1648</v>
      </c>
      <c r="Z2" s="33" t="s">
        <v>1650</v>
      </c>
      <c r="AA2" s="33" t="s">
        <v>1652</v>
      </c>
      <c r="AB2" s="33" t="s">
        <v>1654</v>
      </c>
      <c r="AC2" s="33" t="s">
        <v>1656</v>
      </c>
      <c r="AD2" s="37" t="s">
        <v>1658</v>
      </c>
      <c r="AE2" s="37" t="s">
        <v>1685</v>
      </c>
      <c r="AF2" s="37" t="s">
        <v>1660</v>
      </c>
      <c r="AG2" s="37" t="s">
        <v>1662</v>
      </c>
      <c r="AH2" s="37" t="s">
        <v>1664</v>
      </c>
      <c r="AI2" s="37" t="s">
        <v>1666</v>
      </c>
      <c r="AJ2" s="37" t="s">
        <v>1687</v>
      </c>
      <c r="AK2" s="37" t="s">
        <v>1668</v>
      </c>
      <c r="AL2" s="37" t="s">
        <v>1670</v>
      </c>
    </row>
    <row r="3" spans="1:38" x14ac:dyDescent="0.2">
      <c r="B3" s="126" t="s">
        <v>345</v>
      </c>
      <c r="C3" s="126" t="s">
        <v>467</v>
      </c>
      <c r="D3" s="126" t="s">
        <v>1412</v>
      </c>
      <c r="E3" s="126" t="s">
        <v>1412</v>
      </c>
      <c r="F3" s="36">
        <v>125911120.73999999</v>
      </c>
      <c r="G3" s="36">
        <v>18492206.690000001</v>
      </c>
      <c r="H3" s="36">
        <v>33092741.109999999</v>
      </c>
      <c r="I3" s="36">
        <v>81157</v>
      </c>
      <c r="J3" s="126">
        <v>5228.91</v>
      </c>
      <c r="K3" s="126">
        <v>224874241.31999999</v>
      </c>
      <c r="L3" s="126">
        <v>94876402.840000004</v>
      </c>
      <c r="M3" s="59">
        <v>1848522.57</v>
      </c>
      <c r="N3" s="59">
        <v>17372284.690000001</v>
      </c>
      <c r="O3" s="59">
        <v>3461526.2</v>
      </c>
      <c r="P3" s="59">
        <v>-2725898.23</v>
      </c>
      <c r="Q3" s="59">
        <v>30000</v>
      </c>
      <c r="R3" s="126">
        <v>1663339.87</v>
      </c>
      <c r="S3" s="126">
        <v>-3020341.29</v>
      </c>
      <c r="T3" s="126">
        <v>-29043356.109999999</v>
      </c>
      <c r="U3" s="243">
        <v>524916891.44</v>
      </c>
      <c r="V3" s="275">
        <v>3148.8</v>
      </c>
      <c r="W3" s="275">
        <v>304913932.86000001</v>
      </c>
      <c r="X3" s="275">
        <v>24224262.449999999</v>
      </c>
      <c r="Y3" s="33">
        <v>244977.21</v>
      </c>
      <c r="Z3" s="33">
        <v>1245305</v>
      </c>
      <c r="AA3" s="33">
        <v>290416637.85000002</v>
      </c>
      <c r="AB3" s="33">
        <v>8000</v>
      </c>
      <c r="AC3" s="33">
        <v>45804121.979999997</v>
      </c>
      <c r="AD3" s="37">
        <v>419258568.49000001</v>
      </c>
      <c r="AE3" s="37">
        <v>104501.25</v>
      </c>
      <c r="AF3" s="37">
        <v>4661435.66</v>
      </c>
      <c r="AG3" s="37">
        <v>1722274</v>
      </c>
      <c r="AH3" s="37">
        <v>206781477.44999999</v>
      </c>
      <c r="AI3" s="37">
        <v>46818497.780000001</v>
      </c>
      <c r="AJ3" s="37">
        <v>14093</v>
      </c>
      <c r="AK3" s="37">
        <v>169.1</v>
      </c>
      <c r="AL3" s="37">
        <v>4669239.95</v>
      </c>
    </row>
    <row r="4" spans="1:38" x14ac:dyDescent="0.2">
      <c r="D4" s="126" t="s">
        <v>95</v>
      </c>
    </row>
    <row r="5" spans="1:38" x14ac:dyDescent="0.2">
      <c r="D5" s="126" t="s">
        <v>96</v>
      </c>
      <c r="E5" s="126" t="s">
        <v>96</v>
      </c>
      <c r="F5" s="36">
        <v>23894.6</v>
      </c>
      <c r="H5" s="36">
        <v>32500</v>
      </c>
      <c r="K5" s="126">
        <v>336660.36</v>
      </c>
      <c r="L5" s="126">
        <v>4</v>
      </c>
      <c r="M5" s="59">
        <v>9840</v>
      </c>
      <c r="N5" s="59">
        <v>190.09</v>
      </c>
      <c r="P5" s="59">
        <v>0</v>
      </c>
      <c r="T5" s="126">
        <v>-1271104.67</v>
      </c>
      <c r="U5" s="126">
        <v>1728083.33</v>
      </c>
      <c r="V5" s="33"/>
      <c r="W5" s="33"/>
      <c r="X5" s="33"/>
      <c r="Y5" s="33">
        <v>340.66</v>
      </c>
      <c r="AA5" s="33">
        <v>1056275.3400000001</v>
      </c>
      <c r="AC5" s="33">
        <v>2052749.1</v>
      </c>
      <c r="AD5" s="37">
        <v>2482255.34</v>
      </c>
      <c r="AH5" s="37">
        <v>592672.94999999995</v>
      </c>
      <c r="AI5" s="37">
        <v>73186.600000000006</v>
      </c>
      <c r="AL5" s="37">
        <v>35200</v>
      </c>
    </row>
    <row r="6" spans="1:38" x14ac:dyDescent="0.2">
      <c r="D6" s="126" t="s">
        <v>97</v>
      </c>
      <c r="E6" s="126" t="s">
        <v>97</v>
      </c>
      <c r="F6" s="36">
        <v>86185.05</v>
      </c>
      <c r="H6" s="36">
        <v>74659</v>
      </c>
      <c r="L6" s="126">
        <v>3</v>
      </c>
      <c r="M6" s="59">
        <v>0</v>
      </c>
      <c r="P6" s="59">
        <v>0</v>
      </c>
      <c r="T6" s="126">
        <v>109239.05</v>
      </c>
      <c r="U6" s="126">
        <v>1</v>
      </c>
      <c r="V6" s="33"/>
      <c r="W6" s="33"/>
      <c r="X6" s="33"/>
      <c r="AA6" s="33">
        <v>601250</v>
      </c>
      <c r="AC6" s="33">
        <v>332784.69</v>
      </c>
      <c r="AD6" s="37">
        <v>622350</v>
      </c>
      <c r="AH6" s="37">
        <v>260077.69</v>
      </c>
    </row>
    <row r="7" spans="1:38" x14ac:dyDescent="0.2">
      <c r="D7" s="126" t="s">
        <v>1606</v>
      </c>
      <c r="E7" s="126" t="s">
        <v>1606</v>
      </c>
      <c r="F7" s="36">
        <v>276803.06</v>
      </c>
      <c r="K7" s="126">
        <v>1</v>
      </c>
      <c r="L7" s="126">
        <v>2</v>
      </c>
      <c r="P7" s="59">
        <v>1608</v>
      </c>
      <c r="T7" s="126">
        <v>-2628773.2599999998</v>
      </c>
      <c r="U7" s="126">
        <v>2928622.32</v>
      </c>
      <c r="V7" s="33">
        <v>1004.43</v>
      </c>
      <c r="W7" s="33">
        <v>25181</v>
      </c>
      <c r="X7" s="33">
        <v>39999</v>
      </c>
      <c r="Y7" s="33">
        <v>89.16</v>
      </c>
      <c r="AA7" s="33">
        <v>8172770.7999999998</v>
      </c>
      <c r="AC7" s="33">
        <v>687524.14</v>
      </c>
      <c r="AD7" s="37">
        <v>8793514.8000000007</v>
      </c>
      <c r="AH7" s="37">
        <v>157704.73000000001</v>
      </c>
    </row>
    <row r="8" spans="1:38" x14ac:dyDescent="0.2">
      <c r="D8" s="126" t="s">
        <v>99</v>
      </c>
      <c r="E8" s="126" t="s">
        <v>99</v>
      </c>
      <c r="F8" s="36">
        <v>6697.76</v>
      </c>
      <c r="H8" s="36">
        <v>2700</v>
      </c>
      <c r="K8" s="126">
        <v>626391.05000000005</v>
      </c>
      <c r="L8" s="126">
        <v>596167.91</v>
      </c>
      <c r="T8" s="126">
        <v>-790646.1</v>
      </c>
      <c r="U8" s="126">
        <v>2280907.04</v>
      </c>
      <c r="V8" s="33"/>
      <c r="W8" s="33"/>
      <c r="X8" s="33"/>
      <c r="Y8" s="33">
        <v>13.33</v>
      </c>
      <c r="AA8" s="33">
        <v>1583524.5</v>
      </c>
      <c r="AC8" s="33">
        <v>246492.24</v>
      </c>
      <c r="AD8" s="37">
        <v>1608225.5</v>
      </c>
      <c r="AE8" s="37">
        <v>7291.25</v>
      </c>
      <c r="AF8" s="37">
        <v>22646</v>
      </c>
      <c r="AH8" s="37">
        <v>183536.99</v>
      </c>
      <c r="AI8" s="37">
        <v>266634.55</v>
      </c>
    </row>
    <row r="9" spans="1:38" x14ac:dyDescent="0.2">
      <c r="D9" s="126" t="s">
        <v>100</v>
      </c>
      <c r="E9" s="126" t="s">
        <v>100</v>
      </c>
      <c r="F9" s="36">
        <v>11211.28</v>
      </c>
      <c r="H9" s="36">
        <v>0</v>
      </c>
      <c r="I9" s="36">
        <v>0</v>
      </c>
      <c r="K9" s="126">
        <v>3772000.94</v>
      </c>
      <c r="L9" s="126">
        <v>12951.87</v>
      </c>
      <c r="M9" s="59">
        <v>14000</v>
      </c>
      <c r="N9" s="59">
        <v>4191.75</v>
      </c>
      <c r="P9" s="59">
        <v>0</v>
      </c>
      <c r="T9" s="126">
        <v>-1000387.37</v>
      </c>
      <c r="U9" s="126">
        <v>4905540</v>
      </c>
      <c r="V9" s="33"/>
      <c r="W9" s="33"/>
      <c r="X9" s="33"/>
      <c r="Y9" s="33">
        <v>109.8</v>
      </c>
      <c r="AA9" s="33">
        <v>896880</v>
      </c>
      <c r="AC9" s="33">
        <v>408314.13</v>
      </c>
      <c r="AD9" s="37">
        <v>897180</v>
      </c>
      <c r="AE9" s="37">
        <v>18525</v>
      </c>
      <c r="AH9" s="37">
        <v>371445.82</v>
      </c>
      <c r="AI9" s="37">
        <v>145333.4</v>
      </c>
    </row>
    <row r="10" spans="1:38" x14ac:dyDescent="0.2">
      <c r="D10" s="126" t="s">
        <v>101</v>
      </c>
      <c r="E10" s="126" t="s">
        <v>101</v>
      </c>
      <c r="F10" s="36">
        <v>168986.67</v>
      </c>
      <c r="G10" s="36">
        <v>9720</v>
      </c>
      <c r="H10" s="36">
        <v>68130</v>
      </c>
      <c r="K10" s="126">
        <v>1</v>
      </c>
      <c r="L10" s="126">
        <v>47502.74</v>
      </c>
      <c r="P10" s="59">
        <v>2600</v>
      </c>
      <c r="S10" s="126">
        <v>605625.62</v>
      </c>
      <c r="T10" s="126">
        <v>-492383.3</v>
      </c>
      <c r="U10" s="126">
        <v>2</v>
      </c>
      <c r="V10" s="33"/>
      <c r="W10" s="33">
        <v>502700</v>
      </c>
      <c r="X10" s="33"/>
      <c r="Y10" s="33">
        <v>117.35</v>
      </c>
      <c r="AA10" s="33">
        <v>15381452.939999999</v>
      </c>
      <c r="AC10" s="33">
        <v>66740</v>
      </c>
      <c r="AD10" s="37">
        <v>15393205.5</v>
      </c>
      <c r="AG10" s="37">
        <v>37174</v>
      </c>
      <c r="AH10" s="37">
        <v>323934.73</v>
      </c>
      <c r="AI10" s="37">
        <v>10199.969999999999</v>
      </c>
      <c r="AL10" s="37">
        <v>8000</v>
      </c>
    </row>
    <row r="11" spans="1:38" x14ac:dyDescent="0.2">
      <c r="D11" s="126" t="s">
        <v>102</v>
      </c>
      <c r="E11" s="126" t="s">
        <v>102</v>
      </c>
      <c r="F11" s="36">
        <v>18394.419999999998</v>
      </c>
      <c r="H11" s="36">
        <v>68753</v>
      </c>
      <c r="K11" s="126">
        <v>797719.37</v>
      </c>
      <c r="L11" s="126">
        <v>721480.07</v>
      </c>
      <c r="M11" s="59">
        <v>78863</v>
      </c>
      <c r="N11" s="59">
        <v>0</v>
      </c>
      <c r="P11" s="59">
        <v>0</v>
      </c>
      <c r="T11" s="126">
        <v>-2107295.5</v>
      </c>
      <c r="U11" s="126">
        <v>3116375.39</v>
      </c>
      <c r="V11" s="33"/>
      <c r="W11" s="33"/>
      <c r="X11" s="33"/>
      <c r="AA11" s="33">
        <v>1217970.99</v>
      </c>
      <c r="AC11" s="33">
        <v>1050100.8999999999</v>
      </c>
      <c r="AD11" s="37">
        <v>1198735</v>
      </c>
      <c r="AE11" s="37">
        <v>73343</v>
      </c>
      <c r="AH11" s="37">
        <v>226306.41</v>
      </c>
      <c r="AI11" s="37">
        <v>251283.51</v>
      </c>
    </row>
    <row r="12" spans="1:38" x14ac:dyDescent="0.2">
      <c r="D12" s="126" t="s">
        <v>103</v>
      </c>
      <c r="E12" s="126" t="s">
        <v>103</v>
      </c>
      <c r="F12" s="36">
        <v>1390593.05</v>
      </c>
      <c r="H12" s="36">
        <v>124954</v>
      </c>
      <c r="K12" s="126">
        <v>338455.27</v>
      </c>
      <c r="L12" s="126">
        <v>511551.37</v>
      </c>
      <c r="P12" s="59">
        <v>-6762366</v>
      </c>
      <c r="T12" s="126">
        <v>2351172.4700000002</v>
      </c>
      <c r="U12" s="126">
        <v>2450442</v>
      </c>
      <c r="V12" s="33"/>
      <c r="W12" s="33"/>
      <c r="X12" s="33"/>
      <c r="Y12" s="33">
        <v>365.95</v>
      </c>
      <c r="AA12" s="33">
        <v>1135001</v>
      </c>
      <c r="AC12" s="33">
        <v>5069554.53</v>
      </c>
      <c r="AD12" s="37">
        <v>1314548.5</v>
      </c>
      <c r="AH12" s="37">
        <v>347567.66</v>
      </c>
      <c r="AI12" s="37">
        <v>216500.1</v>
      </c>
    </row>
    <row r="13" spans="1:38" x14ac:dyDescent="0.2">
      <c r="D13" s="126" t="s">
        <v>104</v>
      </c>
      <c r="E13" s="126" t="s">
        <v>1579</v>
      </c>
      <c r="F13" s="36">
        <v>1379167.98</v>
      </c>
      <c r="I13" s="36">
        <v>44120</v>
      </c>
      <c r="K13" s="126">
        <v>1</v>
      </c>
      <c r="L13" s="126">
        <v>2</v>
      </c>
      <c r="N13" s="59">
        <v>62737.919999999998</v>
      </c>
      <c r="P13" s="59">
        <v>1129200</v>
      </c>
      <c r="T13" s="126">
        <v>137083.92000000001</v>
      </c>
      <c r="U13" s="126">
        <v>180573.14</v>
      </c>
      <c r="V13" s="33"/>
      <c r="W13" s="33"/>
      <c r="X13" s="33"/>
      <c r="AF13" s="37">
        <v>4350</v>
      </c>
      <c r="AH13" s="37">
        <v>81954</v>
      </c>
    </row>
    <row r="14" spans="1:38" x14ac:dyDescent="0.2">
      <c r="D14" s="126" t="s">
        <v>105</v>
      </c>
      <c r="E14" s="126" t="s">
        <v>105</v>
      </c>
      <c r="F14" s="36">
        <v>8000</v>
      </c>
      <c r="K14" s="126">
        <v>3218659.2</v>
      </c>
      <c r="L14" s="126">
        <v>809028.23</v>
      </c>
      <c r="N14" s="59">
        <v>0</v>
      </c>
      <c r="P14" s="59">
        <v>0</v>
      </c>
      <c r="T14" s="126">
        <v>2603438.8199999998</v>
      </c>
      <c r="U14" s="126">
        <v>1686786.55</v>
      </c>
      <c r="V14" s="33"/>
      <c r="W14" s="33"/>
      <c r="X14" s="33">
        <v>8000</v>
      </c>
      <c r="AA14" s="33">
        <v>1454515</v>
      </c>
      <c r="AC14" s="33">
        <v>251871.35999999999</v>
      </c>
      <c r="AD14" s="37">
        <v>1480655</v>
      </c>
      <c r="AF14" s="37">
        <v>4140</v>
      </c>
      <c r="AG14" s="37">
        <v>2540</v>
      </c>
      <c r="AH14" s="37">
        <v>219051.36</v>
      </c>
      <c r="AI14" s="37">
        <v>262537.94</v>
      </c>
    </row>
    <row r="15" spans="1:38" x14ac:dyDescent="0.2">
      <c r="D15" s="126" t="s">
        <v>106</v>
      </c>
      <c r="E15" s="126" t="s">
        <v>106</v>
      </c>
      <c r="F15" s="36">
        <v>11010.76</v>
      </c>
      <c r="H15" s="36">
        <v>0</v>
      </c>
      <c r="K15" s="126">
        <v>744000.93</v>
      </c>
      <c r="L15" s="126">
        <v>404834.44</v>
      </c>
      <c r="M15" s="59">
        <v>0</v>
      </c>
      <c r="N15" s="59">
        <v>0</v>
      </c>
      <c r="P15" s="59">
        <v>0</v>
      </c>
      <c r="T15" s="126">
        <v>904141.45</v>
      </c>
      <c r="U15" s="126">
        <v>412000</v>
      </c>
      <c r="V15" s="33"/>
      <c r="W15" s="33"/>
      <c r="X15" s="33"/>
      <c r="Y15" s="33">
        <v>79.680000000000007</v>
      </c>
      <c r="AA15" s="33">
        <v>1843238</v>
      </c>
      <c r="AB15" s="33">
        <v>8000</v>
      </c>
      <c r="AC15" s="33">
        <v>3692635</v>
      </c>
      <c r="AD15" s="37">
        <v>1867738</v>
      </c>
      <c r="AF15" s="37">
        <v>68400</v>
      </c>
      <c r="AG15" s="37">
        <v>78400</v>
      </c>
      <c r="AH15" s="37">
        <v>329935</v>
      </c>
      <c r="AI15" s="37">
        <v>164375</v>
      </c>
      <c r="AL15" s="37">
        <v>3191400</v>
      </c>
    </row>
    <row r="16" spans="1:38" x14ac:dyDescent="0.2">
      <c r="A16" s="126" t="s">
        <v>602</v>
      </c>
      <c r="B16" s="126" t="s">
        <v>331</v>
      </c>
      <c r="C16" s="126">
        <v>6904</v>
      </c>
      <c r="D16" s="126" t="s">
        <v>107</v>
      </c>
      <c r="E16" s="126" t="s">
        <v>107</v>
      </c>
      <c r="F16" s="36">
        <v>1034481.26</v>
      </c>
      <c r="G16" s="36">
        <v>91138.01</v>
      </c>
      <c r="H16" s="36">
        <v>362423.83</v>
      </c>
      <c r="K16" s="126">
        <v>110862</v>
      </c>
      <c r="L16" s="126">
        <v>543998.56000000006</v>
      </c>
      <c r="M16" s="59">
        <v>38218</v>
      </c>
      <c r="N16" s="59">
        <v>75420</v>
      </c>
      <c r="O16" s="59">
        <v>8079.9</v>
      </c>
      <c r="P16" s="59">
        <v>0</v>
      </c>
      <c r="T16" s="126">
        <v>193931.42</v>
      </c>
      <c r="U16" s="126">
        <v>1691218.36</v>
      </c>
      <c r="V16" s="33"/>
      <c r="W16" s="33">
        <v>1676157.89</v>
      </c>
      <c r="X16" s="33">
        <v>210375</v>
      </c>
      <c r="Y16" s="33">
        <v>1652.69</v>
      </c>
      <c r="AA16" s="33">
        <v>2988548.5</v>
      </c>
      <c r="AC16" s="33">
        <v>305478</v>
      </c>
      <c r="AD16" s="37">
        <v>3567055.5</v>
      </c>
      <c r="AF16" s="37">
        <v>17920</v>
      </c>
      <c r="AG16" s="37">
        <v>34663</v>
      </c>
      <c r="AH16" s="37">
        <v>1102982.6599999999</v>
      </c>
      <c r="AI16" s="37">
        <v>323554.94</v>
      </c>
    </row>
    <row r="17" spans="1:38" x14ac:dyDescent="0.2">
      <c r="A17" s="126" t="s">
        <v>602</v>
      </c>
      <c r="B17" s="126" t="s">
        <v>331</v>
      </c>
      <c r="C17" s="126">
        <v>7854</v>
      </c>
      <c r="D17" s="126" t="s">
        <v>108</v>
      </c>
      <c r="E17" s="126" t="s">
        <v>108</v>
      </c>
      <c r="F17" s="36">
        <v>762542.73</v>
      </c>
      <c r="G17" s="36">
        <v>123352.25</v>
      </c>
      <c r="H17" s="36">
        <v>689504.41</v>
      </c>
      <c r="K17" s="126">
        <v>380066.67</v>
      </c>
      <c r="L17" s="126">
        <v>1019763.6</v>
      </c>
      <c r="N17" s="59">
        <v>551401.62</v>
      </c>
      <c r="P17" s="59">
        <v>0</v>
      </c>
      <c r="T17" s="126">
        <v>949789.04</v>
      </c>
      <c r="U17" s="126">
        <v>1534772.11</v>
      </c>
      <c r="V17" s="33"/>
      <c r="W17" s="33">
        <v>2151620.37</v>
      </c>
      <c r="X17" s="33"/>
      <c r="Y17" s="33">
        <v>1346.18</v>
      </c>
      <c r="AA17" s="33">
        <v>1358687.5</v>
      </c>
      <c r="AC17" s="33">
        <v>156050</v>
      </c>
      <c r="AD17" s="37">
        <v>2480850.5</v>
      </c>
      <c r="AF17" s="37">
        <v>44730</v>
      </c>
      <c r="AG17" s="37">
        <v>1260</v>
      </c>
      <c r="AH17" s="37">
        <v>1075741.1599999999</v>
      </c>
      <c r="AI17" s="37">
        <v>125855.5</v>
      </c>
    </row>
    <row r="18" spans="1:38" x14ac:dyDescent="0.2">
      <c r="A18" s="126" t="s">
        <v>602</v>
      </c>
      <c r="B18" s="126" t="s">
        <v>331</v>
      </c>
      <c r="C18" s="126">
        <v>11376</v>
      </c>
      <c r="D18" s="126" t="s">
        <v>109</v>
      </c>
      <c r="E18" s="126" t="s">
        <v>109</v>
      </c>
      <c r="F18" s="36">
        <v>4056778.96</v>
      </c>
      <c r="G18" s="36">
        <v>40732.559999999998</v>
      </c>
      <c r="H18" s="36">
        <v>453873.49</v>
      </c>
      <c r="K18" s="126">
        <v>813252.02</v>
      </c>
      <c r="L18" s="126">
        <v>224580.79</v>
      </c>
      <c r="M18" s="59">
        <v>36794.910000000003</v>
      </c>
      <c r="N18" s="59">
        <v>286893.73</v>
      </c>
      <c r="P18" s="59">
        <v>845.97</v>
      </c>
      <c r="T18" s="126">
        <v>3872216.14</v>
      </c>
      <c r="U18" s="126">
        <v>1567224.53</v>
      </c>
      <c r="V18" s="33"/>
      <c r="W18" s="33">
        <v>2699340.28</v>
      </c>
      <c r="X18" s="33"/>
      <c r="Y18" s="33">
        <v>9150.58</v>
      </c>
      <c r="AA18" s="33">
        <v>1396155.5</v>
      </c>
      <c r="AC18" s="33">
        <v>381328</v>
      </c>
      <c r="AD18" s="37">
        <v>2547132.58</v>
      </c>
      <c r="AF18" s="37">
        <v>32266</v>
      </c>
      <c r="AG18" s="37">
        <v>25891</v>
      </c>
      <c r="AH18" s="37">
        <v>1648671.18</v>
      </c>
      <c r="AI18" s="37">
        <v>363099.06</v>
      </c>
      <c r="AL18" s="37">
        <v>43672</v>
      </c>
    </row>
    <row r="19" spans="1:38" x14ac:dyDescent="0.2">
      <c r="A19" s="126" t="s">
        <v>602</v>
      </c>
      <c r="B19" s="126" t="s">
        <v>331</v>
      </c>
      <c r="C19" s="126">
        <v>5535</v>
      </c>
      <c r="D19" s="126" t="s">
        <v>110</v>
      </c>
      <c r="E19" s="126" t="s">
        <v>110</v>
      </c>
      <c r="F19" s="36">
        <v>1441734.71</v>
      </c>
      <c r="G19" s="36">
        <v>43207.95</v>
      </c>
      <c r="H19" s="36">
        <v>345955.73</v>
      </c>
      <c r="K19" s="126">
        <v>1600741.42</v>
      </c>
      <c r="L19" s="126">
        <v>846829.17</v>
      </c>
      <c r="M19" s="59">
        <v>7242</v>
      </c>
      <c r="N19" s="59">
        <v>80102.59</v>
      </c>
      <c r="O19" s="59">
        <v>15000</v>
      </c>
      <c r="P19" s="59">
        <v>0</v>
      </c>
      <c r="T19" s="126">
        <v>3098985.87</v>
      </c>
      <c r="U19" s="126">
        <v>1097038.29</v>
      </c>
      <c r="V19" s="33"/>
      <c r="W19" s="33">
        <v>1660718.98</v>
      </c>
      <c r="X19" s="33"/>
      <c r="Y19" s="33">
        <v>2577.7800000000002</v>
      </c>
      <c r="AA19" s="33">
        <v>1592198</v>
      </c>
      <c r="AC19" s="33">
        <v>268072</v>
      </c>
      <c r="AD19" s="37">
        <v>2313634</v>
      </c>
      <c r="AF19" s="37">
        <v>2000</v>
      </c>
      <c r="AG19" s="37">
        <v>32398</v>
      </c>
      <c r="AH19" s="37">
        <v>777525.98</v>
      </c>
      <c r="AI19" s="37">
        <v>417908.55</v>
      </c>
    </row>
    <row r="20" spans="1:38" x14ac:dyDescent="0.2">
      <c r="A20" s="126" t="s">
        <v>602</v>
      </c>
      <c r="B20" s="126" t="s">
        <v>331</v>
      </c>
      <c r="C20" s="126">
        <v>4498</v>
      </c>
      <c r="D20" s="126" t="s">
        <v>111</v>
      </c>
      <c r="E20" s="126" t="s">
        <v>111</v>
      </c>
      <c r="F20" s="36">
        <v>642780.53</v>
      </c>
      <c r="G20" s="36">
        <v>39646.9</v>
      </c>
      <c r="H20" s="36">
        <v>262985.13</v>
      </c>
      <c r="K20" s="126">
        <v>2248663.2799999998</v>
      </c>
      <c r="L20" s="126">
        <v>1030855.26</v>
      </c>
      <c r="M20" s="59">
        <v>152777</v>
      </c>
      <c r="N20" s="59">
        <v>165715.96</v>
      </c>
      <c r="O20" s="59">
        <v>16768.8</v>
      </c>
      <c r="P20" s="59">
        <v>0</v>
      </c>
      <c r="T20" s="126">
        <v>2518132.6800000002</v>
      </c>
      <c r="U20" s="126">
        <v>1718005.94</v>
      </c>
      <c r="V20" s="33"/>
      <c r="W20" s="33">
        <v>1293104.3500000001</v>
      </c>
      <c r="X20" s="33"/>
      <c r="Y20" s="33">
        <v>1131.55</v>
      </c>
      <c r="AA20" s="33">
        <v>1173832</v>
      </c>
      <c r="AC20" s="33">
        <v>151100</v>
      </c>
      <c r="AD20" s="37">
        <v>1922223</v>
      </c>
      <c r="AF20" s="37">
        <v>43102</v>
      </c>
      <c r="AH20" s="37">
        <v>820385.86</v>
      </c>
      <c r="AI20" s="37">
        <v>179926.32</v>
      </c>
    </row>
    <row r="21" spans="1:38" x14ac:dyDescent="0.2">
      <c r="A21" s="126" t="s">
        <v>602</v>
      </c>
      <c r="B21" s="126" t="s">
        <v>331</v>
      </c>
      <c r="C21" s="126">
        <v>8085</v>
      </c>
      <c r="D21" s="126" t="s">
        <v>112</v>
      </c>
      <c r="E21" s="126" t="s">
        <v>112</v>
      </c>
      <c r="F21" s="36">
        <v>1575610.18</v>
      </c>
      <c r="G21" s="36">
        <v>45574.85</v>
      </c>
      <c r="H21" s="36">
        <v>1215217.54</v>
      </c>
      <c r="K21" s="126">
        <v>1641154.63</v>
      </c>
      <c r="L21" s="126">
        <v>1047100.12</v>
      </c>
      <c r="N21" s="59">
        <v>283992.15999999997</v>
      </c>
      <c r="O21" s="59">
        <v>18709.2</v>
      </c>
      <c r="P21" s="59">
        <v>0</v>
      </c>
      <c r="T21" s="126">
        <v>880903.6</v>
      </c>
      <c r="U21" s="126">
        <v>3950541.16</v>
      </c>
      <c r="V21" s="33"/>
      <c r="W21" s="33">
        <v>3228638.95</v>
      </c>
      <c r="X21" s="33">
        <v>112670</v>
      </c>
      <c r="Y21" s="33">
        <v>2319.09</v>
      </c>
      <c r="AA21" s="33">
        <v>1157065</v>
      </c>
      <c r="AC21" s="33">
        <v>228140</v>
      </c>
      <c r="AD21" s="37">
        <v>1899775</v>
      </c>
      <c r="AF21" s="37">
        <v>57926</v>
      </c>
      <c r="AH21" s="37">
        <v>2171801.7999999998</v>
      </c>
      <c r="AI21" s="37">
        <v>208819.04</v>
      </c>
    </row>
    <row r="22" spans="1:38" x14ac:dyDescent="0.2">
      <c r="A22" s="126" t="s">
        <v>602</v>
      </c>
      <c r="B22" s="126" t="s">
        <v>331</v>
      </c>
      <c r="C22" s="126">
        <v>8539</v>
      </c>
      <c r="D22" s="126" t="s">
        <v>113</v>
      </c>
      <c r="E22" s="126" t="s">
        <v>113</v>
      </c>
      <c r="F22" s="36">
        <v>2034864.64</v>
      </c>
      <c r="G22" s="36">
        <v>129327.34</v>
      </c>
      <c r="H22" s="36">
        <v>354661.61</v>
      </c>
      <c r="K22" s="126">
        <v>1176633.67</v>
      </c>
      <c r="L22" s="126">
        <v>840548.68</v>
      </c>
      <c r="M22" s="59">
        <v>3000</v>
      </c>
      <c r="N22" s="59">
        <v>178386</v>
      </c>
      <c r="O22" s="59">
        <v>15000</v>
      </c>
      <c r="P22" s="59">
        <v>552.26</v>
      </c>
      <c r="T22" s="126">
        <v>1577536.92</v>
      </c>
      <c r="U22" s="126">
        <v>2643840</v>
      </c>
      <c r="V22" s="33"/>
      <c r="W22" s="33">
        <v>2823196.24</v>
      </c>
      <c r="X22" s="33"/>
      <c r="Y22" s="33">
        <v>4160.13</v>
      </c>
      <c r="AA22" s="33">
        <v>1214394.8999999999</v>
      </c>
      <c r="AC22" s="33">
        <v>461029</v>
      </c>
      <c r="AD22" s="37">
        <v>2439217.9</v>
      </c>
      <c r="AF22" s="37">
        <v>54150</v>
      </c>
      <c r="AH22" s="37">
        <v>1654443.84</v>
      </c>
      <c r="AI22" s="37">
        <v>233882.77</v>
      </c>
      <c r="AL22" s="37">
        <v>3365</v>
      </c>
    </row>
    <row r="23" spans="1:38" x14ac:dyDescent="0.2">
      <c r="A23" s="126" t="s">
        <v>602</v>
      </c>
      <c r="B23" s="126" t="s">
        <v>331</v>
      </c>
      <c r="C23" s="126">
        <v>4617</v>
      </c>
      <c r="D23" s="126" t="s">
        <v>114</v>
      </c>
      <c r="E23" s="126" t="s">
        <v>114</v>
      </c>
      <c r="F23" s="36">
        <v>1015115.94</v>
      </c>
      <c r="G23" s="36">
        <v>25772.85</v>
      </c>
      <c r="H23" s="36">
        <v>207760.66</v>
      </c>
      <c r="K23" s="126">
        <v>933299.24</v>
      </c>
      <c r="L23" s="126">
        <v>53768.47</v>
      </c>
      <c r="N23" s="59">
        <v>145115.38</v>
      </c>
      <c r="P23" s="59">
        <v>0</v>
      </c>
      <c r="T23" s="126">
        <v>-148302.35999999999</v>
      </c>
      <c r="U23" s="126">
        <v>2287723.02</v>
      </c>
      <c r="V23" s="33"/>
      <c r="W23" s="33">
        <v>1493306.04</v>
      </c>
      <c r="X23" s="33">
        <v>178161</v>
      </c>
      <c r="Y23" s="33">
        <v>1632.98</v>
      </c>
      <c r="AA23" s="33">
        <v>2097165.5</v>
      </c>
      <c r="AC23" s="33">
        <v>115620.5</v>
      </c>
      <c r="AD23" s="37">
        <v>2746082</v>
      </c>
      <c r="AF23" s="37">
        <v>53569.71</v>
      </c>
      <c r="AH23" s="37">
        <v>950735.58</v>
      </c>
      <c r="AI23" s="37">
        <v>177370.1</v>
      </c>
      <c r="AL23" s="37">
        <v>6947.51</v>
      </c>
    </row>
    <row r="24" spans="1:38" x14ac:dyDescent="0.2">
      <c r="A24" s="126" t="s">
        <v>602</v>
      </c>
      <c r="B24" s="126" t="s">
        <v>331</v>
      </c>
      <c r="C24" s="126">
        <v>8025</v>
      </c>
      <c r="D24" s="126" t="s">
        <v>115</v>
      </c>
      <c r="E24" s="126" t="s">
        <v>115</v>
      </c>
      <c r="F24" s="36">
        <v>1891573.56</v>
      </c>
      <c r="G24" s="36">
        <v>121963</v>
      </c>
      <c r="H24" s="36">
        <v>466791.87</v>
      </c>
      <c r="K24" s="126">
        <v>749533.41</v>
      </c>
      <c r="L24" s="126">
        <v>465867.63</v>
      </c>
      <c r="M24" s="59">
        <v>4900</v>
      </c>
      <c r="N24" s="59">
        <v>120246.73</v>
      </c>
      <c r="O24" s="59">
        <v>15000</v>
      </c>
      <c r="P24" s="59">
        <v>0</v>
      </c>
      <c r="T24" s="126">
        <v>664292.71</v>
      </c>
      <c r="U24" s="126">
        <v>2980228.7</v>
      </c>
      <c r="V24" s="33"/>
      <c r="W24" s="33">
        <v>1777923.08</v>
      </c>
      <c r="X24" s="33">
        <v>329525</v>
      </c>
      <c r="Y24" s="33">
        <v>2956.69</v>
      </c>
      <c r="AA24" s="33">
        <v>2725273.7</v>
      </c>
      <c r="AC24" s="33">
        <v>285528</v>
      </c>
      <c r="AD24" s="37">
        <v>3640031.7</v>
      </c>
      <c r="AF24" s="37">
        <v>59360</v>
      </c>
      <c r="AH24" s="37">
        <v>1278010.72</v>
      </c>
      <c r="AI24" s="37">
        <v>231560.37</v>
      </c>
      <c r="AL24" s="37">
        <v>1182.3499999999999</v>
      </c>
    </row>
    <row r="25" spans="1:38" x14ac:dyDescent="0.2">
      <c r="A25" s="126" t="s">
        <v>602</v>
      </c>
      <c r="B25" s="126" t="s">
        <v>331</v>
      </c>
      <c r="C25" s="126">
        <v>9296</v>
      </c>
      <c r="D25" s="126" t="s">
        <v>116</v>
      </c>
      <c r="E25" s="126" t="s">
        <v>116</v>
      </c>
      <c r="F25" s="36">
        <v>2146664.08</v>
      </c>
      <c r="G25" s="36">
        <v>234853.46</v>
      </c>
      <c r="H25" s="36">
        <v>1024427.85</v>
      </c>
      <c r="K25" s="126">
        <v>394427.35</v>
      </c>
      <c r="L25" s="126">
        <v>755324.88</v>
      </c>
      <c r="N25" s="59">
        <v>387387.17</v>
      </c>
      <c r="O25" s="59">
        <v>15000</v>
      </c>
      <c r="P25" s="59">
        <v>1370.06</v>
      </c>
      <c r="T25" s="126">
        <v>2798162.42</v>
      </c>
      <c r="U25" s="126">
        <v>928313.81</v>
      </c>
      <c r="V25" s="33"/>
      <c r="W25" s="33">
        <v>2627014.29</v>
      </c>
      <c r="X25" s="33">
        <v>223850</v>
      </c>
      <c r="AA25" s="33">
        <v>2528895.5</v>
      </c>
      <c r="AC25" s="33">
        <v>6470</v>
      </c>
      <c r="AD25" s="37">
        <v>3671465.5</v>
      </c>
      <c r="AF25" s="37">
        <v>56425</v>
      </c>
      <c r="AG25" s="37">
        <v>8170</v>
      </c>
      <c r="AH25" s="37">
        <v>959694.06</v>
      </c>
      <c r="AI25" s="37">
        <v>259011.07</v>
      </c>
      <c r="AL25" s="37">
        <v>6000</v>
      </c>
    </row>
    <row r="26" spans="1:38" x14ac:dyDescent="0.2">
      <c r="A26" s="126" t="s">
        <v>602</v>
      </c>
      <c r="B26" s="126" t="s">
        <v>331</v>
      </c>
      <c r="C26" s="126">
        <v>6137</v>
      </c>
      <c r="D26" s="126" t="s">
        <v>117</v>
      </c>
      <c r="E26" s="126" t="s">
        <v>117</v>
      </c>
      <c r="F26" s="36">
        <v>1528603.34</v>
      </c>
      <c r="G26" s="36">
        <v>312167</v>
      </c>
      <c r="H26" s="36">
        <v>473284.49</v>
      </c>
      <c r="K26" s="126">
        <v>127454.31</v>
      </c>
      <c r="L26" s="126">
        <v>880600.92</v>
      </c>
      <c r="N26" s="59">
        <v>239297.29</v>
      </c>
      <c r="P26" s="59">
        <v>0</v>
      </c>
      <c r="T26" s="126">
        <v>1807343.41</v>
      </c>
      <c r="U26" s="126">
        <v>955989.15</v>
      </c>
      <c r="V26" s="33"/>
      <c r="W26" s="33">
        <v>2230469.0699999998</v>
      </c>
      <c r="X26" s="33"/>
      <c r="Y26" s="33">
        <v>3266.4</v>
      </c>
      <c r="AA26" s="33">
        <v>2488109.9</v>
      </c>
      <c r="AC26" s="33">
        <v>261420</v>
      </c>
      <c r="AD26" s="37">
        <v>3216028.9</v>
      </c>
      <c r="AF26" s="37">
        <v>2000</v>
      </c>
      <c r="AH26" s="37">
        <v>1248163.21</v>
      </c>
      <c r="AI26" s="37">
        <v>197593.05</v>
      </c>
    </row>
    <row r="27" spans="1:38" x14ac:dyDescent="0.2">
      <c r="A27" s="126" t="s">
        <v>602</v>
      </c>
      <c r="B27" s="126" t="s">
        <v>331</v>
      </c>
      <c r="C27" s="126">
        <v>5098</v>
      </c>
      <c r="D27" s="126" t="s">
        <v>118</v>
      </c>
      <c r="E27" s="126" t="s">
        <v>118</v>
      </c>
      <c r="F27" s="36">
        <v>504101.26</v>
      </c>
      <c r="G27" s="36">
        <v>98400</v>
      </c>
      <c r="H27" s="36">
        <v>395223.92</v>
      </c>
      <c r="K27" s="126">
        <v>1035366.71</v>
      </c>
      <c r="L27" s="126">
        <v>535780.32999999996</v>
      </c>
      <c r="M27" s="59">
        <v>13710</v>
      </c>
      <c r="N27" s="59">
        <v>191082</v>
      </c>
      <c r="P27" s="59">
        <v>0</v>
      </c>
      <c r="T27" s="126">
        <v>1217688.32</v>
      </c>
      <c r="U27" s="126">
        <v>1540469.93</v>
      </c>
      <c r="V27" s="33"/>
      <c r="W27" s="33">
        <v>1800178.62</v>
      </c>
      <c r="X27" s="33">
        <v>276925</v>
      </c>
      <c r="Y27" s="33">
        <v>1574.71</v>
      </c>
      <c r="AA27" s="33">
        <v>786253.7</v>
      </c>
      <c r="AC27" s="33">
        <v>196750</v>
      </c>
      <c r="AD27" s="37">
        <v>1648969.7</v>
      </c>
      <c r="AF27" s="37">
        <v>25188</v>
      </c>
      <c r="AG27" s="37">
        <v>11900</v>
      </c>
      <c r="AH27" s="37">
        <v>1446072.07</v>
      </c>
      <c r="AI27" s="37">
        <v>323630.28999999998</v>
      </c>
    </row>
    <row r="28" spans="1:38" x14ac:dyDescent="0.2">
      <c r="A28" s="126" t="s">
        <v>602</v>
      </c>
      <c r="B28" s="126" t="s">
        <v>331</v>
      </c>
      <c r="C28" s="126">
        <v>10388</v>
      </c>
      <c r="D28" s="126" t="s">
        <v>119</v>
      </c>
      <c r="E28" s="126" t="s">
        <v>119</v>
      </c>
      <c r="F28" s="36">
        <v>2583594.73</v>
      </c>
      <c r="G28" s="36">
        <v>108339</v>
      </c>
      <c r="H28" s="36">
        <v>430828.52</v>
      </c>
      <c r="K28" s="126">
        <v>241534.09</v>
      </c>
      <c r="L28" s="126">
        <v>567315.38</v>
      </c>
      <c r="N28" s="59">
        <v>400050</v>
      </c>
      <c r="P28" s="59">
        <v>0</v>
      </c>
      <c r="R28" s="126">
        <v>13322</v>
      </c>
      <c r="T28" s="126">
        <v>669817.43000000005</v>
      </c>
      <c r="U28" s="126">
        <v>2399548.4500000002</v>
      </c>
      <c r="V28" s="33"/>
      <c r="W28" s="33">
        <v>2758107.3</v>
      </c>
      <c r="X28" s="33">
        <v>53200</v>
      </c>
      <c r="Y28" s="33">
        <v>4078.78</v>
      </c>
      <c r="AA28" s="33">
        <v>2902124</v>
      </c>
      <c r="AC28" s="33">
        <v>256185</v>
      </c>
      <c r="AD28" s="37">
        <v>4246485.12</v>
      </c>
      <c r="AF28" s="37">
        <v>53298</v>
      </c>
      <c r="AG28" s="37">
        <v>18174</v>
      </c>
      <c r="AH28" s="37">
        <v>1134910.26</v>
      </c>
      <c r="AI28" s="37">
        <v>71953.86</v>
      </c>
    </row>
    <row r="29" spans="1:38" x14ac:dyDescent="0.2">
      <c r="A29" s="126" t="s">
        <v>602</v>
      </c>
      <c r="B29" s="126" t="s">
        <v>331</v>
      </c>
      <c r="C29" s="126">
        <v>8779</v>
      </c>
      <c r="D29" s="126" t="s">
        <v>120</v>
      </c>
      <c r="E29" s="126" t="s">
        <v>120</v>
      </c>
      <c r="F29" s="36">
        <v>732508.94</v>
      </c>
      <c r="G29" s="36">
        <v>58327.94</v>
      </c>
      <c r="H29" s="36">
        <v>412092.49</v>
      </c>
      <c r="K29" s="126">
        <v>1748391.16</v>
      </c>
      <c r="L29" s="126">
        <v>637551.34</v>
      </c>
      <c r="N29" s="59">
        <v>63381</v>
      </c>
      <c r="O29" s="59">
        <v>37466</v>
      </c>
      <c r="P29" s="59">
        <v>0</v>
      </c>
      <c r="S29" s="126">
        <v>-583672.99</v>
      </c>
      <c r="T29" s="126">
        <v>334039.17</v>
      </c>
      <c r="U29" s="126">
        <v>3847094.62</v>
      </c>
      <c r="V29" s="33"/>
      <c r="W29" s="33">
        <v>2308984.38</v>
      </c>
      <c r="X29" s="33"/>
      <c r="Y29" s="33">
        <v>1700.44</v>
      </c>
      <c r="AA29" s="33">
        <v>2470736.5</v>
      </c>
      <c r="AC29" s="33">
        <v>342399</v>
      </c>
      <c r="AD29" s="37">
        <v>3440859.5</v>
      </c>
      <c r="AF29" s="37">
        <v>12428</v>
      </c>
      <c r="AH29" s="37">
        <v>1589171.28</v>
      </c>
      <c r="AI29" s="37">
        <v>177601.47</v>
      </c>
      <c r="AL29" s="37">
        <v>13196</v>
      </c>
    </row>
    <row r="30" spans="1:38" x14ac:dyDescent="0.2">
      <c r="A30" s="126" t="s">
        <v>602</v>
      </c>
      <c r="B30" s="126" t="s">
        <v>331</v>
      </c>
      <c r="C30" s="126">
        <v>13821</v>
      </c>
      <c r="D30" s="126" t="s">
        <v>121</v>
      </c>
      <c r="E30" s="126" t="s">
        <v>121</v>
      </c>
      <c r="F30" s="36">
        <v>2434629.5</v>
      </c>
      <c r="G30" s="36">
        <v>142875.85</v>
      </c>
      <c r="H30" s="36">
        <v>549479.26</v>
      </c>
      <c r="K30" s="126">
        <v>4</v>
      </c>
      <c r="L30" s="126">
        <v>645791.56000000006</v>
      </c>
      <c r="M30" s="59">
        <v>3500</v>
      </c>
      <c r="N30" s="59">
        <v>398170.91</v>
      </c>
      <c r="P30" s="59">
        <v>0</v>
      </c>
      <c r="T30" s="126">
        <v>871242.21</v>
      </c>
      <c r="U30" s="126">
        <v>2781867.7</v>
      </c>
      <c r="V30" s="33"/>
      <c r="W30" s="33">
        <v>2700145</v>
      </c>
      <c r="X30" s="33">
        <v>59125</v>
      </c>
      <c r="Y30" s="33">
        <v>4428.2700000000004</v>
      </c>
      <c r="AA30" s="33">
        <v>3206493.5</v>
      </c>
      <c r="AC30" s="33">
        <v>230578</v>
      </c>
      <c r="AD30" s="37">
        <v>4658769.5</v>
      </c>
      <c r="AF30" s="37">
        <v>62360</v>
      </c>
      <c r="AH30" s="37">
        <v>1654666.6</v>
      </c>
      <c r="AI30" s="37">
        <v>106974.32</v>
      </c>
    </row>
    <row r="31" spans="1:38" x14ac:dyDescent="0.2">
      <c r="A31" s="126" t="s">
        <v>602</v>
      </c>
      <c r="B31" s="126" t="s">
        <v>331</v>
      </c>
      <c r="C31" s="126">
        <v>6605</v>
      </c>
      <c r="D31" s="126" t="s">
        <v>122</v>
      </c>
      <c r="E31" s="126" t="s">
        <v>122</v>
      </c>
      <c r="F31" s="36">
        <v>1473449.79</v>
      </c>
      <c r="G31" s="36">
        <v>63154.53</v>
      </c>
      <c r="H31" s="36">
        <v>458679.98</v>
      </c>
      <c r="K31" s="126">
        <v>705100.06</v>
      </c>
      <c r="L31" s="126">
        <v>430213.33</v>
      </c>
      <c r="M31" s="59">
        <v>0</v>
      </c>
      <c r="N31" s="59">
        <v>76150.47</v>
      </c>
      <c r="O31" s="59">
        <v>30065.279999999999</v>
      </c>
      <c r="P31" s="59">
        <v>650</v>
      </c>
      <c r="T31" s="126">
        <v>789105.82</v>
      </c>
      <c r="U31" s="126">
        <v>1887309.56</v>
      </c>
      <c r="V31" s="33"/>
      <c r="W31" s="33">
        <v>1820451.03</v>
      </c>
      <c r="X31" s="33">
        <v>262550</v>
      </c>
      <c r="Y31" s="33">
        <v>2420.84</v>
      </c>
      <c r="AA31" s="33">
        <v>3011598</v>
      </c>
      <c r="AC31" s="33">
        <v>306812</v>
      </c>
      <c r="AD31" s="37">
        <v>3666228</v>
      </c>
      <c r="AG31" s="37">
        <v>75394</v>
      </c>
      <c r="AH31" s="37">
        <v>1114760.04</v>
      </c>
      <c r="AI31" s="37">
        <v>200133.27</v>
      </c>
    </row>
    <row r="32" spans="1:38" x14ac:dyDescent="0.2">
      <c r="A32" s="126" t="s">
        <v>602</v>
      </c>
      <c r="B32" s="126" t="s">
        <v>331</v>
      </c>
      <c r="C32" s="126">
        <v>4845</v>
      </c>
      <c r="D32" s="126" t="s">
        <v>123</v>
      </c>
      <c r="E32" s="126" t="s">
        <v>123</v>
      </c>
      <c r="F32" s="36">
        <v>1274618.76</v>
      </c>
      <c r="G32" s="36">
        <v>55869.49</v>
      </c>
      <c r="H32" s="36">
        <v>111344.68</v>
      </c>
      <c r="K32" s="126">
        <v>504550.84</v>
      </c>
      <c r="L32" s="126">
        <v>185509.82</v>
      </c>
      <c r="N32" s="59">
        <v>121709.78</v>
      </c>
      <c r="O32" s="59">
        <v>16459.919999999998</v>
      </c>
      <c r="P32" s="59">
        <v>0</v>
      </c>
      <c r="T32" s="126">
        <v>-164244.96</v>
      </c>
      <c r="U32" s="126">
        <v>2302867.0299999998</v>
      </c>
      <c r="V32" s="33"/>
      <c r="W32" s="33">
        <v>1191678.78</v>
      </c>
      <c r="X32" s="33">
        <v>209023</v>
      </c>
      <c r="Y32" s="33">
        <v>2306.4</v>
      </c>
      <c r="AA32" s="33">
        <v>1282085</v>
      </c>
      <c r="AC32" s="33">
        <v>46584</v>
      </c>
      <c r="AD32" s="37">
        <v>1738665</v>
      </c>
      <c r="AF32" s="37">
        <v>49598</v>
      </c>
      <c r="AG32" s="37">
        <v>5020</v>
      </c>
      <c r="AH32" s="37">
        <v>921432.06</v>
      </c>
      <c r="AI32" s="37">
        <v>160730.29999999999</v>
      </c>
      <c r="AL32" s="37">
        <v>1130</v>
      </c>
    </row>
    <row r="33" spans="1:38" x14ac:dyDescent="0.2">
      <c r="A33" s="126" t="s">
        <v>602</v>
      </c>
      <c r="B33" s="126" t="s">
        <v>331</v>
      </c>
      <c r="C33" s="126">
        <v>5126</v>
      </c>
      <c r="D33" s="126" t="s">
        <v>124</v>
      </c>
      <c r="E33" s="126" t="s">
        <v>124</v>
      </c>
      <c r="F33" s="36">
        <v>1140872.47</v>
      </c>
      <c r="G33" s="36">
        <v>370520.05</v>
      </c>
      <c r="H33" s="36">
        <v>400252.15999999997</v>
      </c>
      <c r="K33" s="126">
        <v>3596762.2</v>
      </c>
      <c r="L33" s="126">
        <v>870087.32</v>
      </c>
      <c r="M33" s="59">
        <v>0</v>
      </c>
      <c r="N33" s="59">
        <v>184823</v>
      </c>
      <c r="O33" s="59">
        <v>15465</v>
      </c>
      <c r="P33" s="59">
        <v>0</v>
      </c>
      <c r="T33" s="126">
        <v>5465107.9400000004</v>
      </c>
      <c r="U33" s="126">
        <v>1722667.58</v>
      </c>
      <c r="V33" s="33"/>
      <c r="W33" s="33">
        <v>1785603.86</v>
      </c>
      <c r="X33" s="33"/>
      <c r="Y33" s="33">
        <v>2425.2399999999998</v>
      </c>
      <c r="AA33" s="33">
        <v>1248086</v>
      </c>
      <c r="AC33" s="33">
        <v>306200</v>
      </c>
      <c r="AD33" s="37">
        <v>2216655</v>
      </c>
      <c r="AF33" s="37">
        <v>2880</v>
      </c>
      <c r="AH33" s="37">
        <v>1560530.36</v>
      </c>
      <c r="AI33" s="37">
        <v>571819.06000000006</v>
      </c>
    </row>
    <row r="34" spans="1:38" x14ac:dyDescent="0.2">
      <c r="A34" s="126" t="s">
        <v>602</v>
      </c>
      <c r="B34" s="126" t="s">
        <v>331</v>
      </c>
      <c r="C34" s="126">
        <v>4886</v>
      </c>
      <c r="D34" s="126" t="s">
        <v>125</v>
      </c>
      <c r="E34" s="126" t="s">
        <v>125</v>
      </c>
      <c r="F34" s="36">
        <v>1423897.72</v>
      </c>
      <c r="G34" s="36">
        <v>82810.460000000006</v>
      </c>
      <c r="H34" s="36">
        <v>383035.74</v>
      </c>
      <c r="K34" s="126">
        <v>220812.77</v>
      </c>
      <c r="L34" s="126">
        <v>405078.15</v>
      </c>
      <c r="N34" s="59">
        <v>190043.89</v>
      </c>
      <c r="O34" s="59">
        <v>9587</v>
      </c>
      <c r="P34" s="59">
        <v>0</v>
      </c>
      <c r="T34" s="126">
        <v>77806.52</v>
      </c>
      <c r="U34" s="126">
        <v>2074532.05</v>
      </c>
      <c r="V34" s="33"/>
      <c r="W34" s="33">
        <v>1571714.85</v>
      </c>
      <c r="X34" s="33">
        <v>149944</v>
      </c>
      <c r="Y34" s="33">
        <v>2899.84</v>
      </c>
      <c r="AA34" s="33">
        <v>1915851</v>
      </c>
      <c r="AC34" s="33">
        <v>97178.94</v>
      </c>
      <c r="AD34" s="37">
        <v>2453158</v>
      </c>
      <c r="AF34" s="37">
        <v>38516</v>
      </c>
      <c r="AG34" s="37">
        <v>4000</v>
      </c>
      <c r="AH34" s="37">
        <v>974122.26</v>
      </c>
      <c r="AI34" s="37">
        <v>102926.99</v>
      </c>
      <c r="AL34" s="37">
        <v>1200</v>
      </c>
    </row>
    <row r="35" spans="1:38" x14ac:dyDescent="0.2">
      <c r="A35" s="126" t="s">
        <v>602</v>
      </c>
      <c r="B35" s="126" t="s">
        <v>331</v>
      </c>
      <c r="C35" s="126">
        <v>4684</v>
      </c>
      <c r="D35" s="126" t="s">
        <v>126</v>
      </c>
      <c r="E35" s="126" t="s">
        <v>126</v>
      </c>
      <c r="F35" s="36">
        <v>1001113.19</v>
      </c>
      <c r="G35" s="36">
        <v>134212.70000000001</v>
      </c>
      <c r="H35" s="36">
        <v>186600.26</v>
      </c>
      <c r="J35" s="126">
        <v>5228.91</v>
      </c>
      <c r="K35" s="126">
        <v>705921.65</v>
      </c>
      <c r="L35" s="126">
        <v>882086.48</v>
      </c>
      <c r="M35" s="59">
        <v>9150</v>
      </c>
      <c r="N35" s="59">
        <v>201756.63</v>
      </c>
      <c r="O35" s="59">
        <v>15000</v>
      </c>
      <c r="P35" s="59">
        <v>0</v>
      </c>
      <c r="T35" s="126">
        <v>1815261.88</v>
      </c>
      <c r="U35" s="126">
        <v>900591.29</v>
      </c>
      <c r="V35" s="33"/>
      <c r="W35" s="33">
        <v>1413291.98</v>
      </c>
      <c r="X35" s="33">
        <v>86200</v>
      </c>
      <c r="Y35" s="33">
        <v>1674.62</v>
      </c>
      <c r="AA35" s="33">
        <v>1601190</v>
      </c>
      <c r="AC35" s="33">
        <v>76085</v>
      </c>
      <c r="AD35" s="37">
        <v>2106366</v>
      </c>
      <c r="AH35" s="37">
        <v>919129.75</v>
      </c>
      <c r="AI35" s="37">
        <v>172094.36</v>
      </c>
      <c r="AK35" s="37">
        <v>168.1</v>
      </c>
      <c r="AL35" s="37">
        <v>7280</v>
      </c>
    </row>
    <row r="36" spans="1:38" x14ac:dyDescent="0.2">
      <c r="A36" s="126" t="s">
        <v>602</v>
      </c>
      <c r="B36" s="126" t="s">
        <v>331</v>
      </c>
      <c r="C36" s="126">
        <v>7160</v>
      </c>
      <c r="D36" s="126" t="s">
        <v>127</v>
      </c>
      <c r="E36" s="126" t="s">
        <v>127</v>
      </c>
      <c r="F36" s="36">
        <v>1615760.81</v>
      </c>
      <c r="G36" s="36">
        <v>74653</v>
      </c>
      <c r="H36" s="36">
        <v>189010.67</v>
      </c>
      <c r="K36" s="126">
        <v>863627.2</v>
      </c>
      <c r="L36" s="126">
        <v>1148787.19</v>
      </c>
      <c r="M36" s="59">
        <v>0</v>
      </c>
      <c r="N36" s="59">
        <v>86825.33</v>
      </c>
      <c r="P36" s="59">
        <v>1299.1099999999999</v>
      </c>
      <c r="R36" s="126">
        <v>15000</v>
      </c>
      <c r="T36" s="126">
        <v>1109543.32</v>
      </c>
      <c r="U36" s="126">
        <v>2673935.1</v>
      </c>
      <c r="V36" s="33"/>
      <c r="W36" s="33">
        <v>2406052.9300000002</v>
      </c>
      <c r="X36" s="33">
        <v>67600</v>
      </c>
      <c r="Y36" s="33">
        <v>3041.91</v>
      </c>
      <c r="AA36" s="33">
        <v>1744444</v>
      </c>
      <c r="AC36" s="33">
        <v>224360</v>
      </c>
      <c r="AD36" s="37">
        <v>2766598</v>
      </c>
      <c r="AG36" s="37">
        <v>74728</v>
      </c>
      <c r="AH36" s="37">
        <v>1283049.58</v>
      </c>
      <c r="AI36" s="37">
        <v>315887.25</v>
      </c>
    </row>
    <row r="37" spans="1:38" x14ac:dyDescent="0.2">
      <c r="A37" s="126" t="s">
        <v>602</v>
      </c>
      <c r="B37" s="126" t="s">
        <v>331</v>
      </c>
      <c r="C37" s="126">
        <v>5368</v>
      </c>
      <c r="D37" s="126" t="s">
        <v>128</v>
      </c>
      <c r="E37" s="126" t="s">
        <v>128</v>
      </c>
      <c r="F37" s="36">
        <v>1844811.32</v>
      </c>
      <c r="G37" s="36">
        <v>76589</v>
      </c>
      <c r="H37" s="36">
        <v>266776.23</v>
      </c>
      <c r="K37" s="126">
        <v>229363</v>
      </c>
      <c r="L37" s="126">
        <v>78952.75</v>
      </c>
      <c r="M37" s="59">
        <v>0</v>
      </c>
      <c r="N37" s="59">
        <v>97307</v>
      </c>
      <c r="P37" s="59">
        <v>0</v>
      </c>
      <c r="T37" s="126">
        <v>325465.09000000003</v>
      </c>
      <c r="U37" s="126">
        <v>1942985.43</v>
      </c>
      <c r="V37" s="33"/>
      <c r="W37" s="33">
        <v>1542860.76</v>
      </c>
      <c r="X37" s="33">
        <v>145250</v>
      </c>
      <c r="Y37" s="33">
        <v>3275.04</v>
      </c>
      <c r="AA37" s="33">
        <v>1309252</v>
      </c>
      <c r="AC37" s="33">
        <v>283400</v>
      </c>
      <c r="AD37" s="37">
        <v>1879751</v>
      </c>
      <c r="AG37" s="37">
        <v>45549</v>
      </c>
      <c r="AH37" s="37">
        <v>1079932.45</v>
      </c>
      <c r="AI37" s="37">
        <v>148070.57</v>
      </c>
    </row>
    <row r="38" spans="1:38" x14ac:dyDescent="0.2">
      <c r="A38" s="126" t="s">
        <v>602</v>
      </c>
      <c r="B38" s="126" t="s">
        <v>331</v>
      </c>
      <c r="C38" s="126">
        <v>5870</v>
      </c>
      <c r="D38" s="126" t="s">
        <v>129</v>
      </c>
      <c r="E38" s="126" t="s">
        <v>129</v>
      </c>
      <c r="F38" s="36">
        <v>963326.89</v>
      </c>
      <c r="G38" s="36">
        <v>293614.87</v>
      </c>
      <c r="H38" s="36">
        <v>353841.41</v>
      </c>
      <c r="K38" s="126">
        <v>45736.87</v>
      </c>
      <c r="L38" s="126">
        <v>114910.68</v>
      </c>
      <c r="N38" s="59">
        <v>189050</v>
      </c>
      <c r="O38" s="59">
        <v>15000</v>
      </c>
      <c r="P38" s="59">
        <v>0</v>
      </c>
      <c r="T38" s="126">
        <v>-892333.43</v>
      </c>
      <c r="U38" s="126">
        <v>2306439.37</v>
      </c>
      <c r="V38" s="33"/>
      <c r="W38" s="33">
        <v>1638031.07</v>
      </c>
      <c r="X38" s="33">
        <v>191275</v>
      </c>
      <c r="Y38" s="33">
        <v>1948.67</v>
      </c>
      <c r="AA38" s="33">
        <v>1846067</v>
      </c>
      <c r="AC38" s="33">
        <v>78800</v>
      </c>
      <c r="AD38" s="37">
        <v>2316411</v>
      </c>
      <c r="AF38" s="37">
        <v>15924</v>
      </c>
      <c r="AG38" s="37">
        <v>25796</v>
      </c>
      <c r="AH38" s="37">
        <v>1225408.76</v>
      </c>
      <c r="AI38" s="37">
        <v>17147.2</v>
      </c>
      <c r="AL38" s="37">
        <v>2160</v>
      </c>
    </row>
    <row r="39" spans="1:38" x14ac:dyDescent="0.2">
      <c r="A39" s="126" t="s">
        <v>602</v>
      </c>
      <c r="B39" s="126" t="s">
        <v>331</v>
      </c>
      <c r="C39" s="126">
        <v>3793</v>
      </c>
      <c r="D39" s="126" t="s">
        <v>130</v>
      </c>
      <c r="E39" s="126" t="s">
        <v>130</v>
      </c>
      <c r="F39" s="36">
        <v>722782.71999999997</v>
      </c>
      <c r="G39" s="36">
        <v>131532.79999999999</v>
      </c>
      <c r="H39" s="36">
        <v>269121.2</v>
      </c>
      <c r="K39" s="126">
        <v>511562.96</v>
      </c>
      <c r="L39" s="126">
        <v>354186.41</v>
      </c>
      <c r="N39" s="59">
        <v>61697.37</v>
      </c>
      <c r="O39" s="59">
        <v>36747.68</v>
      </c>
      <c r="P39" s="59">
        <v>0</v>
      </c>
      <c r="T39" s="126">
        <v>531294.89</v>
      </c>
      <c r="U39" s="126">
        <v>1600056.47</v>
      </c>
      <c r="V39" s="33"/>
      <c r="W39" s="33">
        <v>1353025.47</v>
      </c>
      <c r="X39" s="33">
        <v>75457.5</v>
      </c>
      <c r="Y39" s="33">
        <v>1811.47</v>
      </c>
      <c r="AA39" s="33">
        <v>1344525</v>
      </c>
      <c r="AC39" s="33">
        <v>207680</v>
      </c>
      <c r="AD39" s="37">
        <v>1866028</v>
      </c>
      <c r="AF39" s="37">
        <v>32398</v>
      </c>
      <c r="AG39" s="37">
        <v>51422</v>
      </c>
      <c r="AH39" s="37">
        <v>1024971.11</v>
      </c>
      <c r="AI39" s="37">
        <v>248290.65</v>
      </c>
    </row>
    <row r="40" spans="1:38" x14ac:dyDescent="0.2">
      <c r="A40" s="126" t="s">
        <v>602</v>
      </c>
      <c r="B40" s="126" t="s">
        <v>331</v>
      </c>
      <c r="C40" s="126">
        <v>6053</v>
      </c>
      <c r="D40" s="126" t="s">
        <v>284</v>
      </c>
      <c r="E40" s="126" t="s">
        <v>284</v>
      </c>
      <c r="F40" s="36">
        <v>1105995.8700000001</v>
      </c>
      <c r="G40" s="36">
        <v>214996.29</v>
      </c>
      <c r="H40" s="36">
        <v>322078.67</v>
      </c>
      <c r="K40" s="126">
        <v>786749.25</v>
      </c>
      <c r="L40" s="126">
        <v>220075.68</v>
      </c>
      <c r="M40" s="59">
        <v>29820.9</v>
      </c>
      <c r="N40" s="59">
        <v>226822.64</v>
      </c>
      <c r="O40" s="59">
        <v>94</v>
      </c>
      <c r="P40" s="59">
        <v>0</v>
      </c>
      <c r="R40" s="126">
        <v>15000</v>
      </c>
      <c r="T40" s="126">
        <v>15699.07</v>
      </c>
      <c r="U40" s="126">
        <v>2970314.75</v>
      </c>
      <c r="V40" s="33"/>
      <c r="W40" s="33">
        <v>1388185.59</v>
      </c>
      <c r="X40" s="33">
        <v>55000</v>
      </c>
      <c r="Y40" s="33">
        <v>2240.61</v>
      </c>
      <c r="AA40" s="33">
        <v>1177840</v>
      </c>
      <c r="AC40" s="33">
        <v>206200</v>
      </c>
      <c r="AD40" s="37">
        <v>2080366</v>
      </c>
      <c r="AF40" s="37">
        <v>52107</v>
      </c>
      <c r="AG40" s="37">
        <v>11720</v>
      </c>
      <c r="AH40" s="37">
        <v>1183494.3999999999</v>
      </c>
      <c r="AI40" s="37">
        <v>109634.4</v>
      </c>
    </row>
    <row r="41" spans="1:38" x14ac:dyDescent="0.2">
      <c r="A41" s="126" t="s">
        <v>602</v>
      </c>
      <c r="B41" s="126" t="s">
        <v>331</v>
      </c>
      <c r="C41" s="126">
        <v>7865</v>
      </c>
      <c r="D41" s="126" t="s">
        <v>285</v>
      </c>
      <c r="E41" s="126" t="s">
        <v>285</v>
      </c>
      <c r="F41" s="36">
        <v>1436593.91</v>
      </c>
      <c r="G41" s="36">
        <v>187855</v>
      </c>
      <c r="H41" s="36">
        <v>195336.57</v>
      </c>
      <c r="K41" s="126">
        <v>1924922.99</v>
      </c>
      <c r="L41" s="126">
        <v>533500.51</v>
      </c>
      <c r="N41" s="59">
        <v>164967.32</v>
      </c>
      <c r="P41" s="59">
        <v>0</v>
      </c>
      <c r="T41" s="126">
        <v>1616369.55</v>
      </c>
      <c r="U41" s="126">
        <v>3203233.17</v>
      </c>
      <c r="V41" s="33"/>
      <c r="W41" s="33">
        <v>1361454.3</v>
      </c>
      <c r="X41" s="33">
        <v>157630</v>
      </c>
      <c r="Y41" s="33">
        <v>3657.62</v>
      </c>
      <c r="AA41" s="33">
        <v>1118510</v>
      </c>
      <c r="AC41" s="33">
        <v>135019.79999999999</v>
      </c>
      <c r="AD41" s="37">
        <v>1858033</v>
      </c>
      <c r="AF41" s="37">
        <v>36149</v>
      </c>
      <c r="AH41" s="37">
        <v>1410668.24</v>
      </c>
      <c r="AI41" s="37">
        <v>177782.54</v>
      </c>
    </row>
    <row r="42" spans="1:38" x14ac:dyDescent="0.2">
      <c r="A42" s="126" t="s">
        <v>602</v>
      </c>
      <c r="B42" s="126" t="s">
        <v>331</v>
      </c>
      <c r="C42" s="126">
        <v>2654</v>
      </c>
      <c r="D42" s="126" t="s">
        <v>286</v>
      </c>
      <c r="E42" s="126" t="s">
        <v>286</v>
      </c>
      <c r="F42" s="36">
        <v>748745.84</v>
      </c>
      <c r="G42" s="36">
        <v>37482.11</v>
      </c>
      <c r="H42" s="36">
        <v>130042.92</v>
      </c>
      <c r="K42" s="126">
        <v>76477.73</v>
      </c>
      <c r="L42" s="126">
        <v>276257.90999999997</v>
      </c>
      <c r="N42" s="59">
        <v>236564.48000000001</v>
      </c>
      <c r="P42" s="59">
        <v>3328</v>
      </c>
      <c r="T42" s="126">
        <v>-603789.57999999996</v>
      </c>
      <c r="U42" s="126">
        <v>2001291.5</v>
      </c>
      <c r="V42" s="33"/>
      <c r="W42" s="33">
        <v>907385.47</v>
      </c>
      <c r="X42" s="33"/>
      <c r="AA42" s="33">
        <v>879772.6</v>
      </c>
      <c r="AC42" s="33">
        <v>900</v>
      </c>
      <c r="AD42" s="37">
        <v>1402004.6</v>
      </c>
      <c r="AF42" s="37">
        <v>4000</v>
      </c>
      <c r="AG42" s="37">
        <v>17164</v>
      </c>
      <c r="AH42" s="37">
        <v>639741.04</v>
      </c>
      <c r="AI42" s="37">
        <v>93536.320000000007</v>
      </c>
    </row>
    <row r="43" spans="1:38" x14ac:dyDescent="0.2">
      <c r="A43" s="126" t="s">
        <v>602</v>
      </c>
      <c r="B43" s="126" t="s">
        <v>331</v>
      </c>
      <c r="C43" s="126">
        <v>5308</v>
      </c>
      <c r="D43" s="126" t="s">
        <v>314</v>
      </c>
      <c r="E43" s="126" t="s">
        <v>314</v>
      </c>
      <c r="F43" s="36">
        <v>1372012.24</v>
      </c>
      <c r="G43" s="36">
        <v>148362.69</v>
      </c>
      <c r="H43" s="36">
        <v>182651.07</v>
      </c>
      <c r="K43" s="126">
        <v>2690111.94</v>
      </c>
      <c r="L43" s="126">
        <v>530677.80000000005</v>
      </c>
      <c r="N43" s="59">
        <v>153662.42000000001</v>
      </c>
      <c r="O43" s="59">
        <v>1982.64</v>
      </c>
      <c r="P43" s="59">
        <v>0</v>
      </c>
      <c r="T43" s="126">
        <v>912113.17</v>
      </c>
      <c r="U43" s="126">
        <v>3800882.66</v>
      </c>
      <c r="V43" s="33"/>
      <c r="W43" s="33">
        <v>1622817.27</v>
      </c>
      <c r="X43" s="33">
        <v>91700</v>
      </c>
      <c r="Y43" s="33">
        <v>2741.44</v>
      </c>
      <c r="AA43" s="33">
        <v>755162</v>
      </c>
      <c r="AC43" s="33">
        <v>146600</v>
      </c>
      <c r="AD43" s="37">
        <v>1533086</v>
      </c>
      <c r="AF43" s="37">
        <v>39182</v>
      </c>
      <c r="AG43" s="37">
        <v>19040</v>
      </c>
      <c r="AH43" s="37">
        <v>804677.93</v>
      </c>
      <c r="AI43" s="37">
        <v>167859.93</v>
      </c>
    </row>
    <row r="44" spans="1:38" x14ac:dyDescent="0.2">
      <c r="A44" s="126" t="s">
        <v>606</v>
      </c>
      <c r="B44" s="126" t="s">
        <v>332</v>
      </c>
      <c r="C44" s="126">
        <v>3359</v>
      </c>
      <c r="D44" s="126" t="s">
        <v>131</v>
      </c>
      <c r="E44" s="126" t="s">
        <v>131</v>
      </c>
      <c r="F44" s="36">
        <v>712636.23</v>
      </c>
      <c r="G44" s="36">
        <v>40194.5</v>
      </c>
      <c r="H44" s="36">
        <v>108260.65</v>
      </c>
      <c r="K44" s="126">
        <v>617557.67000000004</v>
      </c>
      <c r="L44" s="126">
        <v>343109.8</v>
      </c>
      <c r="M44" s="59">
        <v>2400</v>
      </c>
      <c r="N44" s="59">
        <v>31260.19</v>
      </c>
      <c r="P44" s="59">
        <v>0</v>
      </c>
      <c r="T44" s="126">
        <v>-96579.41</v>
      </c>
      <c r="U44" s="126">
        <v>2024806.3999999999</v>
      </c>
      <c r="V44" s="33"/>
      <c r="W44" s="33">
        <v>1221178.24</v>
      </c>
      <c r="X44" s="33">
        <v>35000</v>
      </c>
      <c r="Y44" s="33">
        <v>1258.06</v>
      </c>
      <c r="AA44" s="33">
        <v>1001693</v>
      </c>
      <c r="AC44" s="33">
        <v>174294.57</v>
      </c>
      <c r="AD44" s="37">
        <v>1604343</v>
      </c>
      <c r="AF44" s="37">
        <v>17750</v>
      </c>
      <c r="AH44" s="37">
        <v>662050.81000000006</v>
      </c>
      <c r="AI44" s="37">
        <v>272272.39</v>
      </c>
      <c r="AL44" s="37">
        <v>17136</v>
      </c>
    </row>
    <row r="45" spans="1:38" x14ac:dyDescent="0.2">
      <c r="A45" s="126" t="s">
        <v>606</v>
      </c>
      <c r="B45" s="126" t="s">
        <v>332</v>
      </c>
      <c r="C45" s="126">
        <v>3931</v>
      </c>
      <c r="D45" s="126" t="s">
        <v>132</v>
      </c>
      <c r="E45" s="126" t="s">
        <v>132</v>
      </c>
      <c r="F45" s="36">
        <v>964774.33</v>
      </c>
      <c r="G45" s="36">
        <v>23125.9</v>
      </c>
      <c r="H45" s="36">
        <v>87776.26</v>
      </c>
      <c r="K45" s="126">
        <v>619937.99</v>
      </c>
      <c r="L45" s="126">
        <v>232819.34</v>
      </c>
      <c r="M45" s="59">
        <v>2400</v>
      </c>
      <c r="N45" s="59">
        <v>47891.41</v>
      </c>
      <c r="P45" s="59">
        <v>0</v>
      </c>
      <c r="T45" s="126">
        <v>-362543.62</v>
      </c>
      <c r="U45" s="126">
        <v>2381908.6800000002</v>
      </c>
      <c r="V45" s="33"/>
      <c r="W45" s="33">
        <v>1384392.5</v>
      </c>
      <c r="X45" s="33">
        <v>233250</v>
      </c>
      <c r="Y45" s="33">
        <v>1881.69</v>
      </c>
      <c r="AA45" s="33">
        <v>791859.5</v>
      </c>
      <c r="AC45" s="33">
        <v>178688.6</v>
      </c>
      <c r="AD45" s="37">
        <v>1394085.5</v>
      </c>
      <c r="AF45" s="37">
        <v>44208</v>
      </c>
      <c r="AH45" s="37">
        <v>987135.38</v>
      </c>
      <c r="AI45" s="37">
        <v>235673.06</v>
      </c>
      <c r="AL45" s="37">
        <v>70193</v>
      </c>
    </row>
    <row r="46" spans="1:38" x14ac:dyDescent="0.2">
      <c r="A46" s="126" t="s">
        <v>606</v>
      </c>
      <c r="B46" s="126" t="s">
        <v>332</v>
      </c>
      <c r="C46" s="126">
        <v>3732</v>
      </c>
      <c r="D46" s="126" t="s">
        <v>133</v>
      </c>
      <c r="E46" s="126" t="s">
        <v>133</v>
      </c>
      <c r="F46" s="36">
        <v>622994.91</v>
      </c>
      <c r="G46" s="36">
        <v>175546</v>
      </c>
      <c r="H46" s="36">
        <v>144685.1</v>
      </c>
      <c r="K46" s="126">
        <v>1009309.59</v>
      </c>
      <c r="L46" s="126">
        <v>370481.84</v>
      </c>
      <c r="M46" s="59">
        <v>5000</v>
      </c>
      <c r="N46" s="59">
        <v>28671.3</v>
      </c>
      <c r="P46" s="59">
        <v>917</v>
      </c>
      <c r="R46" s="126">
        <v>30000</v>
      </c>
      <c r="T46" s="126">
        <v>-359259.34</v>
      </c>
      <c r="U46" s="126">
        <v>2692203.68</v>
      </c>
      <c r="V46" s="33"/>
      <c r="W46" s="33">
        <v>1120966.48</v>
      </c>
      <c r="X46" s="33">
        <v>294006</v>
      </c>
      <c r="Y46" s="33">
        <v>1327.13</v>
      </c>
      <c r="AA46" s="33">
        <v>2572584</v>
      </c>
      <c r="AC46" s="33">
        <v>185300</v>
      </c>
      <c r="AD46" s="37">
        <v>3028334</v>
      </c>
      <c r="AF46" s="37">
        <v>10200</v>
      </c>
      <c r="AH46" s="37">
        <v>955385.15</v>
      </c>
      <c r="AI46" s="37">
        <v>254779.66</v>
      </c>
    </row>
    <row r="47" spans="1:38" x14ac:dyDescent="0.2">
      <c r="A47" s="126" t="s">
        <v>606</v>
      </c>
      <c r="B47" s="126" t="s">
        <v>332</v>
      </c>
      <c r="C47" s="126">
        <v>3470</v>
      </c>
      <c r="D47" s="126" t="s">
        <v>134</v>
      </c>
      <c r="E47" s="126" t="s">
        <v>134</v>
      </c>
      <c r="F47" s="36">
        <v>373270.47</v>
      </c>
      <c r="G47" s="36">
        <v>3852</v>
      </c>
      <c r="H47" s="36">
        <v>54869.599999999999</v>
      </c>
      <c r="K47" s="126">
        <v>552241.49</v>
      </c>
      <c r="L47" s="126">
        <v>306501.31</v>
      </c>
      <c r="M47" s="59">
        <v>3500</v>
      </c>
      <c r="N47" s="59">
        <v>29150</v>
      </c>
      <c r="P47" s="59">
        <v>0</v>
      </c>
      <c r="T47" s="126">
        <v>-1520719.67</v>
      </c>
      <c r="U47" s="126">
        <v>2888756.2</v>
      </c>
      <c r="V47" s="33"/>
      <c r="W47" s="33">
        <v>1197961.3899999999</v>
      </c>
      <c r="X47" s="33"/>
      <c r="Y47" s="33">
        <v>404.61</v>
      </c>
      <c r="AA47" s="33">
        <v>1310236</v>
      </c>
      <c r="AC47" s="33">
        <v>132325.87</v>
      </c>
      <c r="AD47" s="37">
        <v>1774288</v>
      </c>
      <c r="AG47" s="37">
        <v>19502</v>
      </c>
      <c r="AH47" s="37">
        <v>764318.82</v>
      </c>
      <c r="AI47" s="37">
        <v>192770.71</v>
      </c>
    </row>
    <row r="48" spans="1:38" x14ac:dyDescent="0.2">
      <c r="A48" s="126" t="s">
        <v>606</v>
      </c>
      <c r="B48" s="126" t="s">
        <v>332</v>
      </c>
      <c r="C48" s="126">
        <v>7498</v>
      </c>
      <c r="D48" s="126" t="s">
        <v>135</v>
      </c>
      <c r="E48" s="126" t="s">
        <v>135</v>
      </c>
      <c r="F48" s="36">
        <v>597816.48</v>
      </c>
      <c r="G48" s="36">
        <v>43825</v>
      </c>
      <c r="H48" s="36">
        <v>134866.99</v>
      </c>
      <c r="K48" s="126">
        <v>599850.9</v>
      </c>
      <c r="L48" s="126">
        <v>488966.40000000002</v>
      </c>
      <c r="M48" s="59">
        <v>3700</v>
      </c>
      <c r="N48" s="59">
        <v>51104.6</v>
      </c>
      <c r="P48" s="59">
        <v>1077.0999999999999</v>
      </c>
      <c r="T48" s="126">
        <v>-1001926.51</v>
      </c>
      <c r="U48" s="126">
        <v>3281518.85</v>
      </c>
      <c r="V48" s="33"/>
      <c r="W48" s="33">
        <v>2123885.4</v>
      </c>
      <c r="X48" s="33">
        <v>349820</v>
      </c>
      <c r="Y48" s="33">
        <v>1383.38</v>
      </c>
      <c r="AA48" s="33">
        <v>2879385.19</v>
      </c>
      <c r="AC48" s="33">
        <v>482541.32</v>
      </c>
      <c r="AD48" s="37">
        <v>3634151.19</v>
      </c>
      <c r="AF48" s="37">
        <v>11904</v>
      </c>
      <c r="AH48" s="37">
        <v>2234474.79</v>
      </c>
      <c r="AI48" s="37">
        <v>372803.58</v>
      </c>
      <c r="AL48" s="37">
        <v>53830</v>
      </c>
    </row>
    <row r="49" spans="1:38" x14ac:dyDescent="0.2">
      <c r="A49" s="126" t="s">
        <v>606</v>
      </c>
      <c r="B49" s="126" t="s">
        <v>332</v>
      </c>
      <c r="C49" s="126">
        <v>7191</v>
      </c>
      <c r="D49" s="126" t="s">
        <v>136</v>
      </c>
      <c r="E49" s="126" t="s">
        <v>136</v>
      </c>
      <c r="F49" s="36">
        <v>470065.04</v>
      </c>
      <c r="G49" s="36">
        <v>127208.66</v>
      </c>
      <c r="H49" s="36">
        <v>132626.54999999999</v>
      </c>
      <c r="K49" s="126">
        <v>567013.51</v>
      </c>
      <c r="L49" s="126">
        <v>354787.98</v>
      </c>
      <c r="M49" s="59">
        <v>4800</v>
      </c>
      <c r="N49" s="59">
        <v>61256.3</v>
      </c>
      <c r="P49" s="59">
        <v>0</v>
      </c>
      <c r="T49" s="126">
        <v>-1551106.63</v>
      </c>
      <c r="U49" s="126">
        <v>3750097.45</v>
      </c>
      <c r="V49" s="33"/>
      <c r="W49" s="33">
        <v>2440619.25</v>
      </c>
      <c r="X49" s="33">
        <v>22000</v>
      </c>
      <c r="Y49" s="33">
        <v>1303.8499999999999</v>
      </c>
      <c r="AA49" s="33">
        <v>1721895</v>
      </c>
      <c r="AC49" s="33">
        <v>381556.62</v>
      </c>
      <c r="AD49" s="37">
        <v>2713000</v>
      </c>
      <c r="AF49" s="37">
        <v>74896</v>
      </c>
      <c r="AH49" s="37">
        <v>1995121.35</v>
      </c>
      <c r="AI49" s="37">
        <v>333986.25</v>
      </c>
      <c r="AL49" s="37">
        <v>63716.5</v>
      </c>
    </row>
    <row r="50" spans="1:38" x14ac:dyDescent="0.2">
      <c r="A50" s="126" t="s">
        <v>606</v>
      </c>
      <c r="B50" s="126" t="s">
        <v>332</v>
      </c>
      <c r="C50" s="126">
        <v>2981</v>
      </c>
      <c r="D50" s="126" t="s">
        <v>137</v>
      </c>
      <c r="E50" s="126" t="s">
        <v>137</v>
      </c>
      <c r="F50" s="36">
        <v>620353.21</v>
      </c>
      <c r="G50" s="36">
        <v>33883.629999999997</v>
      </c>
      <c r="H50" s="36">
        <v>121340.51</v>
      </c>
      <c r="K50" s="126">
        <v>555804.78</v>
      </c>
      <c r="L50" s="126">
        <v>319558.28999999998</v>
      </c>
      <c r="M50" s="59">
        <v>10250</v>
      </c>
      <c r="N50" s="59">
        <v>31461.66</v>
      </c>
      <c r="O50" s="59">
        <v>1400</v>
      </c>
      <c r="P50" s="59">
        <v>308.02</v>
      </c>
      <c r="T50" s="126">
        <v>-372098.24</v>
      </c>
      <c r="U50" s="126">
        <v>1851653.95</v>
      </c>
      <c r="V50" s="33"/>
      <c r="W50" s="33">
        <v>1478763.71</v>
      </c>
      <c r="X50" s="33"/>
      <c r="Y50" s="33">
        <v>1050.0899999999999</v>
      </c>
      <c r="AA50" s="33">
        <v>1143661</v>
      </c>
      <c r="AC50" s="33">
        <v>205063.49</v>
      </c>
      <c r="AD50" s="37">
        <v>1724915</v>
      </c>
      <c r="AF50" s="37">
        <v>7640</v>
      </c>
      <c r="AG50" s="37">
        <v>11674</v>
      </c>
      <c r="AH50" s="37">
        <v>700863.47</v>
      </c>
      <c r="AI50" s="37">
        <v>221910.29</v>
      </c>
      <c r="AL50" s="37">
        <v>33570.5</v>
      </c>
    </row>
    <row r="51" spans="1:38" x14ac:dyDescent="0.2">
      <c r="A51" s="126" t="s">
        <v>606</v>
      </c>
      <c r="B51" s="126" t="s">
        <v>332</v>
      </c>
      <c r="C51" s="126">
        <v>3469</v>
      </c>
      <c r="D51" s="126" t="s">
        <v>287</v>
      </c>
      <c r="E51" s="126" t="s">
        <v>287</v>
      </c>
      <c r="F51" s="36">
        <v>225901.51</v>
      </c>
      <c r="G51" s="36">
        <v>25796.14</v>
      </c>
      <c r="H51" s="36">
        <v>55061.52</v>
      </c>
      <c r="K51" s="126">
        <v>557447.65</v>
      </c>
      <c r="L51" s="126">
        <v>128443.89</v>
      </c>
      <c r="M51" s="59">
        <v>0</v>
      </c>
      <c r="N51" s="59">
        <v>48000.15</v>
      </c>
      <c r="P51" s="59">
        <v>3712</v>
      </c>
      <c r="T51" s="126">
        <v>-1039820.84</v>
      </c>
      <c r="U51" s="126">
        <v>1865771.67</v>
      </c>
      <c r="V51" s="33"/>
      <c r="W51" s="33">
        <v>1256035.55</v>
      </c>
      <c r="X51" s="33">
        <v>228124</v>
      </c>
      <c r="Y51" s="33">
        <v>584.23</v>
      </c>
      <c r="AA51" s="33">
        <v>941129</v>
      </c>
      <c r="AC51" s="33">
        <v>144128.54</v>
      </c>
      <c r="AD51" s="37">
        <v>1427251</v>
      </c>
      <c r="AF51" s="37">
        <v>43362</v>
      </c>
      <c r="AG51" s="37">
        <v>720</v>
      </c>
      <c r="AH51" s="37">
        <v>767455.63</v>
      </c>
      <c r="AI51" s="37">
        <v>187454.96</v>
      </c>
      <c r="AL51" s="37">
        <v>28770</v>
      </c>
    </row>
    <row r="52" spans="1:38" x14ac:dyDescent="0.2">
      <c r="A52" s="126" t="s">
        <v>606</v>
      </c>
      <c r="B52" s="126" t="s">
        <v>332</v>
      </c>
      <c r="C52" s="126">
        <v>1883</v>
      </c>
      <c r="D52" s="126" t="s">
        <v>288</v>
      </c>
      <c r="E52" s="126" t="s">
        <v>288</v>
      </c>
      <c r="F52" s="36">
        <v>253077.47</v>
      </c>
      <c r="G52" s="36">
        <v>2877</v>
      </c>
      <c r="H52" s="36">
        <v>109830.41</v>
      </c>
      <c r="K52" s="126">
        <v>702360.08</v>
      </c>
      <c r="L52" s="126">
        <v>273198.24</v>
      </c>
      <c r="M52" s="59">
        <v>5150</v>
      </c>
      <c r="N52" s="59">
        <v>27295.34</v>
      </c>
      <c r="P52" s="59">
        <v>1534.18</v>
      </c>
      <c r="T52" s="126">
        <v>290925.45</v>
      </c>
      <c r="U52" s="126">
        <v>1234901.48</v>
      </c>
      <c r="V52" s="33"/>
      <c r="W52" s="33">
        <v>943321.98</v>
      </c>
      <c r="X52" s="33">
        <v>130805</v>
      </c>
      <c r="Y52" s="33">
        <v>1179.3399999999999</v>
      </c>
      <c r="AA52" s="33">
        <v>1074605</v>
      </c>
      <c r="AC52" s="33">
        <v>115533.92</v>
      </c>
      <c r="AD52" s="37">
        <v>1441002</v>
      </c>
      <c r="AF52" s="37">
        <v>3600</v>
      </c>
      <c r="AG52" s="37">
        <v>19022</v>
      </c>
      <c r="AH52" s="37">
        <v>794298.7</v>
      </c>
      <c r="AI52" s="37">
        <v>211320.79</v>
      </c>
      <c r="AL52" s="37">
        <v>14665</v>
      </c>
    </row>
    <row r="53" spans="1:38" x14ac:dyDescent="0.2">
      <c r="A53" s="126" t="s">
        <v>606</v>
      </c>
      <c r="B53" s="126" t="s">
        <v>332</v>
      </c>
      <c r="C53" s="126">
        <v>3742</v>
      </c>
      <c r="D53" s="126" t="s">
        <v>307</v>
      </c>
      <c r="E53" s="126" t="s">
        <v>307</v>
      </c>
      <c r="F53" s="36">
        <v>321327.38</v>
      </c>
      <c r="G53" s="36">
        <v>50499.75</v>
      </c>
      <c r="H53" s="36">
        <v>161672.1</v>
      </c>
      <c r="K53" s="126">
        <v>1277999.72</v>
      </c>
      <c r="L53" s="126">
        <v>300989.96000000002</v>
      </c>
      <c r="M53" s="59">
        <v>4000</v>
      </c>
      <c r="N53" s="59">
        <v>35295.949999999997</v>
      </c>
      <c r="P53" s="59">
        <v>0</v>
      </c>
      <c r="T53" s="126">
        <v>544604.56000000006</v>
      </c>
      <c r="U53" s="126">
        <v>2300894.7000000002</v>
      </c>
      <c r="V53" s="33"/>
      <c r="W53" s="33">
        <v>1296440.5</v>
      </c>
      <c r="X53" s="33"/>
      <c r="Y53" s="33">
        <v>889.6</v>
      </c>
      <c r="AA53" s="33">
        <v>1260511</v>
      </c>
      <c r="AC53" s="33">
        <v>171181.65</v>
      </c>
      <c r="AD53" s="37">
        <v>1993854</v>
      </c>
      <c r="AF53" s="37">
        <v>32214</v>
      </c>
      <c r="AH53" s="37">
        <v>824229.8</v>
      </c>
      <c r="AI53" s="37">
        <v>645793.25</v>
      </c>
      <c r="AL53" s="37">
        <v>5238</v>
      </c>
    </row>
    <row r="54" spans="1:38" x14ac:dyDescent="0.2">
      <c r="A54" s="126" t="s">
        <v>606</v>
      </c>
      <c r="B54" s="126" t="s">
        <v>332</v>
      </c>
      <c r="C54" s="126">
        <v>3069</v>
      </c>
      <c r="D54" s="126" t="s">
        <v>315</v>
      </c>
      <c r="E54" s="126" t="s">
        <v>315</v>
      </c>
      <c r="F54" s="36">
        <v>547320.30000000005</v>
      </c>
      <c r="G54" s="36">
        <v>23431</v>
      </c>
      <c r="H54" s="36">
        <v>109769.36</v>
      </c>
      <c r="K54" s="126">
        <v>4334226.76</v>
      </c>
      <c r="L54" s="126">
        <v>291076.24</v>
      </c>
      <c r="M54" s="59">
        <v>85870</v>
      </c>
      <c r="N54" s="59">
        <v>53843.19</v>
      </c>
      <c r="P54" s="59">
        <v>1552</v>
      </c>
      <c r="T54" s="126">
        <v>1579741.76</v>
      </c>
      <c r="U54" s="126">
        <v>4006426</v>
      </c>
      <c r="V54" s="33"/>
      <c r="W54" s="33">
        <v>1003125.36</v>
      </c>
      <c r="X54" s="33"/>
      <c r="Y54" s="33">
        <v>1172.51</v>
      </c>
      <c r="AA54" s="33">
        <v>1117919.6599999999</v>
      </c>
      <c r="AC54" s="33">
        <v>261302.69</v>
      </c>
      <c r="AD54" s="37">
        <v>1497080.5</v>
      </c>
      <c r="AG54" s="37">
        <v>17693</v>
      </c>
      <c r="AH54" s="37">
        <v>994456.38</v>
      </c>
      <c r="AI54" s="37">
        <v>283818.63</v>
      </c>
      <c r="AL54" s="37">
        <v>12081</v>
      </c>
    </row>
    <row r="55" spans="1:38" x14ac:dyDescent="0.2">
      <c r="A55" s="126" t="s">
        <v>317</v>
      </c>
      <c r="B55" s="126" t="s">
        <v>318</v>
      </c>
      <c r="C55" s="126">
        <v>3175</v>
      </c>
      <c r="D55" s="126" t="s">
        <v>138</v>
      </c>
      <c r="E55" s="126" t="s">
        <v>138</v>
      </c>
      <c r="F55" s="36">
        <v>618515.42000000004</v>
      </c>
      <c r="G55" s="36">
        <v>150541.64000000001</v>
      </c>
      <c r="H55" s="36">
        <v>180080.3</v>
      </c>
      <c r="K55" s="126">
        <v>516755.76</v>
      </c>
      <c r="L55" s="126">
        <v>362122.44</v>
      </c>
      <c r="N55" s="59">
        <v>102098.99</v>
      </c>
      <c r="P55" s="59">
        <v>0</v>
      </c>
      <c r="T55" s="126">
        <v>-261255.03</v>
      </c>
      <c r="U55" s="126">
        <v>1877057.75</v>
      </c>
      <c r="V55" s="33"/>
      <c r="W55" s="33">
        <v>1206003.77</v>
      </c>
      <c r="X55" s="33"/>
      <c r="Y55" s="33">
        <v>1032.31</v>
      </c>
      <c r="AA55" s="33">
        <v>1135782.5</v>
      </c>
      <c r="AD55" s="37">
        <v>1347778.5</v>
      </c>
      <c r="AF55" s="37">
        <v>14264</v>
      </c>
      <c r="AH55" s="37">
        <v>707348.72</v>
      </c>
      <c r="AI55" s="37">
        <v>163313.51</v>
      </c>
    </row>
    <row r="56" spans="1:38" x14ac:dyDescent="0.2">
      <c r="A56" s="126" t="s">
        <v>317</v>
      </c>
      <c r="B56" s="126" t="s">
        <v>318</v>
      </c>
      <c r="C56" s="126">
        <v>3286</v>
      </c>
      <c r="D56" s="126" t="s">
        <v>139</v>
      </c>
      <c r="E56" s="126" t="s">
        <v>139</v>
      </c>
      <c r="F56" s="36">
        <v>113247.4</v>
      </c>
      <c r="G56" s="36">
        <v>178572.15</v>
      </c>
      <c r="H56" s="36">
        <v>98488.97</v>
      </c>
      <c r="K56" s="126">
        <v>618410.6</v>
      </c>
      <c r="L56" s="126">
        <v>441840.51</v>
      </c>
      <c r="N56" s="59">
        <v>33290</v>
      </c>
      <c r="P56" s="59">
        <v>0</v>
      </c>
      <c r="T56" s="126">
        <v>-1016297.27</v>
      </c>
      <c r="U56" s="126">
        <v>2506199.65</v>
      </c>
      <c r="V56" s="33"/>
      <c r="W56" s="33">
        <v>1118910.6599999999</v>
      </c>
      <c r="X56" s="33">
        <v>70000</v>
      </c>
      <c r="Y56" s="33">
        <v>187.65</v>
      </c>
      <c r="AA56" s="33">
        <v>2072325.4</v>
      </c>
      <c r="AC56" s="33">
        <v>740.44</v>
      </c>
      <c r="AD56" s="37">
        <v>2359006.4</v>
      </c>
      <c r="AF56" s="37">
        <v>18606</v>
      </c>
      <c r="AH56" s="37">
        <v>766207.44</v>
      </c>
      <c r="AI56" s="37">
        <v>190977.06</v>
      </c>
    </row>
    <row r="57" spans="1:38" x14ac:dyDescent="0.2">
      <c r="A57" s="126" t="s">
        <v>317</v>
      </c>
      <c r="B57" s="126" t="s">
        <v>318</v>
      </c>
      <c r="C57" s="126">
        <v>3033</v>
      </c>
      <c r="D57" s="126" t="s">
        <v>329</v>
      </c>
      <c r="E57" s="126" t="s">
        <v>329</v>
      </c>
      <c r="F57" s="36">
        <v>193906.21</v>
      </c>
      <c r="G57" s="36">
        <v>14871.13</v>
      </c>
      <c r="H57" s="36">
        <v>18647.72</v>
      </c>
      <c r="K57" s="126">
        <v>167514.09</v>
      </c>
      <c r="L57" s="126">
        <v>190539.51</v>
      </c>
      <c r="N57" s="59">
        <v>71075.600000000006</v>
      </c>
      <c r="P57" s="59">
        <v>3494</v>
      </c>
      <c r="S57" s="126">
        <v>13.36</v>
      </c>
      <c r="T57" s="126">
        <v>-1226584.42</v>
      </c>
      <c r="U57" s="126">
        <v>1840660.03</v>
      </c>
      <c r="V57" s="33"/>
      <c r="W57" s="33">
        <v>885472.08</v>
      </c>
      <c r="X57" s="33">
        <v>75225</v>
      </c>
      <c r="Y57" s="33">
        <v>332.11</v>
      </c>
      <c r="AA57" s="33">
        <v>957534</v>
      </c>
      <c r="AC57" s="33">
        <v>3316.02</v>
      </c>
      <c r="AD57" s="37">
        <v>1399563</v>
      </c>
      <c r="AH57" s="37">
        <v>468832.19</v>
      </c>
      <c r="AI57" s="37">
        <v>156663.93</v>
      </c>
    </row>
    <row r="58" spans="1:38" x14ac:dyDescent="0.2">
      <c r="A58" s="126" t="s">
        <v>317</v>
      </c>
      <c r="B58" s="126" t="s">
        <v>318</v>
      </c>
      <c r="C58" s="126">
        <v>2571</v>
      </c>
      <c r="D58" s="126" t="s">
        <v>140</v>
      </c>
      <c r="E58" s="126" t="s">
        <v>140</v>
      </c>
      <c r="F58" s="36">
        <v>206765.15</v>
      </c>
      <c r="G58" s="36">
        <v>31293.919999999998</v>
      </c>
      <c r="H58" s="36">
        <v>196890.79</v>
      </c>
      <c r="K58" s="126">
        <v>769272.9</v>
      </c>
      <c r="L58" s="126">
        <v>355059.9</v>
      </c>
      <c r="N58" s="59">
        <v>35147</v>
      </c>
      <c r="P58" s="59">
        <v>0</v>
      </c>
      <c r="S58" s="126">
        <v>-575.30999999999995</v>
      </c>
      <c r="T58" s="126">
        <v>-268743.46000000002</v>
      </c>
      <c r="U58" s="126">
        <v>1821817.03</v>
      </c>
      <c r="V58" s="33"/>
      <c r="W58" s="33">
        <v>1027415.37</v>
      </c>
      <c r="X58" s="33"/>
      <c r="Y58" s="33">
        <v>772.71</v>
      </c>
      <c r="AA58" s="33">
        <v>1495695</v>
      </c>
      <c r="AC58" s="33">
        <v>173904.13</v>
      </c>
      <c r="AD58" s="37">
        <v>2007095</v>
      </c>
      <c r="AF58" s="37">
        <v>13440</v>
      </c>
      <c r="AG58" s="37">
        <v>4400</v>
      </c>
      <c r="AH58" s="37">
        <v>645626.06999999995</v>
      </c>
      <c r="AI58" s="37">
        <v>55588.74</v>
      </c>
    </row>
    <row r="59" spans="1:38" x14ac:dyDescent="0.2">
      <c r="A59" s="126" t="s">
        <v>317</v>
      </c>
      <c r="B59" s="126" t="s">
        <v>318</v>
      </c>
      <c r="C59" s="126">
        <v>5320</v>
      </c>
      <c r="D59" s="126" t="s">
        <v>1696</v>
      </c>
      <c r="E59" s="126" t="s">
        <v>330</v>
      </c>
      <c r="F59" s="36">
        <v>887566.6</v>
      </c>
      <c r="G59" s="36">
        <v>679550.99</v>
      </c>
      <c r="H59" s="36">
        <v>643657.15</v>
      </c>
      <c r="K59" s="126">
        <v>617773.18999999994</v>
      </c>
      <c r="L59" s="126">
        <v>674695.93</v>
      </c>
      <c r="N59" s="59">
        <v>88230</v>
      </c>
      <c r="P59" s="59">
        <v>-2392</v>
      </c>
      <c r="T59" s="126">
        <v>844460.46</v>
      </c>
      <c r="U59" s="126">
        <v>1102265.42</v>
      </c>
      <c r="V59" s="33"/>
      <c r="W59" s="33">
        <v>2543115.17</v>
      </c>
      <c r="X59" s="33"/>
      <c r="Y59" s="33">
        <v>535.61</v>
      </c>
      <c r="AA59" s="33">
        <v>1581198</v>
      </c>
      <c r="AC59" s="33">
        <v>20000</v>
      </c>
      <c r="AD59" s="37">
        <v>2014875</v>
      </c>
      <c r="AF59" s="37">
        <v>15490</v>
      </c>
      <c r="AH59" s="37">
        <v>556041.93999999994</v>
      </c>
      <c r="AI59" s="37">
        <v>55351.86</v>
      </c>
      <c r="AL59" s="37">
        <v>32410</v>
      </c>
    </row>
    <row r="60" spans="1:38" x14ac:dyDescent="0.2">
      <c r="A60" s="126" t="s">
        <v>317</v>
      </c>
      <c r="B60" s="126" t="s">
        <v>318</v>
      </c>
      <c r="C60" s="126">
        <v>2252</v>
      </c>
      <c r="D60" s="126" t="s">
        <v>141</v>
      </c>
      <c r="E60" s="126" t="s">
        <v>141</v>
      </c>
      <c r="F60" s="36">
        <v>626135.18000000005</v>
      </c>
      <c r="G60" s="36">
        <v>145448.32000000001</v>
      </c>
      <c r="H60" s="36">
        <v>61430.879999999997</v>
      </c>
      <c r="K60" s="126">
        <v>194282.76</v>
      </c>
      <c r="L60" s="126">
        <v>186880.03</v>
      </c>
      <c r="N60" s="59">
        <v>27880</v>
      </c>
      <c r="P60" s="59">
        <v>0</v>
      </c>
      <c r="T60" s="126">
        <v>-1023440.73</v>
      </c>
      <c r="U60" s="126">
        <v>2172216.88</v>
      </c>
      <c r="V60" s="33"/>
      <c r="W60" s="33">
        <v>975641.27</v>
      </c>
      <c r="X60" s="33">
        <v>190732</v>
      </c>
      <c r="Y60" s="33">
        <v>1229.32</v>
      </c>
      <c r="AA60" s="33">
        <v>937620</v>
      </c>
      <c r="AD60" s="37">
        <v>1244237</v>
      </c>
      <c r="AF60" s="37">
        <v>14788</v>
      </c>
      <c r="AG60" s="37">
        <v>3000</v>
      </c>
      <c r="AH60" s="37">
        <v>752217.7</v>
      </c>
      <c r="AI60" s="37">
        <v>53458.87</v>
      </c>
    </row>
    <row r="61" spans="1:38" x14ac:dyDescent="0.2">
      <c r="A61" s="126" t="s">
        <v>317</v>
      </c>
      <c r="B61" s="126" t="s">
        <v>318</v>
      </c>
      <c r="C61" s="126">
        <v>2615</v>
      </c>
      <c r="D61" s="126" t="s">
        <v>142</v>
      </c>
      <c r="E61" s="126" t="s">
        <v>142</v>
      </c>
      <c r="F61" s="36">
        <v>275398.09000000003</v>
      </c>
      <c r="G61" s="36">
        <v>94955.24</v>
      </c>
      <c r="H61" s="36">
        <v>161737.75</v>
      </c>
      <c r="K61" s="126">
        <v>1265837.3600000001</v>
      </c>
      <c r="L61" s="126">
        <v>703179.68</v>
      </c>
      <c r="N61" s="59">
        <v>18470</v>
      </c>
      <c r="P61" s="59">
        <v>42108</v>
      </c>
      <c r="S61" s="126">
        <v>351896.55</v>
      </c>
      <c r="T61" s="126">
        <v>112</v>
      </c>
      <c r="U61" s="126">
        <v>1936400.69</v>
      </c>
      <c r="V61" s="33"/>
      <c r="W61" s="33">
        <v>1071234.92</v>
      </c>
      <c r="X61" s="33">
        <v>146000</v>
      </c>
      <c r="Y61" s="33">
        <v>249.16</v>
      </c>
      <c r="AA61" s="33">
        <v>889290</v>
      </c>
      <c r="AD61" s="37">
        <v>1198356</v>
      </c>
      <c r="AF61" s="37">
        <v>27340</v>
      </c>
      <c r="AH61" s="37">
        <v>690509.35</v>
      </c>
      <c r="AI61" s="37">
        <v>38447.85</v>
      </c>
    </row>
    <row r="62" spans="1:38" x14ac:dyDescent="0.2">
      <c r="A62" s="126" t="s">
        <v>317</v>
      </c>
      <c r="B62" s="126" t="s">
        <v>318</v>
      </c>
      <c r="C62" s="126">
        <v>7141</v>
      </c>
      <c r="D62" s="126" t="s">
        <v>143</v>
      </c>
      <c r="E62" s="126" t="s">
        <v>143</v>
      </c>
      <c r="F62" s="36">
        <v>334837.76000000001</v>
      </c>
      <c r="G62" s="36">
        <v>32344.76</v>
      </c>
      <c r="H62" s="36">
        <v>118032.85</v>
      </c>
      <c r="K62" s="126">
        <v>56861.599999999999</v>
      </c>
      <c r="L62" s="126">
        <v>327449.39</v>
      </c>
      <c r="M62" s="59">
        <v>0</v>
      </c>
      <c r="N62" s="59">
        <v>52519.81</v>
      </c>
      <c r="P62" s="59">
        <v>8326</v>
      </c>
      <c r="T62" s="126">
        <v>-305893.15999999997</v>
      </c>
      <c r="U62" s="126">
        <v>1262941.0900000001</v>
      </c>
      <c r="V62" s="33"/>
      <c r="W62" s="33">
        <v>1879549.22</v>
      </c>
      <c r="X62" s="33">
        <v>51200</v>
      </c>
      <c r="Y62" s="33">
        <v>654.52</v>
      </c>
      <c r="AA62" s="33">
        <v>2071604.5</v>
      </c>
      <c r="AC62" s="33">
        <v>9000</v>
      </c>
      <c r="AD62" s="37">
        <v>2845715.5</v>
      </c>
      <c r="AF62" s="37">
        <v>31172</v>
      </c>
      <c r="AH62" s="37">
        <v>1172636.8799999999</v>
      </c>
      <c r="AI62" s="37">
        <v>110851.24</v>
      </c>
    </row>
    <row r="63" spans="1:38" x14ac:dyDescent="0.2">
      <c r="A63" s="126" t="s">
        <v>317</v>
      </c>
      <c r="B63" s="126" t="s">
        <v>318</v>
      </c>
      <c r="C63" s="126">
        <v>6948</v>
      </c>
      <c r="D63" s="126" t="s">
        <v>289</v>
      </c>
      <c r="E63" s="126" t="s">
        <v>289</v>
      </c>
      <c r="F63" s="36">
        <v>460790.23</v>
      </c>
      <c r="G63" s="36">
        <v>244373.75</v>
      </c>
      <c r="H63" s="36">
        <v>100575.33</v>
      </c>
      <c r="K63" s="126">
        <v>686012.35</v>
      </c>
      <c r="L63" s="126">
        <v>624457.19999999995</v>
      </c>
      <c r="N63" s="59">
        <v>-440</v>
      </c>
      <c r="T63" s="126">
        <v>-130660.41</v>
      </c>
      <c r="U63" s="126">
        <v>2033596.36</v>
      </c>
      <c r="V63" s="33"/>
      <c r="W63" s="33">
        <v>1592446.89</v>
      </c>
      <c r="X63" s="33"/>
      <c r="Y63" s="33">
        <v>1035.33</v>
      </c>
      <c r="AA63" s="33">
        <v>2083440</v>
      </c>
      <c r="AD63" s="37">
        <v>2689465</v>
      </c>
      <c r="AF63" s="37">
        <v>25342</v>
      </c>
      <c r="AG63" s="37">
        <v>3460</v>
      </c>
      <c r="AH63" s="37">
        <v>648102.5</v>
      </c>
      <c r="AI63" s="37">
        <v>96839.81</v>
      </c>
    </row>
    <row r="64" spans="1:38" x14ac:dyDescent="0.2">
      <c r="A64" s="126" t="s">
        <v>317</v>
      </c>
      <c r="B64" s="126" t="s">
        <v>318</v>
      </c>
      <c r="C64" s="126">
        <v>3704</v>
      </c>
      <c r="D64" s="126" t="s">
        <v>290</v>
      </c>
      <c r="E64" s="126" t="s">
        <v>290</v>
      </c>
      <c r="F64" s="36">
        <v>8269.34</v>
      </c>
      <c r="G64" s="36">
        <v>31551.1</v>
      </c>
      <c r="H64" s="36">
        <v>232549.88</v>
      </c>
      <c r="K64" s="126">
        <v>887550.7</v>
      </c>
      <c r="L64" s="126">
        <v>349564.92</v>
      </c>
      <c r="N64" s="59">
        <v>149300</v>
      </c>
      <c r="P64" s="59">
        <v>20057</v>
      </c>
      <c r="T64" s="126">
        <v>-551906.09</v>
      </c>
      <c r="U64" s="126">
        <v>2378594.3199999998</v>
      </c>
      <c r="V64" s="33"/>
      <c r="W64" s="33">
        <v>1421928.77</v>
      </c>
      <c r="X64" s="33"/>
      <c r="Y64" s="33">
        <v>428.37</v>
      </c>
      <c r="AA64" s="33">
        <v>1274506</v>
      </c>
      <c r="AC64" s="33">
        <v>10000</v>
      </c>
      <c r="AD64" s="37">
        <v>1732929</v>
      </c>
      <c r="AG64" s="37">
        <v>7280</v>
      </c>
      <c r="AH64" s="37">
        <v>1192183.33</v>
      </c>
      <c r="AI64" s="37">
        <v>261030.1</v>
      </c>
    </row>
    <row r="65" spans="1:38" x14ac:dyDescent="0.2">
      <c r="A65" s="126" t="s">
        <v>317</v>
      </c>
      <c r="B65" s="126" t="s">
        <v>318</v>
      </c>
      <c r="C65" s="126">
        <v>2752</v>
      </c>
      <c r="D65" s="126" t="s">
        <v>291</v>
      </c>
      <c r="E65" s="126" t="s">
        <v>291</v>
      </c>
      <c r="F65" s="36">
        <v>207612.59</v>
      </c>
      <c r="G65" s="36">
        <v>130828.81</v>
      </c>
      <c r="H65" s="36">
        <v>120771.59</v>
      </c>
      <c r="K65" s="126">
        <v>1703978.06</v>
      </c>
      <c r="L65" s="126">
        <v>538429.07999999996</v>
      </c>
      <c r="M65" s="59">
        <v>0</v>
      </c>
      <c r="N65" s="59">
        <v>108268.26</v>
      </c>
      <c r="P65" s="59">
        <v>0</v>
      </c>
      <c r="T65" s="126">
        <v>184955.65</v>
      </c>
      <c r="U65" s="126">
        <v>2522084.4900000002</v>
      </c>
      <c r="V65" s="33"/>
      <c r="W65" s="33">
        <v>878795.08</v>
      </c>
      <c r="X65" s="33">
        <v>369000</v>
      </c>
      <c r="Y65" s="33">
        <v>648.54999999999995</v>
      </c>
      <c r="AA65" s="33">
        <v>1102685</v>
      </c>
      <c r="AD65" s="37">
        <v>1577382</v>
      </c>
      <c r="AF65" s="37">
        <v>32708</v>
      </c>
      <c r="AH65" s="37">
        <v>787898.76</v>
      </c>
      <c r="AI65" s="37">
        <v>62028.14</v>
      </c>
      <c r="AL65" s="37">
        <v>4800</v>
      </c>
    </row>
    <row r="66" spans="1:38" x14ac:dyDescent="0.2">
      <c r="A66" s="126" t="s">
        <v>319</v>
      </c>
      <c r="B66" s="126" t="s">
        <v>320</v>
      </c>
      <c r="C66" s="126">
        <v>4777</v>
      </c>
      <c r="D66" s="126" t="s">
        <v>144</v>
      </c>
      <c r="E66" s="126" t="s">
        <v>144</v>
      </c>
      <c r="F66" s="36">
        <v>1027106.1</v>
      </c>
      <c r="G66" s="36">
        <v>43214</v>
      </c>
      <c r="H66" s="36">
        <v>65193.9</v>
      </c>
      <c r="K66" s="126">
        <v>459296</v>
      </c>
      <c r="L66" s="126">
        <v>607240.17000000004</v>
      </c>
      <c r="M66" s="59">
        <v>0</v>
      </c>
      <c r="N66" s="59">
        <v>147084.13</v>
      </c>
      <c r="O66" s="59">
        <v>5000</v>
      </c>
      <c r="P66" s="59">
        <v>1663.65</v>
      </c>
      <c r="T66" s="126">
        <v>686.64</v>
      </c>
      <c r="U66" s="126">
        <v>2222830.3199999998</v>
      </c>
      <c r="V66" s="33"/>
      <c r="W66" s="33">
        <v>1426158.12</v>
      </c>
      <c r="X66" s="33"/>
      <c r="Y66" s="33">
        <v>2185.7199999999998</v>
      </c>
      <c r="AA66" s="33">
        <v>1597589</v>
      </c>
      <c r="AC66" s="33">
        <v>97437</v>
      </c>
      <c r="AD66" s="37">
        <v>2107476</v>
      </c>
      <c r="AF66" s="37">
        <v>20020</v>
      </c>
      <c r="AH66" s="37">
        <v>898966.36</v>
      </c>
      <c r="AI66" s="37">
        <v>272122.05</v>
      </c>
    </row>
    <row r="67" spans="1:38" x14ac:dyDescent="0.2">
      <c r="A67" s="126" t="s">
        <v>319</v>
      </c>
      <c r="B67" s="126" t="s">
        <v>320</v>
      </c>
      <c r="C67" s="126">
        <v>8626</v>
      </c>
      <c r="D67" s="126" t="s">
        <v>145</v>
      </c>
      <c r="E67" s="126" t="s">
        <v>145</v>
      </c>
      <c r="F67" s="36">
        <v>1150222.04</v>
      </c>
      <c r="G67" s="36">
        <v>544196.72</v>
      </c>
      <c r="H67" s="36">
        <v>266462</v>
      </c>
      <c r="K67" s="126">
        <v>2691709.55</v>
      </c>
      <c r="L67" s="126">
        <v>1294160.47</v>
      </c>
      <c r="M67" s="59">
        <v>15500</v>
      </c>
      <c r="N67" s="59">
        <v>230143.72</v>
      </c>
      <c r="P67" s="59">
        <v>4386.03</v>
      </c>
      <c r="T67" s="126">
        <v>1587653.01</v>
      </c>
      <c r="U67" s="126">
        <v>3033155.83</v>
      </c>
      <c r="V67" s="33"/>
      <c r="W67" s="33">
        <v>3438449.49</v>
      </c>
      <c r="X67" s="33">
        <v>745471</v>
      </c>
      <c r="Y67" s="33">
        <v>2266.52</v>
      </c>
      <c r="AA67" s="33">
        <v>2867887</v>
      </c>
      <c r="AC67" s="33">
        <v>643800</v>
      </c>
      <c r="AD67" s="37">
        <v>4155310</v>
      </c>
      <c r="AF67" s="37">
        <v>50667</v>
      </c>
      <c r="AH67" s="37">
        <v>2260557.42</v>
      </c>
      <c r="AI67" s="37">
        <v>155381.37</v>
      </c>
      <c r="AL67" s="37">
        <v>46.03</v>
      </c>
    </row>
    <row r="68" spans="1:38" x14ac:dyDescent="0.2">
      <c r="A68" s="126" t="s">
        <v>319</v>
      </c>
      <c r="B68" s="126" t="s">
        <v>320</v>
      </c>
      <c r="C68" s="126">
        <v>4748</v>
      </c>
      <c r="D68" s="126" t="s">
        <v>146</v>
      </c>
      <c r="E68" s="126" t="s">
        <v>146</v>
      </c>
      <c r="F68" s="36">
        <v>434061.58</v>
      </c>
      <c r="G68" s="36">
        <v>138710.01999999999</v>
      </c>
      <c r="H68" s="36">
        <v>198811.78</v>
      </c>
      <c r="K68" s="126">
        <v>928303.09</v>
      </c>
      <c r="L68" s="126">
        <v>567170.23</v>
      </c>
      <c r="M68" s="59">
        <v>17380</v>
      </c>
      <c r="N68" s="59">
        <v>108656.47</v>
      </c>
      <c r="P68" s="59">
        <v>1218</v>
      </c>
      <c r="T68" s="126">
        <v>-212999.88</v>
      </c>
      <c r="U68" s="126">
        <v>2266667.36</v>
      </c>
      <c r="V68" s="33"/>
      <c r="W68" s="33">
        <v>1620357.74</v>
      </c>
      <c r="X68" s="33">
        <v>137600</v>
      </c>
      <c r="Y68" s="33">
        <v>1133.0999999999999</v>
      </c>
      <c r="AA68" s="33">
        <v>802186</v>
      </c>
      <c r="AC68" s="33">
        <v>60839</v>
      </c>
      <c r="AD68" s="37">
        <v>1288899</v>
      </c>
      <c r="AF68" s="37">
        <v>47524</v>
      </c>
      <c r="AG68" s="37">
        <v>3810</v>
      </c>
      <c r="AH68" s="37">
        <v>947297.67</v>
      </c>
      <c r="AI68" s="37">
        <v>240198.41</v>
      </c>
      <c r="AL68" s="37">
        <v>8252.01</v>
      </c>
    </row>
    <row r="69" spans="1:38" x14ac:dyDescent="0.2">
      <c r="A69" s="126" t="s">
        <v>319</v>
      </c>
      <c r="B69" s="126" t="s">
        <v>320</v>
      </c>
      <c r="C69" s="126">
        <v>2942</v>
      </c>
      <c r="D69" s="126" t="s">
        <v>147</v>
      </c>
      <c r="E69" s="126" t="s">
        <v>147</v>
      </c>
      <c r="F69" s="36">
        <v>427747.77</v>
      </c>
      <c r="G69" s="36">
        <v>26563.56</v>
      </c>
      <c r="H69" s="36">
        <v>30337.69</v>
      </c>
      <c r="K69" s="126">
        <v>409679.08</v>
      </c>
      <c r="L69" s="126">
        <v>424253.11</v>
      </c>
      <c r="M69" s="59">
        <v>3000</v>
      </c>
      <c r="N69" s="59">
        <v>34978.080000000002</v>
      </c>
      <c r="P69" s="59">
        <v>2028.7</v>
      </c>
      <c r="T69" s="126">
        <v>-848501.43</v>
      </c>
      <c r="U69" s="126">
        <v>1987498.73</v>
      </c>
      <c r="V69" s="33"/>
      <c r="W69" s="33">
        <v>1600148.4</v>
      </c>
      <c r="X69" s="33">
        <v>111000</v>
      </c>
      <c r="Y69" s="33">
        <v>1198.53</v>
      </c>
      <c r="AA69" s="33">
        <v>1000960</v>
      </c>
      <c r="AC69" s="33">
        <v>98400</v>
      </c>
      <c r="AD69" s="37">
        <v>1489458</v>
      </c>
      <c r="AF69" s="37">
        <v>19770</v>
      </c>
      <c r="AH69" s="37">
        <v>955298.43</v>
      </c>
      <c r="AI69" s="37">
        <v>202137.37</v>
      </c>
      <c r="AL69" s="37">
        <v>5466</v>
      </c>
    </row>
    <row r="70" spans="1:38" x14ac:dyDescent="0.2">
      <c r="A70" s="126" t="s">
        <v>319</v>
      </c>
      <c r="B70" s="126" t="s">
        <v>320</v>
      </c>
      <c r="C70" s="126">
        <v>7498</v>
      </c>
      <c r="D70" s="126" t="s">
        <v>148</v>
      </c>
      <c r="E70" s="126" t="s">
        <v>148</v>
      </c>
      <c r="F70" s="36">
        <v>619481.25</v>
      </c>
      <c r="G70" s="36">
        <v>35660</v>
      </c>
      <c r="H70" s="36">
        <v>156120.48000000001</v>
      </c>
      <c r="K70" s="126">
        <v>350880.69</v>
      </c>
      <c r="L70" s="126">
        <v>226825.99</v>
      </c>
      <c r="M70" s="59">
        <v>3700</v>
      </c>
      <c r="N70" s="59">
        <v>167583.32</v>
      </c>
      <c r="P70" s="59">
        <v>5047.37</v>
      </c>
      <c r="T70" s="126">
        <v>-537581.97</v>
      </c>
      <c r="U70" s="126">
        <v>1832455.01</v>
      </c>
      <c r="V70" s="33"/>
      <c r="W70" s="33">
        <v>2419654.8199999998</v>
      </c>
      <c r="X70" s="33">
        <v>131405</v>
      </c>
      <c r="Y70" s="33">
        <v>1590.73</v>
      </c>
      <c r="AA70" s="33">
        <v>948600</v>
      </c>
      <c r="AD70" s="37">
        <v>1904345</v>
      </c>
      <c r="AF70" s="37">
        <v>17612</v>
      </c>
      <c r="AH70" s="37">
        <v>1495630.97</v>
      </c>
      <c r="AI70" s="37">
        <v>155805.9</v>
      </c>
      <c r="AL70" s="37">
        <v>10092</v>
      </c>
    </row>
    <row r="71" spans="1:38" x14ac:dyDescent="0.2">
      <c r="A71" s="126" t="s">
        <v>319</v>
      </c>
      <c r="B71" s="126" t="s">
        <v>320</v>
      </c>
      <c r="C71" s="126">
        <v>5826</v>
      </c>
      <c r="D71" s="126" t="s">
        <v>150</v>
      </c>
      <c r="E71" s="126" t="s">
        <v>150</v>
      </c>
      <c r="F71" s="36">
        <v>251039.45</v>
      </c>
      <c r="G71" s="36">
        <v>607771.25</v>
      </c>
      <c r="H71" s="36">
        <v>247474.59</v>
      </c>
      <c r="K71" s="126">
        <v>463240.53</v>
      </c>
      <c r="L71" s="126">
        <v>312651.17</v>
      </c>
      <c r="M71" s="59">
        <v>4545.8999999999996</v>
      </c>
      <c r="N71" s="59">
        <v>48999.75</v>
      </c>
      <c r="P71" s="59">
        <v>7875.98</v>
      </c>
      <c r="T71" s="126">
        <v>-1432588.09</v>
      </c>
      <c r="U71" s="126">
        <v>2051588.88</v>
      </c>
      <c r="V71" s="33"/>
      <c r="W71" s="33">
        <v>3372684.71</v>
      </c>
      <c r="X71" s="33">
        <v>48605</v>
      </c>
      <c r="Y71" s="33">
        <v>1109.82</v>
      </c>
      <c r="AA71" s="33">
        <v>1592847</v>
      </c>
      <c r="AC71" s="33">
        <v>230800</v>
      </c>
      <c r="AD71" s="37">
        <v>2575707</v>
      </c>
      <c r="AF71" s="37">
        <v>9190</v>
      </c>
      <c r="AH71" s="37">
        <v>1183550.1200000001</v>
      </c>
      <c r="AI71" s="37">
        <v>256937.82</v>
      </c>
      <c r="AL71" s="37">
        <v>18907.02</v>
      </c>
    </row>
    <row r="72" spans="1:38" x14ac:dyDescent="0.2">
      <c r="A72" s="126" t="s">
        <v>319</v>
      </c>
      <c r="B72" s="126" t="s">
        <v>320</v>
      </c>
      <c r="C72" s="126">
        <v>1932</v>
      </c>
      <c r="D72" s="126" t="s">
        <v>151</v>
      </c>
      <c r="E72" s="126" t="s">
        <v>151</v>
      </c>
      <c r="F72" s="36">
        <v>161073.94</v>
      </c>
      <c r="G72" s="36">
        <v>204867.28</v>
      </c>
      <c r="H72" s="36">
        <v>74940.17</v>
      </c>
      <c r="K72" s="126">
        <v>1292080.6299999999</v>
      </c>
      <c r="L72" s="126">
        <v>303062.86</v>
      </c>
      <c r="M72" s="59">
        <v>8374</v>
      </c>
      <c r="N72" s="59">
        <v>44708.17</v>
      </c>
      <c r="P72" s="59">
        <v>1529.63</v>
      </c>
      <c r="S72" s="126">
        <v>150061.75</v>
      </c>
      <c r="T72" s="126">
        <v>-626742.16</v>
      </c>
      <c r="U72" s="126">
        <v>2642678.98</v>
      </c>
      <c r="V72" s="33"/>
      <c r="W72" s="33">
        <v>860540.7</v>
      </c>
      <c r="X72" s="33"/>
      <c r="Y72" s="33">
        <v>708.64</v>
      </c>
      <c r="AA72" s="33">
        <v>1152482.8</v>
      </c>
      <c r="AC72" s="33">
        <v>114327</v>
      </c>
      <c r="AD72" s="37">
        <v>1501833.8</v>
      </c>
      <c r="AF72" s="37">
        <v>14998</v>
      </c>
      <c r="AH72" s="37">
        <v>568473.31000000006</v>
      </c>
      <c r="AI72" s="37">
        <v>227339.51999999999</v>
      </c>
    </row>
    <row r="73" spans="1:38" x14ac:dyDescent="0.2">
      <c r="A73" s="126" t="s">
        <v>319</v>
      </c>
      <c r="B73" s="126" t="s">
        <v>320</v>
      </c>
      <c r="C73" s="126">
        <v>3533</v>
      </c>
      <c r="D73" s="126" t="s">
        <v>154</v>
      </c>
      <c r="E73" s="126" t="s">
        <v>154</v>
      </c>
      <c r="F73" s="36">
        <v>657285.98</v>
      </c>
      <c r="G73" s="36">
        <v>18107.25</v>
      </c>
      <c r="H73" s="36">
        <v>87980.36</v>
      </c>
      <c r="K73" s="126">
        <v>1093424.5</v>
      </c>
      <c r="L73" s="126">
        <v>305274.18</v>
      </c>
      <c r="M73" s="59">
        <v>14720</v>
      </c>
      <c r="N73" s="59">
        <v>136731.98000000001</v>
      </c>
      <c r="P73" s="59">
        <v>2525</v>
      </c>
      <c r="T73" s="126">
        <v>2054168.66</v>
      </c>
      <c r="U73" s="126"/>
      <c r="V73" s="33"/>
      <c r="W73" s="33">
        <v>1439763.29</v>
      </c>
      <c r="X73" s="33">
        <v>355000</v>
      </c>
      <c r="Y73" s="33">
        <v>1474.07</v>
      </c>
      <c r="AA73" s="33">
        <v>1436813</v>
      </c>
      <c r="AC73" s="33">
        <v>15000</v>
      </c>
      <c r="AD73" s="37">
        <v>2063450</v>
      </c>
      <c r="AF73" s="37">
        <v>37718</v>
      </c>
      <c r="AH73" s="37">
        <v>1066797.54</v>
      </c>
      <c r="AI73" s="37">
        <v>112460.86</v>
      </c>
      <c r="AL73" s="37">
        <v>13697.33</v>
      </c>
    </row>
    <row r="74" spans="1:38" x14ac:dyDescent="0.2">
      <c r="A74" s="126" t="s">
        <v>319</v>
      </c>
      <c r="B74" s="126" t="s">
        <v>320</v>
      </c>
      <c r="C74" s="126">
        <v>4453</v>
      </c>
      <c r="D74" s="126" t="s">
        <v>155</v>
      </c>
      <c r="E74" s="126" t="s">
        <v>155</v>
      </c>
      <c r="F74" s="36">
        <v>732739.51</v>
      </c>
      <c r="G74" s="36">
        <v>75671</v>
      </c>
      <c r="H74" s="36">
        <v>293206.27</v>
      </c>
      <c r="K74" s="126">
        <v>912591.73</v>
      </c>
      <c r="L74" s="126">
        <v>728523.28</v>
      </c>
      <c r="M74" s="59">
        <v>30906</v>
      </c>
      <c r="N74" s="59">
        <v>104881.45</v>
      </c>
      <c r="P74" s="59">
        <v>8770.2999999999993</v>
      </c>
      <c r="T74" s="126">
        <v>-1191290.05</v>
      </c>
      <c r="U74" s="126">
        <v>3470807.02</v>
      </c>
      <c r="V74" s="33"/>
      <c r="W74" s="33">
        <v>1244125.2</v>
      </c>
      <c r="X74" s="33">
        <v>303250</v>
      </c>
      <c r="AA74" s="33">
        <v>1506958.44</v>
      </c>
      <c r="AD74" s="37">
        <v>1819122.44</v>
      </c>
      <c r="AF74" s="37">
        <v>6860</v>
      </c>
      <c r="AH74" s="37">
        <v>862218.13</v>
      </c>
      <c r="AI74" s="37">
        <v>46476</v>
      </c>
      <c r="AL74" s="37">
        <v>1000</v>
      </c>
    </row>
    <row r="75" spans="1:38" x14ac:dyDescent="0.2">
      <c r="A75" s="126" t="s">
        <v>319</v>
      </c>
      <c r="B75" s="126" t="s">
        <v>320</v>
      </c>
      <c r="C75" s="126">
        <v>3123</v>
      </c>
      <c r="D75" s="126" t="s">
        <v>156</v>
      </c>
      <c r="E75" s="126" t="s">
        <v>156</v>
      </c>
      <c r="F75" s="36">
        <v>51518.02</v>
      </c>
      <c r="G75" s="36">
        <v>125126.71</v>
      </c>
      <c r="H75" s="36">
        <v>37114.769999999997</v>
      </c>
      <c r="K75" s="126">
        <v>184054.63</v>
      </c>
      <c r="L75" s="126">
        <v>692938.7</v>
      </c>
      <c r="M75" s="59">
        <v>75900</v>
      </c>
      <c r="N75" s="59">
        <v>97132.160000000003</v>
      </c>
      <c r="P75" s="59">
        <v>1400</v>
      </c>
      <c r="T75" s="126">
        <v>-197754.41</v>
      </c>
      <c r="U75" s="126">
        <v>1201384.94</v>
      </c>
      <c r="V75" s="33"/>
      <c r="W75" s="33">
        <v>1111839.1299999999</v>
      </c>
      <c r="X75" s="33"/>
      <c r="Y75" s="33">
        <v>635.46</v>
      </c>
      <c r="AA75" s="33">
        <v>1151804.1000000001</v>
      </c>
      <c r="AC75" s="33">
        <v>29700</v>
      </c>
      <c r="AD75" s="37">
        <v>1540314.1</v>
      </c>
      <c r="AF75" s="37">
        <v>16940</v>
      </c>
      <c r="AH75" s="37">
        <v>739006.41</v>
      </c>
      <c r="AI75" s="37">
        <v>74526.039999999994</v>
      </c>
      <c r="AL75" s="37">
        <v>10502</v>
      </c>
    </row>
    <row r="76" spans="1:38" x14ac:dyDescent="0.2">
      <c r="A76" s="126" t="s">
        <v>319</v>
      </c>
      <c r="B76" s="126" t="s">
        <v>320</v>
      </c>
      <c r="C76" s="126">
        <v>4434</v>
      </c>
      <c r="D76" s="126" t="s">
        <v>158</v>
      </c>
      <c r="E76" s="126" t="s">
        <v>158</v>
      </c>
      <c r="F76" s="36">
        <v>301806.96999999997</v>
      </c>
      <c r="G76" s="36">
        <v>328403.84999999998</v>
      </c>
      <c r="H76" s="36">
        <v>186454.83</v>
      </c>
      <c r="K76" s="126">
        <v>383557.86</v>
      </c>
      <c r="L76" s="126">
        <v>210048.39</v>
      </c>
      <c r="M76" s="59">
        <v>1750</v>
      </c>
      <c r="N76" s="59">
        <v>107512.93</v>
      </c>
      <c r="P76" s="59">
        <v>2020</v>
      </c>
      <c r="T76" s="126">
        <v>-1656530.54</v>
      </c>
      <c r="U76" s="126">
        <v>2538134.58</v>
      </c>
      <c r="V76" s="33"/>
      <c r="W76" s="33">
        <v>2058394.77</v>
      </c>
      <c r="X76" s="33">
        <v>22400</v>
      </c>
      <c r="Y76" s="33">
        <v>317.63</v>
      </c>
      <c r="AA76" s="33">
        <v>1458050</v>
      </c>
      <c r="AC76" s="33">
        <v>51000</v>
      </c>
      <c r="AD76" s="37">
        <v>1896855</v>
      </c>
      <c r="AF76" s="37">
        <v>39900</v>
      </c>
      <c r="AH76" s="37">
        <v>1154523.76</v>
      </c>
      <c r="AI76" s="37">
        <v>76712.710000000006</v>
      </c>
      <c r="AL76" s="37">
        <v>4786</v>
      </c>
    </row>
    <row r="77" spans="1:38" x14ac:dyDescent="0.2">
      <c r="A77" s="126" t="s">
        <v>319</v>
      </c>
      <c r="B77" s="126" t="s">
        <v>320</v>
      </c>
      <c r="C77" s="126">
        <v>2518</v>
      </c>
      <c r="D77" s="126" t="s">
        <v>159</v>
      </c>
      <c r="E77" s="126" t="s">
        <v>159</v>
      </c>
      <c r="F77" s="36">
        <v>92679.78</v>
      </c>
      <c r="G77" s="36">
        <v>92220</v>
      </c>
      <c r="H77" s="36">
        <v>77884.899999999994</v>
      </c>
      <c r="K77" s="126">
        <v>518977.52</v>
      </c>
      <c r="L77" s="126">
        <v>474875.9</v>
      </c>
      <c r="M77" s="59">
        <v>5290</v>
      </c>
      <c r="N77" s="59">
        <v>158534.51999999999</v>
      </c>
      <c r="P77" s="59">
        <v>4139.1000000000004</v>
      </c>
      <c r="T77" s="126">
        <v>-509999.94</v>
      </c>
      <c r="U77" s="126">
        <v>1881601.57</v>
      </c>
      <c r="V77" s="33"/>
      <c r="W77" s="33">
        <v>1697730.78</v>
      </c>
      <c r="X77" s="33"/>
      <c r="Y77" s="33">
        <v>752.17</v>
      </c>
      <c r="AA77" s="33">
        <v>878150</v>
      </c>
      <c r="AD77" s="37">
        <v>1711108</v>
      </c>
      <c r="AF77" s="37">
        <v>9820</v>
      </c>
      <c r="AH77" s="37">
        <v>993756.22</v>
      </c>
      <c r="AI77" s="37">
        <v>142345.88</v>
      </c>
      <c r="AL77" s="37">
        <v>2530</v>
      </c>
    </row>
    <row r="78" spans="1:38" x14ac:dyDescent="0.2">
      <c r="A78" s="126" t="s">
        <v>319</v>
      </c>
      <c r="B78" s="126" t="s">
        <v>320</v>
      </c>
      <c r="C78" s="126">
        <v>4354</v>
      </c>
      <c r="D78" s="126" t="s">
        <v>160</v>
      </c>
      <c r="E78" s="126" t="s">
        <v>160</v>
      </c>
      <c r="F78" s="36">
        <v>123058.88</v>
      </c>
      <c r="G78" s="36">
        <v>37713.75</v>
      </c>
      <c r="H78" s="36">
        <v>32831.160000000003</v>
      </c>
      <c r="K78" s="126">
        <v>732213.31</v>
      </c>
      <c r="L78" s="126">
        <v>124511.4</v>
      </c>
      <c r="M78" s="59">
        <v>3500</v>
      </c>
      <c r="N78" s="59">
        <v>26712.25</v>
      </c>
      <c r="P78" s="59">
        <v>2369</v>
      </c>
      <c r="T78" s="126">
        <v>-1691208.39</v>
      </c>
      <c r="U78" s="126">
        <v>2618687.59</v>
      </c>
      <c r="V78" s="33"/>
      <c r="W78" s="33">
        <v>1539440.57</v>
      </c>
      <c r="X78" s="33"/>
      <c r="Y78" s="33">
        <v>593.85</v>
      </c>
      <c r="AA78" s="33">
        <v>971500</v>
      </c>
      <c r="AC78" s="33">
        <v>90800</v>
      </c>
      <c r="AD78" s="37">
        <v>1585614</v>
      </c>
      <c r="AF78" s="37">
        <v>11940</v>
      </c>
      <c r="AH78" s="37">
        <v>739270.67</v>
      </c>
      <c r="AI78" s="37">
        <v>172735.7</v>
      </c>
      <c r="AL78" s="37">
        <v>2506</v>
      </c>
    </row>
    <row r="79" spans="1:38" x14ac:dyDescent="0.2">
      <c r="A79" s="126" t="s">
        <v>319</v>
      </c>
      <c r="B79" s="126" t="s">
        <v>320</v>
      </c>
      <c r="C79" s="126">
        <v>2453</v>
      </c>
      <c r="D79" s="126" t="s">
        <v>161</v>
      </c>
      <c r="E79" s="126" t="s">
        <v>161</v>
      </c>
      <c r="F79" s="36">
        <v>182391.92</v>
      </c>
      <c r="G79" s="36">
        <v>538151.94999999995</v>
      </c>
      <c r="H79" s="36">
        <v>46507.58</v>
      </c>
      <c r="K79" s="126">
        <v>6</v>
      </c>
      <c r="L79" s="126">
        <v>254935.57</v>
      </c>
      <c r="M79" s="59">
        <v>17521</v>
      </c>
      <c r="N79" s="59">
        <v>46902.63</v>
      </c>
      <c r="P79" s="59">
        <v>475</v>
      </c>
      <c r="T79" s="126">
        <v>-2002545.01</v>
      </c>
      <c r="U79" s="126">
        <v>2255161.35</v>
      </c>
      <c r="V79" s="33"/>
      <c r="W79" s="33">
        <v>2009659.76</v>
      </c>
      <c r="X79" s="33">
        <v>80000</v>
      </c>
      <c r="Y79" s="33">
        <v>530.52</v>
      </c>
      <c r="AA79" s="33">
        <v>1222550</v>
      </c>
      <c r="AC79" s="33">
        <v>106800</v>
      </c>
      <c r="AD79" s="37">
        <v>1449825</v>
      </c>
      <c r="AF79" s="37">
        <v>7620</v>
      </c>
      <c r="AH79" s="37">
        <v>1060326.74</v>
      </c>
      <c r="AI79" s="37">
        <v>190860.49</v>
      </c>
      <c r="AL79" s="37">
        <v>6430</v>
      </c>
    </row>
    <row r="80" spans="1:38" x14ac:dyDescent="0.2">
      <c r="A80" s="126" t="s">
        <v>319</v>
      </c>
      <c r="B80" s="126" t="s">
        <v>320</v>
      </c>
      <c r="C80" s="126">
        <v>5408</v>
      </c>
      <c r="D80" s="126" t="s">
        <v>162</v>
      </c>
      <c r="E80" s="126" t="s">
        <v>162</v>
      </c>
      <c r="F80" s="36">
        <v>404882.11</v>
      </c>
      <c r="G80" s="36">
        <v>325839.21000000002</v>
      </c>
      <c r="H80" s="36">
        <v>101560.8</v>
      </c>
      <c r="K80" s="126">
        <v>786335.55</v>
      </c>
      <c r="L80" s="126">
        <v>210349.88</v>
      </c>
      <c r="M80" s="59">
        <v>8780</v>
      </c>
      <c r="N80" s="59">
        <v>182458.68</v>
      </c>
      <c r="P80" s="59">
        <v>3251.02</v>
      </c>
      <c r="T80" s="126">
        <v>-700777.77</v>
      </c>
      <c r="U80" s="126">
        <v>2065017.96</v>
      </c>
      <c r="V80" s="33"/>
      <c r="W80" s="33">
        <v>2229229.92</v>
      </c>
      <c r="X80" s="33"/>
      <c r="Y80" s="33">
        <v>1208.56</v>
      </c>
      <c r="AA80" s="33">
        <v>1494840</v>
      </c>
      <c r="AC80" s="33">
        <v>12000</v>
      </c>
      <c r="AD80" s="37">
        <v>2277187</v>
      </c>
      <c r="AF80" s="37">
        <v>6080</v>
      </c>
      <c r="AH80" s="37">
        <v>1048855.92</v>
      </c>
      <c r="AI80" s="37">
        <v>124045.9</v>
      </c>
      <c r="AL80" s="37">
        <v>10872</v>
      </c>
    </row>
    <row r="81" spans="1:38" x14ac:dyDescent="0.2">
      <c r="A81" s="126" t="s">
        <v>319</v>
      </c>
      <c r="B81" s="126" t="s">
        <v>320</v>
      </c>
      <c r="C81" s="126">
        <v>5671</v>
      </c>
      <c r="D81" s="126" t="s">
        <v>1697</v>
      </c>
      <c r="E81" s="126" t="s">
        <v>1677</v>
      </c>
      <c r="F81" s="36">
        <v>700447.64</v>
      </c>
      <c r="G81" s="36">
        <v>494708.07</v>
      </c>
      <c r="H81" s="36">
        <v>273400.55</v>
      </c>
      <c r="K81" s="126">
        <v>422835.9</v>
      </c>
      <c r="L81" s="126">
        <v>916690.75</v>
      </c>
      <c r="M81" s="59">
        <v>19435</v>
      </c>
      <c r="N81" s="59">
        <v>128033.75</v>
      </c>
      <c r="P81" s="59">
        <v>13313.92</v>
      </c>
      <c r="S81" s="126">
        <v>59088.74</v>
      </c>
      <c r="T81" s="126">
        <v>-112661.99</v>
      </c>
      <c r="U81" s="126">
        <v>2127187.88</v>
      </c>
      <c r="V81" s="33"/>
      <c r="W81" s="33">
        <v>2619889.11</v>
      </c>
      <c r="X81" s="33"/>
      <c r="Y81" s="33">
        <v>1434.25</v>
      </c>
      <c r="AA81" s="33">
        <v>1417675</v>
      </c>
      <c r="AC81" s="33">
        <v>138000</v>
      </c>
      <c r="AD81" s="37">
        <v>2615746</v>
      </c>
      <c r="AF81" s="37">
        <v>2000</v>
      </c>
      <c r="AH81" s="37">
        <v>936133.54</v>
      </c>
      <c r="AI81" s="37">
        <v>32889.21</v>
      </c>
      <c r="AL81" s="37">
        <v>16544</v>
      </c>
    </row>
    <row r="82" spans="1:38" x14ac:dyDescent="0.2">
      <c r="A82" s="126" t="s">
        <v>319</v>
      </c>
      <c r="B82" s="126" t="s">
        <v>320</v>
      </c>
      <c r="C82" s="126">
        <v>2878</v>
      </c>
      <c r="D82" s="126" t="s">
        <v>308</v>
      </c>
      <c r="E82" s="126" t="s">
        <v>308</v>
      </c>
      <c r="F82" s="36">
        <v>743533.06</v>
      </c>
      <c r="G82" s="36">
        <v>174782.25</v>
      </c>
      <c r="H82" s="36">
        <v>98874.13</v>
      </c>
      <c r="K82" s="126">
        <v>1084721.8899999999</v>
      </c>
      <c r="L82" s="126">
        <v>299272.53999999998</v>
      </c>
      <c r="M82" s="59">
        <v>5269</v>
      </c>
      <c r="N82" s="59">
        <v>59955.41</v>
      </c>
      <c r="P82" s="59">
        <v>1769</v>
      </c>
      <c r="T82" s="126">
        <v>-1679638.61</v>
      </c>
      <c r="U82" s="126">
        <v>3692657.78</v>
      </c>
      <c r="V82" s="33"/>
      <c r="W82" s="33">
        <v>1894968.75</v>
      </c>
      <c r="X82" s="33"/>
      <c r="Y82" s="33">
        <v>1175</v>
      </c>
      <c r="AA82" s="33">
        <v>1134160.7</v>
      </c>
      <c r="AC82" s="33">
        <v>113400</v>
      </c>
      <c r="AD82" s="37">
        <v>1673600.7</v>
      </c>
      <c r="AG82" s="37">
        <v>7080</v>
      </c>
      <c r="AH82" s="37">
        <v>968899.53</v>
      </c>
      <c r="AI82" s="37">
        <v>157384.93</v>
      </c>
      <c r="AL82" s="37">
        <v>15568</v>
      </c>
    </row>
    <row r="83" spans="1:38" x14ac:dyDescent="0.2">
      <c r="A83" s="126" t="s">
        <v>321</v>
      </c>
      <c r="B83" s="126" t="s">
        <v>322</v>
      </c>
      <c r="C83" s="126">
        <v>3706</v>
      </c>
      <c r="D83" s="126" t="s">
        <v>163</v>
      </c>
      <c r="E83" s="126" t="s">
        <v>163</v>
      </c>
      <c r="F83" s="36">
        <v>147471.97</v>
      </c>
      <c r="G83" s="36">
        <v>30108</v>
      </c>
      <c r="H83" s="36">
        <v>48117.26</v>
      </c>
      <c r="K83" s="126">
        <v>3043830.71</v>
      </c>
      <c r="L83" s="126">
        <v>121917.54</v>
      </c>
      <c r="M83" s="59">
        <v>6000</v>
      </c>
      <c r="N83" s="59">
        <v>110954.99</v>
      </c>
      <c r="P83" s="59">
        <v>0</v>
      </c>
      <c r="T83" s="126">
        <v>1233335.47</v>
      </c>
      <c r="U83" s="126">
        <v>2241713.0099999998</v>
      </c>
      <c r="V83" s="33"/>
      <c r="W83" s="33">
        <v>1357889.53</v>
      </c>
      <c r="X83" s="33">
        <v>110500</v>
      </c>
      <c r="Y83" s="33">
        <v>533.63</v>
      </c>
      <c r="AA83" s="33">
        <v>1113846</v>
      </c>
      <c r="AC83" s="33">
        <v>71988</v>
      </c>
      <c r="AD83" s="37">
        <v>1671366</v>
      </c>
      <c r="AF83" s="37">
        <v>29420</v>
      </c>
      <c r="AG83" s="37">
        <v>500</v>
      </c>
      <c r="AH83" s="37">
        <v>812949.73</v>
      </c>
      <c r="AI83" s="37">
        <v>341079.42</v>
      </c>
    </row>
    <row r="84" spans="1:38" x14ac:dyDescent="0.2">
      <c r="A84" s="126" t="s">
        <v>321</v>
      </c>
      <c r="B84" s="126" t="s">
        <v>322</v>
      </c>
      <c r="C84" s="126">
        <v>5162</v>
      </c>
      <c r="D84" s="126" t="s">
        <v>164</v>
      </c>
      <c r="E84" s="126" t="s">
        <v>164</v>
      </c>
      <c r="F84" s="36">
        <v>108778.76</v>
      </c>
      <c r="G84" s="36">
        <v>0</v>
      </c>
      <c r="H84" s="36">
        <v>44015.39</v>
      </c>
      <c r="K84" s="126">
        <v>936054.17</v>
      </c>
      <c r="L84" s="126">
        <v>557793.01</v>
      </c>
      <c r="M84" s="59">
        <v>4500</v>
      </c>
      <c r="N84" s="59">
        <v>64252.02</v>
      </c>
      <c r="O84" s="59">
        <v>150722</v>
      </c>
      <c r="P84" s="59">
        <v>39.67</v>
      </c>
      <c r="T84" s="126">
        <v>-23449.07</v>
      </c>
      <c r="U84" s="126">
        <v>1881918.88</v>
      </c>
      <c r="V84" s="33"/>
      <c r="W84" s="33">
        <v>1660647.83</v>
      </c>
      <c r="X84" s="33"/>
      <c r="Y84" s="33">
        <v>389.8</v>
      </c>
      <c r="AA84" s="33">
        <v>1823135.2</v>
      </c>
      <c r="AC84" s="33">
        <v>157600</v>
      </c>
      <c r="AD84" s="37">
        <v>2540075.2000000002</v>
      </c>
      <c r="AF84" s="37">
        <v>63280</v>
      </c>
      <c r="AH84" s="37">
        <v>1200439.3600000001</v>
      </c>
      <c r="AI84" s="37">
        <v>262735.44</v>
      </c>
      <c r="AL84" s="37">
        <v>6585</v>
      </c>
    </row>
    <row r="85" spans="1:38" x14ac:dyDescent="0.2">
      <c r="A85" s="126" t="s">
        <v>321</v>
      </c>
      <c r="B85" s="126" t="s">
        <v>322</v>
      </c>
      <c r="C85" s="126">
        <v>3052</v>
      </c>
      <c r="D85" s="126" t="s">
        <v>165</v>
      </c>
      <c r="E85" s="126" t="s">
        <v>165</v>
      </c>
      <c r="F85" s="36">
        <v>616929.36</v>
      </c>
      <c r="G85" s="36">
        <v>0</v>
      </c>
      <c r="H85" s="36">
        <v>101445</v>
      </c>
      <c r="K85" s="126">
        <v>424054.49</v>
      </c>
      <c r="L85" s="126">
        <v>1166021.47</v>
      </c>
      <c r="M85" s="59">
        <v>0</v>
      </c>
      <c r="N85" s="59">
        <v>32650</v>
      </c>
      <c r="P85" s="59">
        <v>0</v>
      </c>
      <c r="T85" s="126">
        <v>115480.99</v>
      </c>
      <c r="U85" s="126">
        <v>1941230.36</v>
      </c>
      <c r="V85" s="33"/>
      <c r="W85" s="33">
        <v>1052167.3899999999</v>
      </c>
      <c r="X85" s="33">
        <v>65000</v>
      </c>
      <c r="Y85" s="33">
        <v>1375.86</v>
      </c>
      <c r="AA85" s="33">
        <v>970128</v>
      </c>
      <c r="AC85" s="33">
        <v>573800</v>
      </c>
      <c r="AD85" s="37">
        <v>1491839</v>
      </c>
      <c r="AF85" s="37">
        <v>51983</v>
      </c>
      <c r="AH85" s="37">
        <v>681057.04</v>
      </c>
      <c r="AI85" s="37">
        <v>127063.24</v>
      </c>
      <c r="AL85" s="37">
        <v>91440</v>
      </c>
    </row>
    <row r="86" spans="1:38" x14ac:dyDescent="0.2">
      <c r="A86" s="126" t="s">
        <v>321</v>
      </c>
      <c r="B86" s="126" t="s">
        <v>322</v>
      </c>
      <c r="C86" s="126">
        <v>6259</v>
      </c>
      <c r="D86" s="126" t="s">
        <v>166</v>
      </c>
      <c r="E86" s="126" t="s">
        <v>166</v>
      </c>
      <c r="F86" s="36">
        <v>136214.51999999999</v>
      </c>
      <c r="G86" s="36">
        <v>30878</v>
      </c>
      <c r="H86" s="36">
        <v>1418.41</v>
      </c>
      <c r="K86" s="126">
        <v>411737</v>
      </c>
      <c r="L86" s="126">
        <v>197218.24</v>
      </c>
      <c r="M86" s="59">
        <v>6000</v>
      </c>
      <c r="N86" s="59">
        <v>55423.83</v>
      </c>
      <c r="P86" s="59">
        <v>0</v>
      </c>
      <c r="T86" s="126">
        <v>-1448917.41</v>
      </c>
      <c r="U86" s="126">
        <v>1940061.77</v>
      </c>
      <c r="V86" s="33"/>
      <c r="W86" s="33">
        <v>1563427.74</v>
      </c>
      <c r="X86" s="33">
        <v>124400</v>
      </c>
      <c r="Y86" s="33">
        <v>436.69</v>
      </c>
      <c r="AA86" s="33">
        <v>1667077.89</v>
      </c>
      <c r="AC86" s="33">
        <v>451300</v>
      </c>
      <c r="AD86" s="37">
        <v>2523239.89</v>
      </c>
      <c r="AF86" s="37">
        <v>8620</v>
      </c>
      <c r="AG86" s="37">
        <v>33912</v>
      </c>
      <c r="AH86" s="37">
        <v>840819.05</v>
      </c>
      <c r="AI86" s="37">
        <v>141782.39999999999</v>
      </c>
      <c r="AK86" s="37">
        <v>1</v>
      </c>
      <c r="AL86" s="37">
        <v>33370</v>
      </c>
    </row>
    <row r="87" spans="1:38" x14ac:dyDescent="0.2">
      <c r="A87" s="126" t="s">
        <v>321</v>
      </c>
      <c r="B87" s="126" t="s">
        <v>322</v>
      </c>
      <c r="C87" s="126">
        <v>3341</v>
      </c>
      <c r="D87" s="126" t="s">
        <v>167</v>
      </c>
      <c r="E87" s="126" t="s">
        <v>167</v>
      </c>
      <c r="F87" s="36">
        <v>242033.16</v>
      </c>
      <c r="G87" s="36">
        <v>51708</v>
      </c>
      <c r="H87" s="36">
        <v>119373.68</v>
      </c>
      <c r="K87" s="126">
        <v>398002</v>
      </c>
      <c r="L87" s="126">
        <v>109721.82</v>
      </c>
      <c r="M87" s="59">
        <v>224350</v>
      </c>
      <c r="N87" s="59">
        <v>27907.64</v>
      </c>
      <c r="P87" s="59">
        <v>0</v>
      </c>
      <c r="T87" s="126">
        <v>-1095570.68</v>
      </c>
      <c r="U87" s="126">
        <v>2076384.94</v>
      </c>
      <c r="V87" s="33"/>
      <c r="W87" s="33">
        <v>1264578.4099999999</v>
      </c>
      <c r="X87" s="33"/>
      <c r="Y87" s="33">
        <v>1044.44</v>
      </c>
      <c r="AA87" s="33">
        <v>1160763</v>
      </c>
      <c r="AD87" s="37">
        <v>1752653</v>
      </c>
      <c r="AF87" s="37">
        <v>45990</v>
      </c>
      <c r="AH87" s="37">
        <v>858238.44</v>
      </c>
      <c r="AI87" s="37">
        <v>81737.649999999994</v>
      </c>
    </row>
    <row r="88" spans="1:38" x14ac:dyDescent="0.2">
      <c r="A88" s="126" t="s">
        <v>321</v>
      </c>
      <c r="B88" s="126" t="s">
        <v>322</v>
      </c>
      <c r="C88" s="126">
        <v>2336</v>
      </c>
      <c r="D88" s="126" t="s">
        <v>168</v>
      </c>
      <c r="E88" s="126" t="s">
        <v>168</v>
      </c>
      <c r="F88" s="36">
        <v>256883.8</v>
      </c>
      <c r="G88" s="36">
        <v>19158</v>
      </c>
      <c r="H88" s="36">
        <v>65841.27</v>
      </c>
      <c r="K88" s="126">
        <v>27134.99</v>
      </c>
      <c r="L88" s="126">
        <v>453476.43</v>
      </c>
      <c r="N88" s="59">
        <v>40670.35</v>
      </c>
      <c r="P88" s="59">
        <v>0</v>
      </c>
      <c r="T88" s="126">
        <v>-1127330.93</v>
      </c>
      <c r="U88" s="126">
        <v>1879892.65</v>
      </c>
      <c r="V88" s="33"/>
      <c r="W88" s="33">
        <v>902351.28</v>
      </c>
      <c r="X88" s="33">
        <v>89990</v>
      </c>
      <c r="Y88" s="33">
        <v>295.60000000000002</v>
      </c>
      <c r="AA88" s="33">
        <v>613236.5</v>
      </c>
      <c r="AC88" s="33">
        <v>10000</v>
      </c>
      <c r="AD88" s="37">
        <v>890951.5</v>
      </c>
      <c r="AF88" s="37">
        <v>6200</v>
      </c>
      <c r="AG88" s="37">
        <v>13927</v>
      </c>
      <c r="AH88" s="37">
        <v>469806.36</v>
      </c>
      <c r="AI88" s="37">
        <v>205726.1</v>
      </c>
    </row>
    <row r="89" spans="1:38" x14ac:dyDescent="0.2">
      <c r="A89" s="126" t="s">
        <v>321</v>
      </c>
      <c r="B89" s="126" t="s">
        <v>322</v>
      </c>
      <c r="C89" s="126">
        <v>2778</v>
      </c>
      <c r="D89" s="126" t="s">
        <v>169</v>
      </c>
      <c r="E89" s="126" t="s">
        <v>169</v>
      </c>
      <c r="F89" s="36">
        <v>405164.59</v>
      </c>
      <c r="G89" s="36">
        <v>2734</v>
      </c>
      <c r="H89" s="36">
        <v>6377.64</v>
      </c>
      <c r="K89" s="126">
        <v>410123.97</v>
      </c>
      <c r="L89" s="126">
        <v>180374.2</v>
      </c>
      <c r="M89" s="59">
        <v>3000</v>
      </c>
      <c r="N89" s="59">
        <v>33232.870000000003</v>
      </c>
      <c r="P89" s="59">
        <v>0</v>
      </c>
      <c r="T89" s="126">
        <v>-755479.89</v>
      </c>
      <c r="U89" s="126">
        <v>1840507.51</v>
      </c>
      <c r="V89" s="33"/>
      <c r="W89" s="33">
        <v>1071240.79</v>
      </c>
      <c r="X89" s="33"/>
      <c r="Y89" s="33">
        <v>890.03</v>
      </c>
      <c r="AA89" s="33">
        <v>1680727.09</v>
      </c>
      <c r="AC89" s="33">
        <v>94500</v>
      </c>
      <c r="AD89" s="37">
        <v>1980627.09</v>
      </c>
      <c r="AF89" s="37">
        <v>45900</v>
      </c>
      <c r="AH89" s="37">
        <v>571717.71</v>
      </c>
      <c r="AI89" s="37">
        <v>365599.2</v>
      </c>
    </row>
    <row r="90" spans="1:38" x14ac:dyDescent="0.2">
      <c r="A90" s="126" t="s">
        <v>321</v>
      </c>
      <c r="B90" s="126" t="s">
        <v>322</v>
      </c>
      <c r="C90" s="126">
        <v>1705</v>
      </c>
      <c r="D90" s="126" t="s">
        <v>170</v>
      </c>
      <c r="E90" s="126" t="s">
        <v>170</v>
      </c>
      <c r="F90" s="36">
        <v>547290.44999999995</v>
      </c>
      <c r="G90" s="36">
        <v>5913</v>
      </c>
      <c r="H90" s="36">
        <v>43539.59</v>
      </c>
      <c r="K90" s="126">
        <v>757842.66</v>
      </c>
      <c r="L90" s="126">
        <v>112262.55</v>
      </c>
      <c r="N90" s="59">
        <v>21608.02</v>
      </c>
      <c r="O90" s="59">
        <v>234758.13</v>
      </c>
      <c r="P90" s="59">
        <v>-172</v>
      </c>
      <c r="T90" s="126">
        <v>-1695654.65</v>
      </c>
      <c r="U90" s="243">
        <v>2518726.15</v>
      </c>
      <c r="W90" s="275">
        <v>694558.38</v>
      </c>
      <c r="X90" s="33"/>
      <c r="AA90" s="33">
        <v>331910</v>
      </c>
      <c r="AC90" s="33">
        <v>81000</v>
      </c>
      <c r="AD90" s="37">
        <v>512537</v>
      </c>
      <c r="AG90" s="37">
        <v>14790</v>
      </c>
      <c r="AH90" s="37">
        <v>172893.46</v>
      </c>
      <c r="AI90" s="37">
        <v>19665.32</v>
      </c>
    </row>
    <row r="91" spans="1:38" x14ac:dyDescent="0.2">
      <c r="A91" s="126" t="s">
        <v>321</v>
      </c>
      <c r="B91" s="126" t="s">
        <v>322</v>
      </c>
      <c r="C91" s="126">
        <v>2505</v>
      </c>
      <c r="D91" s="126" t="s">
        <v>292</v>
      </c>
      <c r="E91" s="126" t="s">
        <v>292</v>
      </c>
      <c r="F91" s="36">
        <v>414787.53</v>
      </c>
      <c r="G91" s="36">
        <v>5075</v>
      </c>
      <c r="H91" s="36">
        <v>28961.18</v>
      </c>
      <c r="K91" s="126">
        <v>687050.55</v>
      </c>
      <c r="L91" s="126">
        <v>261358.94</v>
      </c>
      <c r="M91" s="59">
        <v>1000</v>
      </c>
      <c r="N91" s="59">
        <v>87155</v>
      </c>
      <c r="O91" s="59">
        <v>42500</v>
      </c>
      <c r="P91" s="59">
        <v>0</v>
      </c>
      <c r="T91" s="126">
        <v>-1410406.1</v>
      </c>
      <c r="U91" s="126">
        <v>3198152.69</v>
      </c>
      <c r="V91" s="33"/>
      <c r="W91" s="33">
        <v>976107.66</v>
      </c>
      <c r="X91" s="33"/>
      <c r="Y91" s="33">
        <v>1266.55</v>
      </c>
      <c r="AA91" s="33">
        <v>596703</v>
      </c>
      <c r="AC91" s="33">
        <v>27000</v>
      </c>
      <c r="AD91" s="37">
        <v>1116789</v>
      </c>
      <c r="AF91" s="37">
        <v>40830</v>
      </c>
      <c r="AH91" s="37">
        <v>739386.49</v>
      </c>
      <c r="AI91" s="37">
        <v>225240.11</v>
      </c>
    </row>
    <row r="92" spans="1:38" x14ac:dyDescent="0.2">
      <c r="A92" s="126" t="s">
        <v>615</v>
      </c>
      <c r="B92" s="126" t="s">
        <v>334</v>
      </c>
      <c r="C92" s="126">
        <v>3553</v>
      </c>
      <c r="D92" s="126" t="s">
        <v>171</v>
      </c>
      <c r="E92" s="126" t="s">
        <v>171</v>
      </c>
      <c r="F92" s="36">
        <v>321130.96000000002</v>
      </c>
      <c r="G92" s="36">
        <v>123546.5</v>
      </c>
      <c r="H92" s="36">
        <v>89347.94</v>
      </c>
      <c r="K92" s="126">
        <v>509505.52</v>
      </c>
      <c r="L92" s="126">
        <v>1245148.1000000001</v>
      </c>
      <c r="M92" s="59">
        <v>4350</v>
      </c>
      <c r="N92" s="59">
        <v>33019.74</v>
      </c>
      <c r="P92" s="59">
        <v>40599.93</v>
      </c>
      <c r="T92" s="126">
        <v>285176.28000000003</v>
      </c>
      <c r="U92" s="126">
        <v>1975689.39</v>
      </c>
      <c r="V92" s="33"/>
      <c r="W92" s="33">
        <v>1773301.2</v>
      </c>
      <c r="X92" s="33"/>
      <c r="Y92" s="33">
        <v>1325.42</v>
      </c>
      <c r="AA92" s="33">
        <v>1069544</v>
      </c>
      <c r="AC92" s="33">
        <v>93800</v>
      </c>
      <c r="AD92" s="37">
        <v>1766706</v>
      </c>
      <c r="AF92" s="37">
        <v>45073</v>
      </c>
      <c r="AH92" s="37">
        <v>779913.21</v>
      </c>
      <c r="AI92" s="37">
        <v>396434.73</v>
      </c>
    </row>
    <row r="93" spans="1:38" x14ac:dyDescent="0.2">
      <c r="A93" s="126" t="s">
        <v>615</v>
      </c>
      <c r="B93" s="126" t="s">
        <v>334</v>
      </c>
      <c r="C93" s="126">
        <v>8154</v>
      </c>
      <c r="D93" s="126" t="s">
        <v>172</v>
      </c>
      <c r="E93" s="126" t="s">
        <v>172</v>
      </c>
      <c r="F93" s="36">
        <v>428179.84</v>
      </c>
      <c r="G93" s="36">
        <v>34288</v>
      </c>
      <c r="H93" s="36">
        <v>106201.31</v>
      </c>
      <c r="K93" s="126">
        <v>2171716.9900000002</v>
      </c>
      <c r="L93" s="126">
        <v>425875.29</v>
      </c>
      <c r="M93" s="59">
        <v>3280</v>
      </c>
      <c r="N93" s="59">
        <v>46067.42</v>
      </c>
      <c r="P93" s="59">
        <v>30018.69</v>
      </c>
      <c r="T93" s="126">
        <v>-373751.9</v>
      </c>
      <c r="U93" s="126">
        <v>3812204.74</v>
      </c>
      <c r="V93" s="33"/>
      <c r="W93" s="33">
        <v>2266911.06</v>
      </c>
      <c r="X93" s="33">
        <v>287148</v>
      </c>
      <c r="Y93" s="33">
        <v>1077.77</v>
      </c>
      <c r="AA93" s="33">
        <v>937204.5</v>
      </c>
      <c r="AC93" s="33">
        <v>121600</v>
      </c>
      <c r="AD93" s="37">
        <v>2007009.5</v>
      </c>
      <c r="AF93" s="37">
        <v>16332</v>
      </c>
      <c r="AH93" s="37">
        <v>1556105.12</v>
      </c>
      <c r="AI93" s="37">
        <v>386052.23</v>
      </c>
    </row>
    <row r="94" spans="1:38" x14ac:dyDescent="0.2">
      <c r="A94" s="126" t="s">
        <v>615</v>
      </c>
      <c r="B94" s="126" t="s">
        <v>334</v>
      </c>
      <c r="C94" s="126">
        <v>7784</v>
      </c>
      <c r="D94" s="126" t="s">
        <v>173</v>
      </c>
      <c r="E94" s="126" t="s">
        <v>173</v>
      </c>
      <c r="F94" s="36">
        <v>561345.98</v>
      </c>
      <c r="G94" s="36">
        <v>61383</v>
      </c>
      <c r="H94" s="36">
        <v>214993.5</v>
      </c>
      <c r="K94" s="126">
        <v>2065087.93</v>
      </c>
      <c r="L94" s="126">
        <v>353677.59</v>
      </c>
      <c r="M94" s="59">
        <v>2880</v>
      </c>
      <c r="N94" s="59">
        <v>78226.710000000006</v>
      </c>
      <c r="P94" s="59">
        <v>13762</v>
      </c>
      <c r="T94" s="126">
        <v>-156179.85999999999</v>
      </c>
      <c r="U94" s="126">
        <v>3564237.85</v>
      </c>
      <c r="V94" s="33"/>
      <c r="W94" s="33">
        <v>1760611.79</v>
      </c>
      <c r="X94" s="33">
        <v>271350</v>
      </c>
      <c r="Y94" s="33">
        <v>1002.08</v>
      </c>
      <c r="AA94" s="33">
        <v>934514.39</v>
      </c>
      <c r="AC94" s="33">
        <v>154870</v>
      </c>
      <c r="AD94" s="37">
        <v>1755944.39</v>
      </c>
      <c r="AF94" s="37">
        <v>40116</v>
      </c>
      <c r="AH94" s="37">
        <v>1299991.54</v>
      </c>
      <c r="AI94" s="37">
        <v>272722.31</v>
      </c>
      <c r="AL94" s="37">
        <v>12.72</v>
      </c>
    </row>
    <row r="95" spans="1:38" x14ac:dyDescent="0.2">
      <c r="A95" s="126" t="s">
        <v>615</v>
      </c>
      <c r="B95" s="126" t="s">
        <v>334</v>
      </c>
      <c r="C95" s="126">
        <v>6608</v>
      </c>
      <c r="D95" s="126" t="s">
        <v>174</v>
      </c>
      <c r="E95" s="126" t="s">
        <v>174</v>
      </c>
      <c r="F95" s="36">
        <v>298738.78000000003</v>
      </c>
      <c r="G95" s="36">
        <v>40128.83</v>
      </c>
      <c r="H95" s="36">
        <v>84663.16</v>
      </c>
      <c r="K95" s="126">
        <v>1181299.1399999999</v>
      </c>
      <c r="L95" s="126">
        <v>720985.2</v>
      </c>
      <c r="M95" s="59">
        <v>0</v>
      </c>
      <c r="N95" s="59">
        <v>61320.14</v>
      </c>
      <c r="P95" s="59">
        <v>10000</v>
      </c>
      <c r="R95" s="126">
        <v>74539.09</v>
      </c>
      <c r="T95" s="126">
        <v>501764.4</v>
      </c>
      <c r="U95" s="126">
        <v>2080906</v>
      </c>
      <c r="V95" s="33"/>
      <c r="W95" s="33">
        <v>1365130.93</v>
      </c>
      <c r="X95" s="33">
        <v>23030</v>
      </c>
      <c r="Y95" s="33">
        <v>809.62</v>
      </c>
      <c r="AA95" s="33">
        <v>1848554.9</v>
      </c>
      <c r="AC95" s="33">
        <v>165498.25</v>
      </c>
      <c r="AD95" s="37">
        <v>2497293.15</v>
      </c>
      <c r="AF95" s="37">
        <v>42650</v>
      </c>
      <c r="AH95" s="37">
        <v>987351.72</v>
      </c>
      <c r="AI95" s="37">
        <v>278443.34999999998</v>
      </c>
    </row>
    <row r="96" spans="1:38" x14ac:dyDescent="0.2">
      <c r="A96" s="126" t="s">
        <v>615</v>
      </c>
      <c r="B96" s="126" t="s">
        <v>334</v>
      </c>
      <c r="C96" s="126">
        <v>4243</v>
      </c>
      <c r="D96" s="126" t="s">
        <v>175</v>
      </c>
      <c r="E96" s="126" t="s">
        <v>175</v>
      </c>
      <c r="F96" s="36">
        <v>455616.33</v>
      </c>
      <c r="G96" s="36">
        <v>39522</v>
      </c>
      <c r="H96" s="36">
        <v>93669.49</v>
      </c>
      <c r="K96" s="126">
        <v>1236252.1100000001</v>
      </c>
      <c r="L96" s="126">
        <v>464354.92</v>
      </c>
      <c r="M96" s="59">
        <v>0</v>
      </c>
      <c r="N96" s="59">
        <v>32378.3</v>
      </c>
      <c r="P96" s="59">
        <v>10035.33</v>
      </c>
      <c r="T96" s="126">
        <v>381612.86</v>
      </c>
      <c r="U96" s="126">
        <v>2304026.96</v>
      </c>
      <c r="V96" s="33"/>
      <c r="W96" s="33">
        <v>1333209.67</v>
      </c>
      <c r="X96" s="33">
        <v>194000</v>
      </c>
      <c r="Y96" s="33">
        <v>1201.24</v>
      </c>
      <c r="AA96" s="33">
        <v>400799.5</v>
      </c>
      <c r="AC96" s="33">
        <v>121128</v>
      </c>
      <c r="AD96" s="37">
        <v>1134055.5</v>
      </c>
      <c r="AF96" s="37">
        <v>18630</v>
      </c>
      <c r="AH96" s="37">
        <v>1074027.67</v>
      </c>
      <c r="AI96" s="37">
        <v>262263.84000000003</v>
      </c>
    </row>
    <row r="97" spans="1:38" x14ac:dyDescent="0.2">
      <c r="A97" s="126" t="s">
        <v>615</v>
      </c>
      <c r="B97" s="126" t="s">
        <v>334</v>
      </c>
      <c r="C97" s="126">
        <v>8480</v>
      </c>
      <c r="D97" s="126" t="s">
        <v>176</v>
      </c>
      <c r="E97" s="126" t="s">
        <v>176</v>
      </c>
      <c r="F97" s="36">
        <v>205103.11</v>
      </c>
      <c r="G97" s="36">
        <v>75503.77</v>
      </c>
      <c r="H97" s="36">
        <v>96674</v>
      </c>
      <c r="K97" s="126">
        <v>824125.29</v>
      </c>
      <c r="L97" s="126">
        <v>665354.51</v>
      </c>
      <c r="M97" s="59">
        <v>0</v>
      </c>
      <c r="N97" s="59">
        <v>90245.82</v>
      </c>
      <c r="P97" s="59">
        <v>10000</v>
      </c>
      <c r="T97" s="126">
        <v>-35710.85</v>
      </c>
      <c r="U97" s="126">
        <v>2345661.54</v>
      </c>
      <c r="V97" s="33"/>
      <c r="W97" s="33">
        <v>2121916.64</v>
      </c>
      <c r="X97" s="33">
        <v>192800</v>
      </c>
      <c r="Y97" s="33">
        <v>626.29999999999995</v>
      </c>
      <c r="AA97" s="33">
        <v>1574401.7</v>
      </c>
      <c r="AC97" s="33">
        <v>243827.5</v>
      </c>
      <c r="AD97" s="37">
        <v>2737751.2</v>
      </c>
      <c r="AF97" s="37">
        <v>29740</v>
      </c>
      <c r="AG97" s="37">
        <v>7720</v>
      </c>
      <c r="AH97" s="37">
        <v>1624574.67</v>
      </c>
      <c r="AI97" s="37">
        <v>277222.09999999998</v>
      </c>
    </row>
    <row r="98" spans="1:38" x14ac:dyDescent="0.2">
      <c r="A98" s="126" t="s">
        <v>615</v>
      </c>
      <c r="B98" s="126" t="s">
        <v>334</v>
      </c>
      <c r="C98" s="126">
        <v>4259</v>
      </c>
      <c r="D98" s="126" t="s">
        <v>177</v>
      </c>
      <c r="E98" s="126" t="s">
        <v>177</v>
      </c>
      <c r="F98" s="36">
        <v>229607.64</v>
      </c>
      <c r="G98" s="36">
        <v>44673.5</v>
      </c>
      <c r="H98" s="36">
        <v>94776.960000000006</v>
      </c>
      <c r="K98" s="126">
        <v>1117851.1200000001</v>
      </c>
      <c r="L98" s="126">
        <v>165978.1</v>
      </c>
      <c r="M98" s="59">
        <v>3000</v>
      </c>
      <c r="N98" s="59">
        <v>38528.660000000003</v>
      </c>
      <c r="P98" s="59">
        <v>235278.39</v>
      </c>
      <c r="T98" s="126">
        <v>-2548037.2000000002</v>
      </c>
      <c r="U98" s="126">
        <v>4378498.51</v>
      </c>
      <c r="V98" s="33"/>
      <c r="W98" s="33">
        <v>1381703.14</v>
      </c>
      <c r="X98" s="33"/>
      <c r="Y98" s="33">
        <v>504.24</v>
      </c>
      <c r="AA98" s="33">
        <v>1411209.84</v>
      </c>
      <c r="AC98" s="33">
        <v>135200</v>
      </c>
      <c r="AD98" s="37">
        <v>2058527.84</v>
      </c>
      <c r="AF98" s="37">
        <v>6210</v>
      </c>
      <c r="AG98" s="37">
        <v>23640</v>
      </c>
      <c r="AH98" s="37">
        <v>1040612.87</v>
      </c>
      <c r="AI98" s="37">
        <v>243007.55</v>
      </c>
      <c r="AL98" s="37">
        <v>11000</v>
      </c>
    </row>
    <row r="99" spans="1:38" x14ac:dyDescent="0.2">
      <c r="A99" s="126" t="s">
        <v>615</v>
      </c>
      <c r="B99" s="126" t="s">
        <v>334</v>
      </c>
      <c r="C99" s="126">
        <v>6093</v>
      </c>
      <c r="D99" s="126" t="s">
        <v>178</v>
      </c>
      <c r="E99" s="126" t="s">
        <v>178</v>
      </c>
      <c r="F99" s="36">
        <v>435978.6</v>
      </c>
      <c r="G99" s="36">
        <v>499370</v>
      </c>
      <c r="H99" s="36">
        <v>133376.15</v>
      </c>
      <c r="K99" s="126">
        <v>1413986.38</v>
      </c>
      <c r="L99" s="126">
        <v>446701.13</v>
      </c>
      <c r="M99" s="59">
        <v>0</v>
      </c>
      <c r="N99" s="59">
        <v>84032.59</v>
      </c>
      <c r="P99" s="59">
        <v>3365</v>
      </c>
      <c r="T99" s="126">
        <v>2941003.16</v>
      </c>
      <c r="U99" s="126"/>
      <c r="V99" s="33"/>
      <c r="W99" s="33">
        <v>1837558.5</v>
      </c>
      <c r="X99" s="33">
        <v>270000</v>
      </c>
      <c r="Y99" s="33">
        <v>762.14</v>
      </c>
      <c r="AA99" s="33">
        <v>1765056</v>
      </c>
      <c r="AC99" s="33">
        <v>175328</v>
      </c>
      <c r="AD99" s="37">
        <v>2709658</v>
      </c>
      <c r="AF99" s="37">
        <v>30480</v>
      </c>
      <c r="AG99" s="37">
        <v>5860</v>
      </c>
      <c r="AH99" s="37">
        <v>1124838.52</v>
      </c>
      <c r="AI99" s="37">
        <v>276856.61</v>
      </c>
    </row>
    <row r="100" spans="1:38" x14ac:dyDescent="0.2">
      <c r="A100" s="126" t="s">
        <v>615</v>
      </c>
      <c r="B100" s="126" t="s">
        <v>334</v>
      </c>
      <c r="C100" s="126">
        <v>4471</v>
      </c>
      <c r="D100" s="126" t="s">
        <v>179</v>
      </c>
      <c r="E100" s="126" t="s">
        <v>179</v>
      </c>
      <c r="F100" s="36">
        <v>295792.05</v>
      </c>
      <c r="G100" s="36">
        <v>210917</v>
      </c>
      <c r="H100" s="36">
        <v>91798.93</v>
      </c>
      <c r="K100" s="126">
        <v>1079954.1499999999</v>
      </c>
      <c r="L100" s="126">
        <v>456182.71</v>
      </c>
      <c r="M100" s="59">
        <v>0</v>
      </c>
      <c r="N100" s="59">
        <v>40347.120000000003</v>
      </c>
      <c r="P100" s="59">
        <v>140516.35</v>
      </c>
      <c r="T100" s="126">
        <v>455055.24</v>
      </c>
      <c r="U100" s="126">
        <v>2028099.35</v>
      </c>
      <c r="V100" s="33"/>
      <c r="W100" s="33">
        <v>1495938.93</v>
      </c>
      <c r="X100" s="33">
        <v>50000</v>
      </c>
      <c r="Y100" s="33">
        <v>865.05</v>
      </c>
      <c r="AA100" s="33">
        <v>1417982.5</v>
      </c>
      <c r="AC100" s="33">
        <v>157647.25</v>
      </c>
      <c r="AD100" s="37">
        <v>2124626.75</v>
      </c>
      <c r="AF100" s="37">
        <v>55260</v>
      </c>
      <c r="AH100" s="37">
        <v>1260531.27</v>
      </c>
      <c r="AI100" s="37">
        <v>211388.93</v>
      </c>
    </row>
    <row r="101" spans="1:38" x14ac:dyDescent="0.2">
      <c r="A101" s="126" t="s">
        <v>615</v>
      </c>
      <c r="B101" s="126" t="s">
        <v>334</v>
      </c>
      <c r="C101" s="126">
        <v>6623</v>
      </c>
      <c r="D101" s="126" t="s">
        <v>180</v>
      </c>
      <c r="E101" s="126" t="s">
        <v>180</v>
      </c>
      <c r="F101" s="36">
        <v>193614.77</v>
      </c>
      <c r="G101" s="36">
        <v>74934</v>
      </c>
      <c r="H101" s="36">
        <v>109787.49</v>
      </c>
      <c r="K101" s="126">
        <v>2322265.65</v>
      </c>
      <c r="L101" s="126">
        <v>436248.34</v>
      </c>
      <c r="M101" s="59">
        <v>4820</v>
      </c>
      <c r="N101" s="59">
        <v>1656.58</v>
      </c>
      <c r="O101" s="59">
        <v>11064</v>
      </c>
      <c r="P101" s="59">
        <v>0</v>
      </c>
      <c r="R101" s="126">
        <v>28859</v>
      </c>
      <c r="T101" s="126">
        <v>5459007.8799999999</v>
      </c>
      <c r="U101" s="126">
        <v>-2080906</v>
      </c>
      <c r="V101" s="33"/>
      <c r="W101" s="33">
        <v>2071945.35</v>
      </c>
      <c r="X101" s="33"/>
      <c r="Y101" s="33">
        <v>461.68</v>
      </c>
      <c r="AA101" s="33">
        <v>1736017.71</v>
      </c>
      <c r="AC101" s="33">
        <v>216031</v>
      </c>
      <c r="AD101" s="37">
        <v>2727715.71</v>
      </c>
      <c r="AF101" s="37">
        <v>29158</v>
      </c>
      <c r="AH101" s="37">
        <v>1119157.8700000001</v>
      </c>
      <c r="AI101" s="37">
        <v>436075.37</v>
      </c>
    </row>
    <row r="102" spans="1:38" x14ac:dyDescent="0.2">
      <c r="A102" s="126" t="s">
        <v>615</v>
      </c>
      <c r="B102" s="126" t="s">
        <v>334</v>
      </c>
      <c r="C102" s="126">
        <v>4220</v>
      </c>
      <c r="D102" s="126" t="s">
        <v>181</v>
      </c>
      <c r="E102" s="126" t="s">
        <v>181</v>
      </c>
      <c r="F102" s="36">
        <v>266971.76</v>
      </c>
      <c r="G102" s="36">
        <v>13637</v>
      </c>
      <c r="H102" s="36">
        <v>76171.03</v>
      </c>
      <c r="K102" s="126">
        <v>1231362.08</v>
      </c>
      <c r="L102" s="126">
        <v>553337.15</v>
      </c>
      <c r="M102" s="59">
        <v>3000</v>
      </c>
      <c r="N102" s="59">
        <v>35841.22</v>
      </c>
      <c r="P102" s="59">
        <v>85486.26</v>
      </c>
      <c r="T102" s="126">
        <v>-180073.54</v>
      </c>
      <c r="U102" s="126">
        <v>2574871.5499999998</v>
      </c>
      <c r="V102" s="33"/>
      <c r="W102" s="33">
        <v>1163053.79</v>
      </c>
      <c r="X102" s="33"/>
      <c r="Y102" s="33">
        <v>1037.51</v>
      </c>
      <c r="AA102" s="33">
        <v>1527916.3</v>
      </c>
      <c r="AC102" s="33">
        <v>177148</v>
      </c>
      <c r="AD102" s="37">
        <v>2284518.2999999998</v>
      </c>
      <c r="AF102" s="37">
        <v>10800</v>
      </c>
      <c r="AH102" s="37">
        <v>707384.82</v>
      </c>
      <c r="AI102" s="37">
        <v>244098.95</v>
      </c>
    </row>
    <row r="103" spans="1:38" x14ac:dyDescent="0.2">
      <c r="A103" s="126" t="s">
        <v>615</v>
      </c>
      <c r="B103" s="126" t="s">
        <v>334</v>
      </c>
      <c r="C103" s="126">
        <v>5487</v>
      </c>
      <c r="D103" s="126" t="s">
        <v>182</v>
      </c>
      <c r="E103" s="126" t="s">
        <v>182</v>
      </c>
      <c r="F103" s="36">
        <v>190738.05</v>
      </c>
      <c r="G103" s="36">
        <v>15676</v>
      </c>
      <c r="H103" s="36">
        <v>65179.47</v>
      </c>
      <c r="K103" s="126">
        <v>1245172.6299999999</v>
      </c>
      <c r="L103" s="126">
        <v>435564.62</v>
      </c>
      <c r="M103" s="59">
        <v>22225</v>
      </c>
      <c r="N103" s="59">
        <v>110941.81</v>
      </c>
      <c r="P103" s="59">
        <v>0</v>
      </c>
      <c r="R103" s="126">
        <v>5055.58</v>
      </c>
      <c r="T103" s="126">
        <v>-161760.26999999999</v>
      </c>
      <c r="U103" s="126">
        <v>2326634.9900000002</v>
      </c>
      <c r="V103" s="33"/>
      <c r="W103" s="33">
        <v>1275886.9099999999</v>
      </c>
      <c r="X103" s="33">
        <v>160411.1</v>
      </c>
      <c r="Y103" s="33">
        <v>511.9</v>
      </c>
      <c r="AA103" s="33">
        <v>1379472.5</v>
      </c>
      <c r="AC103" s="33">
        <v>111850.02</v>
      </c>
      <c r="AD103" s="37">
        <v>2237178.5</v>
      </c>
      <c r="AF103" s="37">
        <v>15588</v>
      </c>
      <c r="AG103" s="37">
        <v>8780</v>
      </c>
      <c r="AH103" s="37">
        <v>821164.83</v>
      </c>
      <c r="AI103" s="37">
        <v>196111.02</v>
      </c>
      <c r="AL103" s="37">
        <v>76.42</v>
      </c>
    </row>
    <row r="104" spans="1:38" x14ac:dyDescent="0.2">
      <c r="A104" s="126" t="s">
        <v>615</v>
      </c>
      <c r="B104" s="126" t="s">
        <v>334</v>
      </c>
      <c r="C104" s="126">
        <v>4317</v>
      </c>
      <c r="D104" s="126" t="s">
        <v>183</v>
      </c>
      <c r="E104" s="126" t="s">
        <v>183</v>
      </c>
      <c r="F104" s="36">
        <v>288565.5</v>
      </c>
      <c r="G104" s="36">
        <v>63177</v>
      </c>
      <c r="H104" s="36">
        <v>67953.91</v>
      </c>
      <c r="K104" s="126">
        <v>1182242.18</v>
      </c>
      <c r="L104" s="126">
        <v>443010.16</v>
      </c>
      <c r="M104" s="59">
        <v>7560</v>
      </c>
      <c r="N104" s="59">
        <v>24843.85</v>
      </c>
      <c r="P104" s="59">
        <v>28.41</v>
      </c>
      <c r="T104" s="126">
        <v>-243693.37</v>
      </c>
      <c r="U104" s="126">
        <v>2310530.36</v>
      </c>
      <c r="V104" s="33"/>
      <c r="W104" s="33">
        <v>1310570.81</v>
      </c>
      <c r="X104" s="33">
        <v>530600</v>
      </c>
      <c r="Y104" s="33">
        <v>627.08000000000004</v>
      </c>
      <c r="AA104" s="33">
        <v>1256534.18</v>
      </c>
      <c r="AC104" s="33">
        <v>147800</v>
      </c>
      <c r="AD104" s="37">
        <v>2122139.1800000002</v>
      </c>
      <c r="AF104" s="37">
        <v>10220</v>
      </c>
      <c r="AH104" s="37">
        <v>957191.68000000005</v>
      </c>
      <c r="AI104" s="37">
        <v>210901.71</v>
      </c>
    </row>
    <row r="105" spans="1:38" x14ac:dyDescent="0.2">
      <c r="A105" s="126" t="s">
        <v>615</v>
      </c>
      <c r="B105" s="126" t="s">
        <v>334</v>
      </c>
      <c r="C105" s="126">
        <v>3306</v>
      </c>
      <c r="D105" s="126" t="s">
        <v>293</v>
      </c>
      <c r="E105" s="126" t="s">
        <v>293</v>
      </c>
      <c r="F105" s="36">
        <v>381670.93</v>
      </c>
      <c r="G105" s="36">
        <v>116347.66</v>
      </c>
      <c r="H105" s="36">
        <v>64146.61</v>
      </c>
      <c r="K105" s="126">
        <v>1464931.25</v>
      </c>
      <c r="L105" s="126">
        <v>174928.42</v>
      </c>
      <c r="M105" s="59">
        <v>3860</v>
      </c>
      <c r="N105" s="59">
        <v>81706.149999999994</v>
      </c>
      <c r="P105" s="59">
        <v>64397.94</v>
      </c>
      <c r="T105" s="126">
        <v>49041.88</v>
      </c>
      <c r="U105" s="126">
        <v>2166873.39</v>
      </c>
      <c r="V105" s="33"/>
      <c r="W105" s="33">
        <v>1189236.82</v>
      </c>
      <c r="X105" s="33">
        <v>211845</v>
      </c>
      <c r="Y105" s="33">
        <v>752.74</v>
      </c>
      <c r="AA105" s="33">
        <v>751635.5</v>
      </c>
      <c r="AC105" s="33">
        <v>174100</v>
      </c>
      <c r="AD105" s="37">
        <v>1418887.5</v>
      </c>
      <c r="AF105" s="37">
        <v>13202</v>
      </c>
      <c r="AH105" s="37">
        <v>813833.45</v>
      </c>
      <c r="AI105" s="37">
        <v>245501.6</v>
      </c>
    </row>
    <row r="106" spans="1:38" x14ac:dyDescent="0.2">
      <c r="A106" s="126" t="s">
        <v>618</v>
      </c>
      <c r="B106" s="126" t="s">
        <v>335</v>
      </c>
      <c r="C106" s="126">
        <v>2510</v>
      </c>
      <c r="D106" s="126" t="s">
        <v>184</v>
      </c>
      <c r="E106" s="126" t="s">
        <v>184</v>
      </c>
      <c r="F106" s="36">
        <v>490814.13</v>
      </c>
      <c r="G106" s="36">
        <v>24905</v>
      </c>
      <c r="H106" s="36">
        <v>108711.86</v>
      </c>
      <c r="K106" s="126">
        <v>513834.09</v>
      </c>
      <c r="L106" s="126">
        <v>239227.34</v>
      </c>
      <c r="M106" s="59">
        <v>0</v>
      </c>
      <c r="N106" s="59">
        <v>35360</v>
      </c>
      <c r="P106" s="59">
        <v>0</v>
      </c>
      <c r="T106" s="126">
        <v>-472369.54</v>
      </c>
      <c r="U106" s="126">
        <v>1774553.91</v>
      </c>
      <c r="V106" s="33"/>
      <c r="W106" s="33">
        <v>1027387.16</v>
      </c>
      <c r="X106" s="33">
        <v>20000</v>
      </c>
      <c r="Y106" s="33">
        <v>758.44</v>
      </c>
      <c r="AA106" s="33">
        <v>718273.5</v>
      </c>
      <c r="AC106" s="33">
        <v>68000</v>
      </c>
      <c r="AD106" s="37">
        <v>973993.5</v>
      </c>
      <c r="AF106" s="37">
        <v>12829</v>
      </c>
      <c r="AG106" s="37">
        <v>9000</v>
      </c>
      <c r="AH106" s="37">
        <v>604016.77</v>
      </c>
      <c r="AI106" s="37">
        <v>194631.78</v>
      </c>
    </row>
    <row r="107" spans="1:38" x14ac:dyDescent="0.2">
      <c r="A107" s="126" t="s">
        <v>618</v>
      </c>
      <c r="B107" s="126" t="s">
        <v>335</v>
      </c>
      <c r="C107" s="126">
        <v>5410</v>
      </c>
      <c r="D107" s="126" t="s">
        <v>185</v>
      </c>
      <c r="E107" s="126" t="s">
        <v>185</v>
      </c>
      <c r="F107" s="36">
        <v>305256.59000000003</v>
      </c>
      <c r="G107" s="36">
        <v>10100</v>
      </c>
      <c r="H107" s="36">
        <v>82928.87</v>
      </c>
      <c r="K107" s="126">
        <v>306404.26</v>
      </c>
      <c r="L107" s="126">
        <v>287037.75</v>
      </c>
      <c r="M107" s="59">
        <v>0</v>
      </c>
      <c r="N107" s="59">
        <v>87186.05</v>
      </c>
      <c r="O107" s="59">
        <v>63000</v>
      </c>
      <c r="P107" s="59">
        <v>47628.18</v>
      </c>
      <c r="T107" s="126">
        <v>-557067.32999999996</v>
      </c>
      <c r="U107" s="126">
        <v>1563007.5</v>
      </c>
      <c r="V107" s="33"/>
      <c r="W107" s="33">
        <v>1662842.3</v>
      </c>
      <c r="X107" s="33">
        <v>175260</v>
      </c>
      <c r="Y107" s="33">
        <v>767.51</v>
      </c>
      <c r="AA107" s="33">
        <v>1164989.5</v>
      </c>
      <c r="AC107" s="33">
        <v>122800</v>
      </c>
      <c r="AD107" s="37">
        <v>2056469.5</v>
      </c>
      <c r="AF107" s="37">
        <v>28707</v>
      </c>
      <c r="AH107" s="37">
        <v>1064656.6000000001</v>
      </c>
      <c r="AI107" s="37">
        <v>188853.14</v>
      </c>
    </row>
    <row r="108" spans="1:38" x14ac:dyDescent="0.2">
      <c r="A108" s="126" t="s">
        <v>618</v>
      </c>
      <c r="B108" s="126" t="s">
        <v>335</v>
      </c>
      <c r="C108" s="126">
        <v>2621</v>
      </c>
      <c r="D108" s="126" t="s">
        <v>186</v>
      </c>
      <c r="E108" s="126" t="s">
        <v>186</v>
      </c>
      <c r="F108" s="36">
        <v>254925.39</v>
      </c>
      <c r="G108" s="36">
        <v>27909</v>
      </c>
      <c r="H108" s="36">
        <v>70792</v>
      </c>
      <c r="K108" s="126">
        <v>350925.47</v>
      </c>
      <c r="L108" s="126">
        <v>256139.97</v>
      </c>
      <c r="M108" s="59">
        <v>6000</v>
      </c>
      <c r="N108" s="59">
        <v>60190</v>
      </c>
      <c r="P108" s="59">
        <v>0</v>
      </c>
      <c r="T108" s="126">
        <v>-1107595.7</v>
      </c>
      <c r="U108" s="126">
        <v>2046781.46</v>
      </c>
      <c r="V108" s="33"/>
      <c r="W108" s="33">
        <v>897591.09</v>
      </c>
      <c r="X108" s="33">
        <v>182130</v>
      </c>
      <c r="Y108" s="33">
        <v>432.11</v>
      </c>
      <c r="AA108" s="33">
        <v>903584</v>
      </c>
      <c r="AC108" s="33">
        <v>68400</v>
      </c>
      <c r="AD108" s="37">
        <v>1253340</v>
      </c>
      <c r="AG108" s="37">
        <v>22929</v>
      </c>
      <c r="AH108" s="37">
        <v>647909.92000000004</v>
      </c>
      <c r="AI108" s="37">
        <v>172642.21</v>
      </c>
    </row>
    <row r="109" spans="1:38" x14ac:dyDescent="0.2">
      <c r="A109" s="126" t="s">
        <v>618</v>
      </c>
      <c r="B109" s="126" t="s">
        <v>335</v>
      </c>
      <c r="C109" s="126">
        <v>3282</v>
      </c>
      <c r="D109" s="126" t="s">
        <v>187</v>
      </c>
      <c r="E109" s="126" t="s">
        <v>187</v>
      </c>
      <c r="F109" s="36">
        <v>95779.57</v>
      </c>
      <c r="G109" s="36">
        <v>17980</v>
      </c>
      <c r="H109" s="36">
        <v>70876.44</v>
      </c>
      <c r="K109" s="126">
        <v>1076681.3999999999</v>
      </c>
      <c r="L109" s="126">
        <v>307399.63</v>
      </c>
      <c r="M109" s="59">
        <v>422</v>
      </c>
      <c r="N109" s="59">
        <v>52786.92</v>
      </c>
      <c r="O109" s="59">
        <v>42000</v>
      </c>
      <c r="P109" s="59">
        <v>0</v>
      </c>
      <c r="T109" s="126">
        <v>-1569083.42</v>
      </c>
      <c r="U109" s="126">
        <v>3243756.17</v>
      </c>
      <c r="V109" s="33"/>
      <c r="W109" s="33">
        <v>1062597.5</v>
      </c>
      <c r="X109" s="33"/>
      <c r="Y109" s="33">
        <v>327.82</v>
      </c>
      <c r="AA109" s="33">
        <v>1014494.4</v>
      </c>
      <c r="AC109" s="33">
        <v>95700</v>
      </c>
      <c r="AD109" s="37">
        <v>1499278.4</v>
      </c>
      <c r="AF109" s="37">
        <v>3100</v>
      </c>
      <c r="AH109" s="37">
        <v>635977.91</v>
      </c>
      <c r="AI109" s="37">
        <v>235928.04</v>
      </c>
    </row>
    <row r="110" spans="1:38" x14ac:dyDescent="0.2">
      <c r="A110" s="126" t="s">
        <v>618</v>
      </c>
      <c r="B110" s="126" t="s">
        <v>335</v>
      </c>
      <c r="C110" s="126">
        <v>1626</v>
      </c>
      <c r="D110" s="126" t="s">
        <v>188</v>
      </c>
      <c r="E110" s="126" t="s">
        <v>188</v>
      </c>
      <c r="F110" s="36">
        <v>306264.39</v>
      </c>
      <c r="G110" s="36">
        <v>6100</v>
      </c>
      <c r="H110" s="36">
        <v>46383.67</v>
      </c>
      <c r="K110" s="126">
        <v>304457.34000000003</v>
      </c>
      <c r="L110" s="126">
        <v>266418.64</v>
      </c>
      <c r="M110" s="59">
        <v>3000</v>
      </c>
      <c r="N110" s="59">
        <v>42050</v>
      </c>
      <c r="P110" s="59">
        <v>0</v>
      </c>
      <c r="R110" s="126">
        <v>25000</v>
      </c>
      <c r="T110" s="126">
        <v>-1920610.22</v>
      </c>
      <c r="U110" s="126">
        <v>2614880.33</v>
      </c>
      <c r="V110" s="33"/>
      <c r="W110" s="33">
        <v>938541.01</v>
      </c>
      <c r="X110" s="33">
        <v>100000</v>
      </c>
      <c r="Y110" s="33">
        <v>177.31</v>
      </c>
      <c r="AA110" s="33">
        <v>978054</v>
      </c>
      <c r="AC110" s="33">
        <v>59000</v>
      </c>
      <c r="AD110" s="37">
        <v>1212946</v>
      </c>
      <c r="AF110" s="37">
        <v>3500</v>
      </c>
      <c r="AG110" s="37">
        <v>5760</v>
      </c>
      <c r="AH110" s="37">
        <v>441445.47</v>
      </c>
      <c r="AI110" s="37">
        <v>246816.92</v>
      </c>
    </row>
    <row r="111" spans="1:38" x14ac:dyDescent="0.2">
      <c r="A111" s="126" t="s">
        <v>618</v>
      </c>
      <c r="B111" s="126" t="s">
        <v>335</v>
      </c>
      <c r="C111" s="126">
        <v>2000</v>
      </c>
      <c r="D111" s="126" t="s">
        <v>294</v>
      </c>
      <c r="E111" s="126" t="s">
        <v>294</v>
      </c>
      <c r="F111" s="36">
        <v>312046.45</v>
      </c>
      <c r="G111" s="36">
        <v>2750</v>
      </c>
      <c r="H111" s="36">
        <v>42068.05</v>
      </c>
      <c r="K111" s="126">
        <v>803107.62</v>
      </c>
      <c r="L111" s="126">
        <v>640860.31000000006</v>
      </c>
      <c r="M111" s="59">
        <v>0</v>
      </c>
      <c r="N111" s="59">
        <v>86450</v>
      </c>
      <c r="P111" s="59">
        <v>0</v>
      </c>
      <c r="T111" s="126">
        <v>229640.48</v>
      </c>
      <c r="U111" s="126">
        <v>1695120.4</v>
      </c>
      <c r="V111" s="33"/>
      <c r="W111" s="33">
        <v>731584.75</v>
      </c>
      <c r="X111" s="33">
        <v>30000</v>
      </c>
      <c r="Y111" s="33">
        <v>691.72</v>
      </c>
      <c r="AA111" s="33">
        <v>416140</v>
      </c>
      <c r="AC111" s="33">
        <v>33900</v>
      </c>
      <c r="AD111" s="37">
        <v>694339</v>
      </c>
      <c r="AF111" s="37">
        <v>26911.95</v>
      </c>
      <c r="AG111" s="37">
        <v>960</v>
      </c>
      <c r="AH111" s="37">
        <v>521250.05</v>
      </c>
      <c r="AI111" s="37">
        <v>179233.92000000001</v>
      </c>
    </row>
    <row r="112" spans="1:38" x14ac:dyDescent="0.2">
      <c r="A112" s="126" t="s">
        <v>323</v>
      </c>
      <c r="B112" s="126" t="s">
        <v>324</v>
      </c>
      <c r="C112" s="126">
        <v>2656</v>
      </c>
      <c r="D112" s="126" t="s">
        <v>189</v>
      </c>
      <c r="E112" s="126" t="s">
        <v>189</v>
      </c>
      <c r="F112" s="36">
        <v>492699.94</v>
      </c>
      <c r="G112" s="36">
        <v>108697.03</v>
      </c>
      <c r="H112" s="36">
        <v>17965.37</v>
      </c>
      <c r="K112" s="126">
        <v>597106.71</v>
      </c>
      <c r="L112" s="126">
        <v>520895.65</v>
      </c>
      <c r="M112" s="59">
        <v>25760</v>
      </c>
      <c r="N112" s="59">
        <v>43835</v>
      </c>
      <c r="O112" s="59">
        <v>72140</v>
      </c>
      <c r="P112" s="59">
        <v>368.65</v>
      </c>
      <c r="T112" s="126">
        <v>380361.66</v>
      </c>
      <c r="U112" s="126">
        <v>1187793.3799999999</v>
      </c>
      <c r="V112" s="33"/>
      <c r="W112" s="33">
        <v>1055281.75</v>
      </c>
      <c r="X112" s="33"/>
      <c r="Y112" s="33">
        <v>510.21</v>
      </c>
      <c r="AA112" s="33">
        <v>766440</v>
      </c>
      <c r="AC112" s="33">
        <v>153200</v>
      </c>
      <c r="AD112" s="37">
        <v>1023806</v>
      </c>
      <c r="AF112" s="37">
        <v>5480</v>
      </c>
      <c r="AH112" s="37">
        <v>596488.52</v>
      </c>
      <c r="AI112" s="37">
        <v>322551.43</v>
      </c>
    </row>
    <row r="113" spans="1:38" x14ac:dyDescent="0.2">
      <c r="A113" s="126" t="s">
        <v>323</v>
      </c>
      <c r="B113" s="126" t="s">
        <v>324</v>
      </c>
      <c r="C113" s="126">
        <v>7630</v>
      </c>
      <c r="D113" s="126" t="s">
        <v>190</v>
      </c>
      <c r="E113" s="126" t="s">
        <v>190</v>
      </c>
      <c r="F113" s="36">
        <v>574408.85</v>
      </c>
      <c r="G113" s="36">
        <v>237495.95</v>
      </c>
      <c r="H113" s="36">
        <v>94977.57</v>
      </c>
      <c r="K113" s="126">
        <v>848106.21</v>
      </c>
      <c r="L113" s="126">
        <v>423567.39</v>
      </c>
      <c r="M113" s="59">
        <v>0</v>
      </c>
      <c r="N113" s="59">
        <v>67370.5</v>
      </c>
      <c r="O113" s="59">
        <v>104800</v>
      </c>
      <c r="P113" s="59">
        <v>312.87</v>
      </c>
      <c r="T113" s="126">
        <v>-2040884.48</v>
      </c>
      <c r="U113" s="126">
        <v>4005245.62</v>
      </c>
      <c r="V113" s="33"/>
      <c r="W113" s="33">
        <v>2144229.4300000002</v>
      </c>
      <c r="X113" s="33">
        <v>215200</v>
      </c>
      <c r="Y113" s="33">
        <v>985.29</v>
      </c>
      <c r="AA113" s="33">
        <v>1509962</v>
      </c>
      <c r="AC113" s="33">
        <v>265000</v>
      </c>
      <c r="AD113" s="37">
        <v>2286210</v>
      </c>
      <c r="AF113" s="37">
        <v>16100</v>
      </c>
      <c r="AH113" s="37">
        <v>1367093.75</v>
      </c>
      <c r="AI113" s="37">
        <v>424261.51</v>
      </c>
    </row>
    <row r="114" spans="1:38" x14ac:dyDescent="0.2">
      <c r="A114" s="126" t="s">
        <v>323</v>
      </c>
      <c r="B114" s="126" t="s">
        <v>324</v>
      </c>
      <c r="C114" s="126">
        <v>6247</v>
      </c>
      <c r="D114" s="126" t="s">
        <v>191</v>
      </c>
      <c r="E114" s="126" t="s">
        <v>191</v>
      </c>
      <c r="F114" s="36">
        <v>403697.76</v>
      </c>
      <c r="G114" s="36">
        <v>82916.25</v>
      </c>
      <c r="H114" s="36">
        <v>61932.42</v>
      </c>
      <c r="K114" s="126">
        <v>1258851.1299999999</v>
      </c>
      <c r="L114" s="126">
        <v>841873.01</v>
      </c>
      <c r="M114" s="59">
        <v>26558</v>
      </c>
      <c r="N114" s="59">
        <v>49250</v>
      </c>
      <c r="O114" s="59">
        <v>0</v>
      </c>
      <c r="P114" s="59">
        <v>1309.8900000000001</v>
      </c>
      <c r="T114" s="126">
        <v>369040.71</v>
      </c>
      <c r="U114" s="126">
        <v>2324775.44</v>
      </c>
      <c r="V114" s="33"/>
      <c r="W114" s="33">
        <v>2069912.48</v>
      </c>
      <c r="X114" s="33">
        <v>13330</v>
      </c>
      <c r="Y114" s="33">
        <v>519.29999999999995</v>
      </c>
      <c r="AA114" s="33">
        <v>1422930</v>
      </c>
      <c r="AC114" s="33">
        <v>259000</v>
      </c>
      <c r="AD114" s="37">
        <v>2364758</v>
      </c>
      <c r="AF114" s="37">
        <v>19452</v>
      </c>
      <c r="AH114" s="37">
        <v>1140294.27</v>
      </c>
      <c r="AI114" s="37">
        <v>362850.98</v>
      </c>
    </row>
    <row r="115" spans="1:38" x14ac:dyDescent="0.2">
      <c r="A115" s="126" t="s">
        <v>323</v>
      </c>
      <c r="B115" s="126" t="s">
        <v>324</v>
      </c>
      <c r="C115" s="126">
        <v>5607</v>
      </c>
      <c r="D115" s="126" t="s">
        <v>192</v>
      </c>
      <c r="E115" s="126" t="s">
        <v>192</v>
      </c>
      <c r="F115" s="36">
        <v>495975.6</v>
      </c>
      <c r="G115" s="36">
        <v>133098.25</v>
      </c>
      <c r="H115" s="36">
        <v>48826.47</v>
      </c>
      <c r="K115" s="126">
        <v>1171486.69</v>
      </c>
      <c r="L115" s="126">
        <v>547598.65</v>
      </c>
      <c r="M115" s="59">
        <v>0</v>
      </c>
      <c r="N115" s="59">
        <v>38800</v>
      </c>
      <c r="P115" s="59">
        <v>136.27000000000001</v>
      </c>
      <c r="T115" s="126">
        <v>-141475.09</v>
      </c>
      <c r="U115" s="126">
        <v>2600171.9900000002</v>
      </c>
      <c r="V115" s="33"/>
      <c r="W115" s="33">
        <v>1699682.55</v>
      </c>
      <c r="X115" s="33"/>
      <c r="Y115" s="33">
        <v>1076.96</v>
      </c>
      <c r="AA115" s="33">
        <v>1111110</v>
      </c>
      <c r="AC115" s="33">
        <v>116500</v>
      </c>
      <c r="AD115" s="37">
        <v>1697617</v>
      </c>
      <c r="AF115" s="37">
        <v>19260</v>
      </c>
      <c r="AH115" s="37">
        <v>799089.27</v>
      </c>
      <c r="AI115" s="37">
        <v>362050.75</v>
      </c>
      <c r="AL115" s="37">
        <v>151000</v>
      </c>
    </row>
    <row r="116" spans="1:38" x14ac:dyDescent="0.2">
      <c r="A116" s="126" t="s">
        <v>623</v>
      </c>
      <c r="B116" s="126" t="s">
        <v>336</v>
      </c>
      <c r="C116" s="126">
        <v>3493</v>
      </c>
      <c r="D116" s="126" t="s">
        <v>193</v>
      </c>
      <c r="E116" s="126" t="s">
        <v>193</v>
      </c>
      <c r="F116" s="36">
        <v>626861.89</v>
      </c>
      <c r="G116" s="36">
        <v>25063.61</v>
      </c>
      <c r="H116" s="36">
        <v>266117.76000000001</v>
      </c>
      <c r="K116" s="126">
        <v>63169.81</v>
      </c>
      <c r="L116" s="126">
        <v>365508.58</v>
      </c>
      <c r="M116" s="59">
        <v>0</v>
      </c>
      <c r="N116" s="59">
        <v>45779.81</v>
      </c>
      <c r="P116" s="59">
        <v>1500</v>
      </c>
      <c r="T116" s="126">
        <v>655089.27</v>
      </c>
      <c r="U116" s="126">
        <v>961037.76</v>
      </c>
      <c r="V116" s="33"/>
      <c r="W116" s="33">
        <v>1679843.37</v>
      </c>
      <c r="X116" s="33"/>
      <c r="Y116" s="33">
        <v>1046.19</v>
      </c>
      <c r="AA116" s="33">
        <v>1076924.5</v>
      </c>
      <c r="AC116" s="33">
        <v>544648</v>
      </c>
      <c r="AD116" s="37">
        <v>1750586.5</v>
      </c>
      <c r="AF116" s="37">
        <v>4640</v>
      </c>
      <c r="AH116" s="37">
        <v>1739496.04</v>
      </c>
      <c r="AI116" s="37">
        <v>124424.71</v>
      </c>
    </row>
    <row r="117" spans="1:38" x14ac:dyDescent="0.2">
      <c r="A117" s="126" t="s">
        <v>623</v>
      </c>
      <c r="B117" s="126" t="s">
        <v>336</v>
      </c>
      <c r="C117" s="126">
        <v>3014</v>
      </c>
      <c r="D117" s="126" t="s">
        <v>194</v>
      </c>
      <c r="E117" s="126" t="s">
        <v>194</v>
      </c>
      <c r="F117" s="36">
        <v>883138.36</v>
      </c>
      <c r="G117" s="36">
        <v>16405</v>
      </c>
      <c r="H117" s="36">
        <v>77411.44</v>
      </c>
      <c r="K117" s="126">
        <v>90933.75</v>
      </c>
      <c r="L117" s="126">
        <v>341226.17</v>
      </c>
      <c r="M117" s="59">
        <v>0</v>
      </c>
      <c r="N117" s="59">
        <v>33678.81</v>
      </c>
      <c r="O117" s="59">
        <v>10000</v>
      </c>
      <c r="P117" s="59">
        <v>206000</v>
      </c>
      <c r="T117" s="126">
        <v>632654.14</v>
      </c>
      <c r="U117" s="126">
        <v>852668.5</v>
      </c>
      <c r="V117" s="33"/>
      <c r="W117" s="33">
        <v>817215.77</v>
      </c>
      <c r="X117" s="33"/>
      <c r="Y117" s="33">
        <v>2575.41</v>
      </c>
      <c r="AA117" s="33">
        <v>932627</v>
      </c>
      <c r="AC117" s="33">
        <v>88982</v>
      </c>
      <c r="AD117" s="37">
        <v>1351901</v>
      </c>
      <c r="AF117" s="37">
        <v>15970</v>
      </c>
      <c r="AH117" s="37">
        <v>680066.11</v>
      </c>
      <c r="AI117" s="37">
        <v>119349.8</v>
      </c>
    </row>
    <row r="118" spans="1:38" x14ac:dyDescent="0.2">
      <c r="A118" s="126" t="s">
        <v>623</v>
      </c>
      <c r="B118" s="126" t="s">
        <v>336</v>
      </c>
      <c r="C118" s="126">
        <v>2015</v>
      </c>
      <c r="D118" s="126" t="s">
        <v>195</v>
      </c>
      <c r="E118" s="126" t="s">
        <v>195</v>
      </c>
      <c r="F118" s="36">
        <v>180403.42</v>
      </c>
      <c r="G118" s="36">
        <v>7589.71</v>
      </c>
      <c r="H118" s="36">
        <v>65106.85</v>
      </c>
      <c r="K118" s="126">
        <v>791386.24</v>
      </c>
      <c r="L118" s="126">
        <v>182796.44</v>
      </c>
      <c r="M118" s="59">
        <v>0</v>
      </c>
      <c r="N118" s="59">
        <v>33778.71</v>
      </c>
      <c r="O118" s="59">
        <v>42000</v>
      </c>
      <c r="P118" s="59">
        <v>788</v>
      </c>
      <c r="Q118" s="59">
        <v>30000</v>
      </c>
      <c r="T118" s="126">
        <v>-373963.07</v>
      </c>
      <c r="U118" s="126">
        <v>1993338.97</v>
      </c>
      <c r="V118" s="33"/>
      <c r="W118" s="33">
        <v>753696.38</v>
      </c>
      <c r="X118" s="33"/>
      <c r="Y118" s="33">
        <v>900.56</v>
      </c>
      <c r="AA118" s="33">
        <v>1175472</v>
      </c>
      <c r="AC118" s="33">
        <v>72000</v>
      </c>
      <c r="AD118" s="37">
        <v>1505430</v>
      </c>
      <c r="AF118" s="37">
        <v>24370</v>
      </c>
      <c r="AH118" s="37">
        <v>592026.56999999995</v>
      </c>
      <c r="AI118" s="37">
        <v>208902.32</v>
      </c>
      <c r="AL118" s="37">
        <v>170000</v>
      </c>
    </row>
    <row r="119" spans="1:38" x14ac:dyDescent="0.2">
      <c r="A119" s="126" t="s">
        <v>623</v>
      </c>
      <c r="B119" s="126" t="s">
        <v>336</v>
      </c>
      <c r="C119" s="126">
        <v>1974</v>
      </c>
      <c r="D119" s="126" t="s">
        <v>196</v>
      </c>
      <c r="E119" s="126" t="s">
        <v>196</v>
      </c>
      <c r="F119" s="36">
        <v>515711.75</v>
      </c>
      <c r="G119" s="36">
        <v>10870.31</v>
      </c>
      <c r="H119" s="36">
        <v>70575.75</v>
      </c>
      <c r="K119" s="126">
        <v>256304.74</v>
      </c>
      <c r="L119" s="126">
        <v>173381.06</v>
      </c>
      <c r="M119" s="59">
        <v>0</v>
      </c>
      <c r="N119" s="59">
        <v>31458.3</v>
      </c>
      <c r="P119" s="59">
        <v>1315</v>
      </c>
      <c r="T119" s="126">
        <v>-2131937.08</v>
      </c>
      <c r="U119" s="126">
        <v>3276385.87</v>
      </c>
      <c r="V119" s="33"/>
      <c r="W119" s="33">
        <v>1088358.6399999999</v>
      </c>
      <c r="X119" s="33"/>
      <c r="Y119" s="33">
        <v>1079.1300000000001</v>
      </c>
      <c r="AA119" s="33">
        <v>329094</v>
      </c>
      <c r="AC119" s="33">
        <v>98875.78</v>
      </c>
      <c r="AD119" s="37">
        <v>824794</v>
      </c>
      <c r="AF119" s="37">
        <v>22940</v>
      </c>
      <c r="AG119" s="37">
        <v>3420</v>
      </c>
      <c r="AH119" s="37">
        <v>617382.16</v>
      </c>
      <c r="AI119" s="37">
        <v>199249.87</v>
      </c>
    </row>
    <row r="120" spans="1:38" x14ac:dyDescent="0.2">
      <c r="A120" s="126" t="s">
        <v>623</v>
      </c>
      <c r="B120" s="126" t="s">
        <v>336</v>
      </c>
      <c r="C120" s="126">
        <v>3170</v>
      </c>
      <c r="D120" s="126" t="s">
        <v>197</v>
      </c>
      <c r="E120" s="126" t="s">
        <v>197</v>
      </c>
      <c r="F120" s="36">
        <v>117104.9</v>
      </c>
      <c r="G120" s="36">
        <v>6720</v>
      </c>
      <c r="H120" s="36">
        <v>98019.73</v>
      </c>
      <c r="K120" s="126">
        <v>1133773.1599999999</v>
      </c>
      <c r="L120" s="126">
        <v>1072234.45</v>
      </c>
      <c r="M120" s="59">
        <v>0</v>
      </c>
      <c r="N120" s="59">
        <v>39498.6</v>
      </c>
      <c r="O120" s="59">
        <v>20000</v>
      </c>
      <c r="P120" s="59">
        <v>126.7</v>
      </c>
      <c r="T120" s="126">
        <v>-1675066.98</v>
      </c>
      <c r="U120" s="126">
        <v>3690825.96</v>
      </c>
      <c r="V120" s="33"/>
      <c r="W120" s="33">
        <v>1480812.28</v>
      </c>
      <c r="X120" s="33">
        <v>120000</v>
      </c>
      <c r="Y120" s="33">
        <v>374.66</v>
      </c>
      <c r="AA120" s="33">
        <v>1094834</v>
      </c>
      <c r="AC120" s="33">
        <v>89315</v>
      </c>
      <c r="AD120" s="37">
        <v>1581642</v>
      </c>
      <c r="AF120" s="37">
        <v>29330</v>
      </c>
      <c r="AH120" s="37">
        <v>602959.81999999995</v>
      </c>
      <c r="AI120" s="37">
        <v>218936.16</v>
      </c>
    </row>
    <row r="121" spans="1:38" x14ac:dyDescent="0.2">
      <c r="A121" s="126" t="s">
        <v>623</v>
      </c>
      <c r="B121" s="126" t="s">
        <v>336</v>
      </c>
      <c r="C121" s="126">
        <v>2966</v>
      </c>
      <c r="D121" s="126" t="s">
        <v>198</v>
      </c>
      <c r="E121" s="126" t="s">
        <v>198</v>
      </c>
      <c r="F121" s="36">
        <v>1022121.63</v>
      </c>
      <c r="G121" s="36">
        <v>16218.75</v>
      </c>
      <c r="H121" s="36">
        <v>39361.79</v>
      </c>
      <c r="K121" s="126">
        <v>261796.86</v>
      </c>
      <c r="L121" s="126">
        <v>236252.42</v>
      </c>
      <c r="M121" s="59">
        <v>0</v>
      </c>
      <c r="N121" s="59">
        <v>26156.95</v>
      </c>
      <c r="P121" s="59">
        <v>1225</v>
      </c>
      <c r="T121" s="126">
        <v>-174629.24</v>
      </c>
      <c r="U121" s="126">
        <v>1854865.59</v>
      </c>
      <c r="V121" s="33">
        <v>2144.37</v>
      </c>
      <c r="W121" s="33">
        <v>1460480.8</v>
      </c>
      <c r="X121" s="33"/>
      <c r="AA121" s="33">
        <v>1048075.44</v>
      </c>
      <c r="AC121" s="33">
        <v>202710</v>
      </c>
      <c r="AD121" s="37">
        <v>1390447.44</v>
      </c>
      <c r="AF121" s="37">
        <v>22590</v>
      </c>
      <c r="AH121" s="37">
        <v>1292562.54</v>
      </c>
      <c r="AI121" s="37">
        <v>139677.48000000001</v>
      </c>
    </row>
    <row r="122" spans="1:38" x14ac:dyDescent="0.2">
      <c r="A122" s="126" t="s">
        <v>623</v>
      </c>
      <c r="B122" s="126" t="s">
        <v>336</v>
      </c>
      <c r="C122" s="126">
        <v>3526</v>
      </c>
      <c r="D122" s="126" t="s">
        <v>199</v>
      </c>
      <c r="E122" s="126" t="s">
        <v>199</v>
      </c>
      <c r="F122" s="36">
        <v>569021.18999999994</v>
      </c>
      <c r="G122" s="36">
        <v>32965</v>
      </c>
      <c r="H122" s="36">
        <v>80341.460000000006</v>
      </c>
      <c r="K122" s="126">
        <v>574402.71</v>
      </c>
      <c r="L122" s="126">
        <v>524408.43999999994</v>
      </c>
      <c r="M122" s="59">
        <v>0</v>
      </c>
      <c r="N122" s="59">
        <v>26733.31</v>
      </c>
      <c r="P122" s="59">
        <v>40000</v>
      </c>
      <c r="T122" s="126">
        <v>487340.2</v>
      </c>
      <c r="U122" s="126">
        <v>1808375.97</v>
      </c>
      <c r="V122" s="33"/>
      <c r="W122" s="33">
        <v>930891.32</v>
      </c>
      <c r="X122" s="33">
        <v>333410</v>
      </c>
      <c r="Y122" s="33">
        <v>1639.27</v>
      </c>
      <c r="AA122" s="33">
        <v>661214.42000000004</v>
      </c>
      <c r="AC122" s="33">
        <v>74700</v>
      </c>
      <c r="AD122" s="37">
        <v>1137390.42</v>
      </c>
      <c r="AF122" s="37">
        <v>30570</v>
      </c>
      <c r="AH122" s="37">
        <v>1094392.5900000001</v>
      </c>
      <c r="AI122" s="37">
        <v>320812.68</v>
      </c>
    </row>
    <row r="123" spans="1:38" x14ac:dyDescent="0.2">
      <c r="A123" s="126" t="s">
        <v>623</v>
      </c>
      <c r="B123" s="126" t="s">
        <v>336</v>
      </c>
      <c r="C123" s="126">
        <v>3657</v>
      </c>
      <c r="D123" s="126" t="s">
        <v>200</v>
      </c>
      <c r="E123" s="126" t="s">
        <v>200</v>
      </c>
      <c r="F123" s="36">
        <v>288958.15000000002</v>
      </c>
      <c r="G123" s="36">
        <v>93208.97</v>
      </c>
      <c r="H123" s="36">
        <v>92455.28</v>
      </c>
      <c r="K123" s="126">
        <v>409117.78</v>
      </c>
      <c r="L123" s="126">
        <v>687683.11</v>
      </c>
      <c r="M123" s="59">
        <v>0</v>
      </c>
      <c r="N123" s="59">
        <v>46261.21</v>
      </c>
      <c r="P123" s="59">
        <v>1660.33</v>
      </c>
      <c r="R123" s="126">
        <v>39173</v>
      </c>
      <c r="T123" s="126">
        <v>-497283.64</v>
      </c>
      <c r="U123" s="126">
        <v>2329931.42</v>
      </c>
      <c r="V123" s="33"/>
      <c r="W123" s="33">
        <v>970866.83</v>
      </c>
      <c r="X123" s="33">
        <v>100000</v>
      </c>
      <c r="Y123" s="33">
        <v>926.25</v>
      </c>
      <c r="AA123" s="33">
        <v>1578237.5</v>
      </c>
      <c r="AC123" s="33">
        <v>163282.28</v>
      </c>
      <c r="AD123" s="37">
        <v>1937237.5</v>
      </c>
      <c r="AF123" s="37">
        <v>39050</v>
      </c>
      <c r="AH123" s="37">
        <v>939534.87</v>
      </c>
      <c r="AI123" s="37">
        <v>245809.52</v>
      </c>
    </row>
    <row r="124" spans="1:38" x14ac:dyDescent="0.2">
      <c r="A124" s="126" t="s">
        <v>623</v>
      </c>
      <c r="B124" s="126" t="s">
        <v>336</v>
      </c>
      <c r="C124" s="126">
        <v>1822</v>
      </c>
      <c r="D124" s="126" t="s">
        <v>201</v>
      </c>
      <c r="E124" s="126" t="s">
        <v>201</v>
      </c>
      <c r="F124" s="36">
        <v>200625.6</v>
      </c>
      <c r="G124" s="36">
        <v>7056.7</v>
      </c>
      <c r="H124" s="36">
        <v>29063.22</v>
      </c>
      <c r="K124" s="126">
        <v>1638687.05</v>
      </c>
      <c r="L124" s="126">
        <v>380966.2</v>
      </c>
      <c r="M124" s="59">
        <v>0</v>
      </c>
      <c r="N124" s="59">
        <v>28293.21</v>
      </c>
      <c r="O124" s="59">
        <v>84000</v>
      </c>
      <c r="P124" s="59">
        <v>51464</v>
      </c>
      <c r="T124" s="126">
        <v>1735672.24</v>
      </c>
      <c r="U124" s="126">
        <v>857017.52</v>
      </c>
      <c r="V124" s="33"/>
      <c r="W124" s="33">
        <v>911100.33</v>
      </c>
      <c r="X124" s="33">
        <v>5000</v>
      </c>
      <c r="Y124" s="33">
        <v>719.48</v>
      </c>
      <c r="AA124" s="33">
        <v>570925.5</v>
      </c>
      <c r="AC124" s="33">
        <v>182949</v>
      </c>
      <c r="AD124" s="37">
        <v>1099805.5</v>
      </c>
      <c r="AF124" s="37">
        <v>8700</v>
      </c>
      <c r="AH124" s="37">
        <v>776838.31</v>
      </c>
      <c r="AI124" s="37">
        <v>285398.7</v>
      </c>
    </row>
    <row r="125" spans="1:38" x14ac:dyDescent="0.2">
      <c r="A125" s="126" t="s">
        <v>623</v>
      </c>
      <c r="B125" s="126" t="s">
        <v>336</v>
      </c>
      <c r="C125" s="126">
        <v>1969</v>
      </c>
      <c r="D125" s="126" t="s">
        <v>295</v>
      </c>
      <c r="E125" s="126" t="s">
        <v>295</v>
      </c>
      <c r="F125" s="36">
        <v>395303.5</v>
      </c>
      <c r="G125" s="36">
        <v>1322.16</v>
      </c>
      <c r="H125" s="36">
        <v>52548.23</v>
      </c>
      <c r="K125" s="126">
        <v>1178985.51</v>
      </c>
      <c r="L125" s="126">
        <v>231385.25</v>
      </c>
      <c r="M125" s="59">
        <v>0</v>
      </c>
      <c r="N125" s="59">
        <v>28114.31</v>
      </c>
      <c r="P125" s="59">
        <v>1099</v>
      </c>
      <c r="T125" s="126">
        <v>-706755.92</v>
      </c>
      <c r="U125" s="126">
        <v>2768353.45</v>
      </c>
      <c r="V125" s="33"/>
      <c r="W125" s="33">
        <v>814345.97</v>
      </c>
      <c r="X125" s="33"/>
      <c r="Y125" s="33">
        <v>962.32</v>
      </c>
      <c r="AA125" s="33">
        <v>528790.5</v>
      </c>
      <c r="AC125" s="33">
        <v>76600</v>
      </c>
      <c r="AD125" s="37">
        <v>794520.5</v>
      </c>
      <c r="AG125" s="37">
        <v>6220</v>
      </c>
      <c r="AH125" s="37">
        <v>617093.91</v>
      </c>
      <c r="AI125" s="37">
        <v>234130.57</v>
      </c>
    </row>
    <row r="126" spans="1:38" x14ac:dyDescent="0.2">
      <c r="A126" s="126" t="s">
        <v>623</v>
      </c>
      <c r="B126" s="126" t="s">
        <v>336</v>
      </c>
      <c r="C126" s="126">
        <v>2749</v>
      </c>
      <c r="D126" s="126" t="s">
        <v>296</v>
      </c>
      <c r="E126" s="126" t="s">
        <v>296</v>
      </c>
      <c r="F126" s="36">
        <v>275615.15000000002</v>
      </c>
      <c r="G126" s="36">
        <v>7033</v>
      </c>
      <c r="H126" s="36">
        <v>21627.59</v>
      </c>
      <c r="K126" s="126">
        <v>430594.81</v>
      </c>
      <c r="L126" s="126">
        <v>173672.46</v>
      </c>
      <c r="M126" s="59">
        <v>0</v>
      </c>
      <c r="N126" s="59">
        <v>30620</v>
      </c>
      <c r="O126" s="59">
        <v>78250</v>
      </c>
      <c r="P126" s="59">
        <v>0</v>
      </c>
      <c r="T126" s="126">
        <v>-2243799.5099999998</v>
      </c>
      <c r="U126" s="126">
        <v>3313708.59</v>
      </c>
      <c r="V126" s="33"/>
      <c r="W126" s="33">
        <v>1034663.91</v>
      </c>
      <c r="X126" s="33">
        <v>50000</v>
      </c>
      <c r="Y126" s="33">
        <v>810.05</v>
      </c>
      <c r="AA126" s="33">
        <v>1078329.6200000001</v>
      </c>
      <c r="AC126" s="33">
        <v>124147.01</v>
      </c>
      <c r="AD126" s="37">
        <v>1423889.62</v>
      </c>
      <c r="AE126" s="37">
        <v>5342</v>
      </c>
      <c r="AF126" s="37">
        <v>15610</v>
      </c>
      <c r="AH126" s="37">
        <v>1023852.35</v>
      </c>
      <c r="AI126" s="37">
        <v>89492.69</v>
      </c>
    </row>
    <row r="127" spans="1:38" x14ac:dyDescent="0.2">
      <c r="A127" s="126" t="s">
        <v>623</v>
      </c>
      <c r="B127" s="126" t="s">
        <v>336</v>
      </c>
      <c r="C127" s="126">
        <v>2706</v>
      </c>
      <c r="D127" s="126" t="s">
        <v>309</v>
      </c>
      <c r="E127" s="126" t="s">
        <v>309</v>
      </c>
      <c r="F127" s="36">
        <v>393787.38</v>
      </c>
      <c r="G127" s="36">
        <v>16549.099999999999</v>
      </c>
      <c r="H127" s="36">
        <v>126220.36</v>
      </c>
      <c r="K127" s="126">
        <v>944557.39</v>
      </c>
      <c r="L127" s="126">
        <v>97782.55</v>
      </c>
      <c r="M127" s="59">
        <v>0</v>
      </c>
      <c r="N127" s="59">
        <v>25700</v>
      </c>
      <c r="O127" s="59">
        <v>120000</v>
      </c>
      <c r="P127" s="59">
        <v>0</v>
      </c>
      <c r="T127" s="126">
        <v>-1656852.1</v>
      </c>
      <c r="U127" s="126">
        <v>3532326.06</v>
      </c>
      <c r="V127" s="33"/>
      <c r="W127" s="33">
        <v>964262.38</v>
      </c>
      <c r="X127" s="33"/>
      <c r="Y127" s="33">
        <v>2726.02</v>
      </c>
      <c r="AA127" s="33">
        <v>858160.5</v>
      </c>
      <c r="AC127" s="33">
        <v>87000</v>
      </c>
      <c r="AD127" s="37">
        <v>1153610.5</v>
      </c>
      <c r="AF127" s="37">
        <v>29530</v>
      </c>
      <c r="AH127" s="37">
        <v>999159.99</v>
      </c>
      <c r="AI127" s="37">
        <v>172025.59</v>
      </c>
      <c r="AL127" s="37">
        <v>100</v>
      </c>
    </row>
    <row r="128" spans="1:38" x14ac:dyDescent="0.2">
      <c r="A128" s="126" t="s">
        <v>325</v>
      </c>
      <c r="B128" s="126" t="s">
        <v>326</v>
      </c>
      <c r="C128" s="126">
        <v>6340</v>
      </c>
      <c r="D128" s="126" t="s">
        <v>202</v>
      </c>
      <c r="E128" s="126" t="s">
        <v>202</v>
      </c>
      <c r="F128" s="36">
        <v>195623.51</v>
      </c>
      <c r="G128" s="36">
        <v>19617</v>
      </c>
      <c r="H128" s="36">
        <v>135126.21</v>
      </c>
      <c r="K128" s="126">
        <v>1313422.9099999999</v>
      </c>
      <c r="L128" s="126">
        <v>895361.22</v>
      </c>
      <c r="M128" s="59">
        <v>0</v>
      </c>
      <c r="N128" s="59">
        <v>34994.949999999997</v>
      </c>
      <c r="P128" s="59">
        <v>15.41</v>
      </c>
      <c r="R128" s="126">
        <v>78400</v>
      </c>
      <c r="T128" s="126">
        <v>1607455.91</v>
      </c>
      <c r="U128" s="126">
        <v>1454124.22</v>
      </c>
      <c r="V128" s="33"/>
      <c r="W128" s="33">
        <v>1194489.08</v>
      </c>
      <c r="X128" s="33">
        <v>66600</v>
      </c>
      <c r="Y128" s="33">
        <v>512.49</v>
      </c>
      <c r="AA128" s="33">
        <v>897233.5</v>
      </c>
      <c r="AC128" s="33">
        <v>181800</v>
      </c>
      <c r="AD128" s="37">
        <v>1677478.5</v>
      </c>
      <c r="AG128" s="37">
        <v>38363</v>
      </c>
      <c r="AH128" s="37">
        <v>960871.01</v>
      </c>
      <c r="AI128" s="37">
        <v>279762.2</v>
      </c>
    </row>
    <row r="129" spans="1:38" x14ac:dyDescent="0.2">
      <c r="A129" s="126" t="s">
        <v>325</v>
      </c>
      <c r="B129" s="126" t="s">
        <v>326</v>
      </c>
      <c r="C129" s="126">
        <v>5412</v>
      </c>
      <c r="D129" s="126" t="s">
        <v>203</v>
      </c>
      <c r="E129" s="126" t="s">
        <v>203</v>
      </c>
      <c r="F129" s="36">
        <v>98473.89</v>
      </c>
      <c r="G129" s="36">
        <v>0</v>
      </c>
      <c r="H129" s="36">
        <v>174767.85</v>
      </c>
      <c r="K129" s="126">
        <v>347365.57</v>
      </c>
      <c r="L129" s="126">
        <v>168004.74</v>
      </c>
      <c r="M129" s="59">
        <v>0</v>
      </c>
      <c r="N129" s="59">
        <v>25537.59</v>
      </c>
      <c r="P129" s="59">
        <v>22.31</v>
      </c>
      <c r="T129" s="126">
        <v>-4116389.49</v>
      </c>
      <c r="U129" s="126">
        <v>5145573.0199999996</v>
      </c>
      <c r="V129" s="33"/>
      <c r="W129" s="33">
        <v>1018233.09</v>
      </c>
      <c r="X129" s="33">
        <v>110000</v>
      </c>
      <c r="Y129" s="33">
        <v>315.99</v>
      </c>
      <c r="AA129" s="33">
        <v>1578222.5</v>
      </c>
      <c r="AC129" s="33">
        <v>149600</v>
      </c>
      <c r="AD129" s="37">
        <v>2325842.5</v>
      </c>
      <c r="AG129" s="37">
        <v>12000</v>
      </c>
      <c r="AH129" s="37">
        <v>537372.62</v>
      </c>
      <c r="AI129" s="37">
        <v>247287.84</v>
      </c>
    </row>
    <row r="130" spans="1:38" x14ac:dyDescent="0.2">
      <c r="A130" s="126" t="s">
        <v>325</v>
      </c>
      <c r="B130" s="126" t="s">
        <v>326</v>
      </c>
      <c r="C130" s="126">
        <v>1496</v>
      </c>
      <c r="D130" s="126" t="s">
        <v>204</v>
      </c>
      <c r="E130" s="126" t="s">
        <v>204</v>
      </c>
      <c r="F130" s="36">
        <v>103461.77</v>
      </c>
      <c r="G130" s="36">
        <v>10000</v>
      </c>
      <c r="H130" s="36">
        <v>52618.879999999997</v>
      </c>
      <c r="K130" s="126">
        <v>111441.44</v>
      </c>
      <c r="L130" s="126">
        <v>78914.03</v>
      </c>
      <c r="N130" s="59">
        <v>69400</v>
      </c>
      <c r="P130" s="59">
        <v>0</v>
      </c>
      <c r="T130" s="126">
        <v>-2106795.08</v>
      </c>
      <c r="U130" s="126">
        <v>2682156.09</v>
      </c>
      <c r="V130" s="33"/>
      <c r="W130" s="33">
        <v>546130</v>
      </c>
      <c r="X130" s="33">
        <v>86900</v>
      </c>
      <c r="Y130" s="33">
        <v>172.55</v>
      </c>
      <c r="AA130" s="33">
        <v>344749.5</v>
      </c>
      <c r="AC130" s="33">
        <v>39235</v>
      </c>
      <c r="AD130" s="37">
        <v>835419.5</v>
      </c>
      <c r="AF130" s="37">
        <v>6420</v>
      </c>
      <c r="AH130" s="37">
        <v>344021.44</v>
      </c>
      <c r="AI130" s="37">
        <v>119651</v>
      </c>
    </row>
    <row r="131" spans="1:38" x14ac:dyDescent="0.2">
      <c r="A131" s="126" t="s">
        <v>325</v>
      </c>
      <c r="B131" s="126" t="s">
        <v>326</v>
      </c>
      <c r="C131" s="126">
        <v>2983</v>
      </c>
      <c r="D131" s="126" t="s">
        <v>205</v>
      </c>
      <c r="E131" s="126" t="s">
        <v>205</v>
      </c>
      <c r="F131" s="36">
        <v>280663.45</v>
      </c>
      <c r="G131" s="36">
        <v>13000</v>
      </c>
      <c r="H131" s="36">
        <v>112482.32</v>
      </c>
      <c r="K131" s="126">
        <v>708600.83</v>
      </c>
      <c r="L131" s="126">
        <v>61540.99</v>
      </c>
      <c r="M131" s="59">
        <v>3500</v>
      </c>
      <c r="N131" s="59">
        <v>28478</v>
      </c>
      <c r="O131" s="59">
        <v>182100</v>
      </c>
      <c r="P131" s="59">
        <v>0</v>
      </c>
      <c r="T131" s="126">
        <v>-940764.15</v>
      </c>
      <c r="U131" s="126">
        <v>2132666.9300000002</v>
      </c>
      <c r="V131" s="33"/>
      <c r="W131" s="33">
        <v>685380</v>
      </c>
      <c r="X131" s="33"/>
      <c r="Y131" s="33">
        <v>456.04</v>
      </c>
      <c r="AA131" s="33">
        <v>665620</v>
      </c>
      <c r="AC131" s="33">
        <v>3220</v>
      </c>
      <c r="AD131" s="37">
        <v>843166</v>
      </c>
      <c r="AH131" s="37">
        <v>666858.32999999996</v>
      </c>
      <c r="AI131" s="37">
        <v>74344.899999999994</v>
      </c>
    </row>
    <row r="132" spans="1:38" x14ac:dyDescent="0.2">
      <c r="A132" s="126" t="s">
        <v>325</v>
      </c>
      <c r="B132" s="126" t="s">
        <v>326</v>
      </c>
      <c r="C132" s="126">
        <v>3002</v>
      </c>
      <c r="D132" s="126" t="s">
        <v>206</v>
      </c>
      <c r="E132" s="126" t="s">
        <v>206</v>
      </c>
      <c r="F132" s="36">
        <v>469568.04</v>
      </c>
      <c r="G132" s="36">
        <v>30000</v>
      </c>
      <c r="H132" s="36">
        <v>117052.42</v>
      </c>
      <c r="K132" s="126">
        <v>1001549.87</v>
      </c>
      <c r="L132" s="126">
        <v>417984.44</v>
      </c>
      <c r="M132" s="59">
        <v>0</v>
      </c>
      <c r="N132" s="59">
        <v>60906.5</v>
      </c>
      <c r="P132" s="59">
        <v>662</v>
      </c>
      <c r="T132" s="126">
        <v>-418139.45</v>
      </c>
      <c r="U132" s="126">
        <v>2748053.22</v>
      </c>
      <c r="V132" s="33"/>
      <c r="W132" s="33">
        <v>1534524.34</v>
      </c>
      <c r="X132" s="33">
        <v>269950</v>
      </c>
      <c r="Y132" s="33">
        <v>1813.4</v>
      </c>
      <c r="AA132" s="33">
        <v>918680</v>
      </c>
      <c r="AC132" s="33">
        <v>163000</v>
      </c>
      <c r="AD132" s="37">
        <v>1906190</v>
      </c>
      <c r="AF132" s="37">
        <v>3500</v>
      </c>
      <c r="AG132" s="37">
        <v>25245</v>
      </c>
      <c r="AH132" s="37">
        <v>1194570.5900000001</v>
      </c>
      <c r="AI132" s="37">
        <v>113789.65</v>
      </c>
    </row>
    <row r="133" spans="1:38" x14ac:dyDescent="0.2">
      <c r="A133" s="126" t="s">
        <v>325</v>
      </c>
      <c r="B133" s="126" t="s">
        <v>326</v>
      </c>
      <c r="C133" s="126">
        <v>5003</v>
      </c>
      <c r="D133" s="126" t="s">
        <v>207</v>
      </c>
      <c r="E133" s="126" t="s">
        <v>207</v>
      </c>
      <c r="F133" s="36">
        <v>721433.7</v>
      </c>
      <c r="G133" s="36">
        <v>10000</v>
      </c>
      <c r="H133" s="36">
        <v>99875.85</v>
      </c>
      <c r="K133" s="126">
        <v>299996.88</v>
      </c>
      <c r="L133" s="126">
        <v>660692.02</v>
      </c>
      <c r="N133" s="59">
        <v>44115.35</v>
      </c>
      <c r="P133" s="59">
        <v>0</v>
      </c>
      <c r="S133" s="126">
        <v>592794.93999999994</v>
      </c>
      <c r="T133" s="126">
        <v>-1174505.6299999999</v>
      </c>
      <c r="U133" s="126">
        <v>2326269.85</v>
      </c>
      <c r="V133" s="33"/>
      <c r="W133" s="33">
        <v>960272.41</v>
      </c>
      <c r="X133" s="33">
        <v>78660</v>
      </c>
      <c r="Y133" s="33">
        <v>1387.69</v>
      </c>
      <c r="AA133" s="33">
        <v>1027196</v>
      </c>
      <c r="AC133" s="33">
        <v>101600</v>
      </c>
      <c r="AD133" s="37">
        <v>1568876</v>
      </c>
      <c r="AF133" s="37">
        <v>7640</v>
      </c>
      <c r="AG133" s="37">
        <v>14488</v>
      </c>
      <c r="AH133" s="37">
        <v>505176.58</v>
      </c>
      <c r="AI133" s="37">
        <v>69611.58</v>
      </c>
    </row>
    <row r="134" spans="1:38" x14ac:dyDescent="0.2">
      <c r="A134" s="126" t="s">
        <v>325</v>
      </c>
      <c r="B134" s="126" t="s">
        <v>326</v>
      </c>
      <c r="C134" s="126">
        <v>3890</v>
      </c>
      <c r="D134" s="126" t="s">
        <v>208</v>
      </c>
      <c r="E134" s="126" t="s">
        <v>208</v>
      </c>
      <c r="F134" s="36">
        <v>56559.67</v>
      </c>
      <c r="G134" s="36">
        <v>0</v>
      </c>
      <c r="H134" s="36">
        <v>103513.63</v>
      </c>
      <c r="K134" s="126">
        <v>2396724.29</v>
      </c>
      <c r="L134" s="126">
        <v>145240.20000000001</v>
      </c>
      <c r="N134" s="59">
        <v>33362.5</v>
      </c>
      <c r="O134" s="59">
        <v>164682.49</v>
      </c>
      <c r="P134" s="59">
        <v>0</v>
      </c>
      <c r="T134" s="126">
        <v>-905726.84</v>
      </c>
      <c r="U134" s="126">
        <v>3580405.02</v>
      </c>
      <c r="V134" s="33"/>
      <c r="W134" s="33">
        <v>906854.27</v>
      </c>
      <c r="X134" s="33">
        <v>35000</v>
      </c>
      <c r="Y134" s="33">
        <v>289.08</v>
      </c>
      <c r="AA134" s="33">
        <v>962139.5</v>
      </c>
      <c r="AC134" s="33">
        <v>114400</v>
      </c>
      <c r="AD134" s="37">
        <v>1646709.5</v>
      </c>
      <c r="AH134" s="37">
        <v>474609.93</v>
      </c>
      <c r="AI134" s="37">
        <v>68048.800000000003</v>
      </c>
    </row>
    <row r="135" spans="1:38" x14ac:dyDescent="0.2">
      <c r="A135" s="126" t="s">
        <v>325</v>
      </c>
      <c r="B135" s="126" t="s">
        <v>326</v>
      </c>
      <c r="C135" s="126">
        <v>4373</v>
      </c>
      <c r="D135" s="126" t="s">
        <v>209</v>
      </c>
      <c r="E135" s="126" t="s">
        <v>209</v>
      </c>
      <c r="F135" s="36">
        <v>598808.11</v>
      </c>
      <c r="G135" s="36">
        <v>0</v>
      </c>
      <c r="H135" s="36">
        <v>75640.160000000003</v>
      </c>
      <c r="K135" s="126">
        <v>559020.07999999996</v>
      </c>
      <c r="L135" s="126">
        <v>45760.82</v>
      </c>
      <c r="N135" s="59">
        <v>34300</v>
      </c>
      <c r="P135" s="59">
        <v>0</v>
      </c>
      <c r="S135" s="126">
        <v>1143371.24</v>
      </c>
      <c r="T135" s="126">
        <v>-2020564.74</v>
      </c>
      <c r="U135" s="126">
        <v>2242898.44</v>
      </c>
      <c r="V135" s="33"/>
      <c r="W135" s="33">
        <v>654788.74</v>
      </c>
      <c r="X135" s="33"/>
      <c r="Y135" s="33">
        <v>1264.3</v>
      </c>
      <c r="AA135" s="33">
        <v>1298700</v>
      </c>
      <c r="AC135" s="33">
        <v>64400</v>
      </c>
      <c r="AD135" s="37">
        <v>1555470</v>
      </c>
      <c r="AG135" s="37">
        <v>5000</v>
      </c>
      <c r="AH135" s="37">
        <v>492313.81</v>
      </c>
      <c r="AI135" s="37">
        <v>78235</v>
      </c>
      <c r="AL135" s="37">
        <v>8910</v>
      </c>
    </row>
    <row r="136" spans="1:38" x14ac:dyDescent="0.2">
      <c r="A136" s="126" t="s">
        <v>325</v>
      </c>
      <c r="B136" s="126" t="s">
        <v>326</v>
      </c>
      <c r="C136" s="126">
        <v>2066</v>
      </c>
      <c r="D136" s="126" t="s">
        <v>297</v>
      </c>
      <c r="E136" s="126" t="s">
        <v>297</v>
      </c>
      <c r="F136" s="36">
        <v>169938.82</v>
      </c>
      <c r="G136" s="36">
        <v>0</v>
      </c>
      <c r="H136" s="36">
        <v>116344.45</v>
      </c>
      <c r="K136" s="126">
        <v>1378470.79</v>
      </c>
      <c r="L136" s="126">
        <v>140876.38</v>
      </c>
      <c r="N136" s="59">
        <v>158454.54</v>
      </c>
      <c r="P136" s="59">
        <v>0</v>
      </c>
      <c r="S136" s="126">
        <v>-3067690.32</v>
      </c>
      <c r="T136" s="126">
        <v>1318761.6200000001</v>
      </c>
      <c r="U136" s="126">
        <v>3595806.16</v>
      </c>
      <c r="V136" s="33"/>
      <c r="W136" s="33">
        <v>731028.41</v>
      </c>
      <c r="X136" s="33">
        <v>93000</v>
      </c>
      <c r="Y136" s="33">
        <v>277.33999999999997</v>
      </c>
      <c r="AA136" s="33">
        <v>835618.4</v>
      </c>
      <c r="AC136" s="33">
        <v>72000</v>
      </c>
      <c r="AD136" s="37">
        <v>1311351.3999999999</v>
      </c>
      <c r="AF136" s="37">
        <v>11598</v>
      </c>
      <c r="AH136" s="37">
        <v>547456.31000000006</v>
      </c>
      <c r="AI136" s="37">
        <v>61220</v>
      </c>
    </row>
    <row r="137" spans="1:38" x14ac:dyDescent="0.2">
      <c r="A137" s="126" t="s">
        <v>325</v>
      </c>
      <c r="B137" s="126" t="s">
        <v>326</v>
      </c>
      <c r="C137" s="126">
        <v>2679</v>
      </c>
      <c r="D137" s="126" t="s">
        <v>298</v>
      </c>
      <c r="E137" s="126" t="s">
        <v>298</v>
      </c>
      <c r="F137" s="36">
        <v>187400.68</v>
      </c>
      <c r="G137" s="36">
        <v>30000</v>
      </c>
      <c r="H137" s="36">
        <v>41015.33</v>
      </c>
      <c r="K137" s="126">
        <v>1402511.35</v>
      </c>
      <c r="L137" s="126">
        <v>539802.63</v>
      </c>
      <c r="N137" s="59">
        <v>57800</v>
      </c>
      <c r="O137" s="59">
        <v>296106.44</v>
      </c>
      <c r="P137" s="59">
        <v>0</v>
      </c>
      <c r="S137" s="126">
        <v>-2180285.2000000002</v>
      </c>
      <c r="T137" s="126">
        <v>1109441.1399999999</v>
      </c>
      <c r="U137" s="126">
        <v>3397782.5</v>
      </c>
      <c r="V137" s="33"/>
      <c r="W137" s="33">
        <v>697473.99</v>
      </c>
      <c r="X137" s="33">
        <v>70000</v>
      </c>
      <c r="Y137" s="33">
        <v>847.97</v>
      </c>
      <c r="AA137" s="33">
        <v>514800</v>
      </c>
      <c r="AC137" s="33">
        <v>41600</v>
      </c>
      <c r="AD137" s="37">
        <v>932827</v>
      </c>
      <c r="AG137" s="37">
        <v>5960</v>
      </c>
      <c r="AH137" s="37">
        <v>610794.18999999994</v>
      </c>
      <c r="AI137" s="37">
        <v>254615.66</v>
      </c>
      <c r="AL137" s="37">
        <v>640</v>
      </c>
    </row>
    <row r="138" spans="1:38" x14ac:dyDescent="0.2">
      <c r="A138" s="126" t="s">
        <v>628</v>
      </c>
      <c r="B138" s="126" t="s">
        <v>337</v>
      </c>
      <c r="C138" s="126">
        <v>8806</v>
      </c>
      <c r="D138" s="126" t="s">
        <v>210</v>
      </c>
      <c r="E138" s="126" t="s">
        <v>210</v>
      </c>
      <c r="F138" s="36">
        <v>112385.03</v>
      </c>
      <c r="G138" s="36">
        <v>32550</v>
      </c>
      <c r="H138" s="36">
        <v>237386.94</v>
      </c>
      <c r="K138" s="126">
        <v>871282.33</v>
      </c>
      <c r="L138" s="126">
        <v>188963.47</v>
      </c>
      <c r="M138" s="59">
        <v>0</v>
      </c>
      <c r="N138" s="59">
        <v>56052.45</v>
      </c>
      <c r="O138" s="59">
        <v>32194</v>
      </c>
      <c r="P138" s="59">
        <v>6932</v>
      </c>
      <c r="R138" s="126">
        <v>123910</v>
      </c>
      <c r="T138" s="126">
        <v>-2253908.9700000002</v>
      </c>
      <c r="U138" s="126">
        <v>3801436</v>
      </c>
      <c r="V138" s="33"/>
      <c r="W138" s="33">
        <v>1434598.87</v>
      </c>
      <c r="X138" s="33">
        <v>97400</v>
      </c>
      <c r="Y138" s="33">
        <v>822.32</v>
      </c>
      <c r="AA138" s="33">
        <v>751012.8</v>
      </c>
      <c r="AC138" s="33">
        <v>729059.85</v>
      </c>
      <c r="AD138" s="37">
        <v>1802982.8</v>
      </c>
      <c r="AG138" s="37">
        <v>40532</v>
      </c>
      <c r="AH138" s="37">
        <v>1286121.0900000001</v>
      </c>
      <c r="AI138" s="37">
        <v>190934.66</v>
      </c>
      <c r="AL138" s="37">
        <v>16371</v>
      </c>
    </row>
    <row r="139" spans="1:38" x14ac:dyDescent="0.2">
      <c r="A139" s="126" t="s">
        <v>628</v>
      </c>
      <c r="B139" s="126" t="s">
        <v>337</v>
      </c>
      <c r="C139" s="126">
        <v>5022</v>
      </c>
      <c r="D139" s="126" t="s">
        <v>211</v>
      </c>
      <c r="E139" s="126" t="s">
        <v>211</v>
      </c>
      <c r="F139" s="36">
        <v>283749.40999999997</v>
      </c>
      <c r="G139" s="36">
        <v>42104.25</v>
      </c>
      <c r="H139" s="36">
        <v>113994.93</v>
      </c>
      <c r="K139" s="126">
        <v>574057.84</v>
      </c>
      <c r="L139" s="126">
        <v>156455.73000000001</v>
      </c>
      <c r="M139" s="59">
        <v>0</v>
      </c>
      <c r="N139" s="59">
        <v>70648.960000000006</v>
      </c>
      <c r="P139" s="59">
        <v>4310</v>
      </c>
      <c r="R139" s="126">
        <v>18630</v>
      </c>
      <c r="T139" s="126">
        <v>-1117360.6000000001</v>
      </c>
      <c r="U139" s="126">
        <v>2453088.7400000002</v>
      </c>
      <c r="V139" s="33"/>
      <c r="W139" s="33">
        <v>1086702.71</v>
      </c>
      <c r="X139" s="33"/>
      <c r="Y139" s="33">
        <v>749.66</v>
      </c>
      <c r="AA139" s="33">
        <v>1580660</v>
      </c>
      <c r="AC139" s="33">
        <v>423570.79</v>
      </c>
      <c r="AD139" s="37">
        <v>2256805</v>
      </c>
      <c r="AF139" s="37">
        <v>12900</v>
      </c>
      <c r="AH139" s="37">
        <v>843063</v>
      </c>
      <c r="AI139" s="37">
        <v>237870.1</v>
      </c>
    </row>
    <row r="140" spans="1:38" x14ac:dyDescent="0.2">
      <c r="A140" s="126" t="s">
        <v>628</v>
      </c>
      <c r="B140" s="126" t="s">
        <v>337</v>
      </c>
      <c r="C140" s="126">
        <v>8660</v>
      </c>
      <c r="D140" s="126" t="s">
        <v>212</v>
      </c>
      <c r="E140" s="126" t="s">
        <v>212</v>
      </c>
      <c r="F140" s="36">
        <v>547290.68000000005</v>
      </c>
      <c r="G140" s="36">
        <v>23795.599999999999</v>
      </c>
      <c r="H140" s="36">
        <v>170042.63</v>
      </c>
      <c r="K140" s="126">
        <v>431188.53</v>
      </c>
      <c r="L140" s="126">
        <v>190372.34</v>
      </c>
      <c r="M140" s="59">
        <v>18680</v>
      </c>
      <c r="N140" s="59">
        <v>58111.66</v>
      </c>
      <c r="P140" s="59">
        <v>7276</v>
      </c>
      <c r="T140" s="126">
        <v>-2079397.3</v>
      </c>
      <c r="U140" s="126">
        <v>3154882.42</v>
      </c>
      <c r="V140" s="33"/>
      <c r="W140" s="33">
        <v>2400272.4300000002</v>
      </c>
      <c r="X140" s="33">
        <v>396650</v>
      </c>
      <c r="Y140" s="33">
        <v>1147.98</v>
      </c>
      <c r="AA140" s="33">
        <v>1484124.5</v>
      </c>
      <c r="AC140" s="33">
        <v>563822.15</v>
      </c>
      <c r="AD140" s="37">
        <v>2527230.5</v>
      </c>
      <c r="AF140" s="37">
        <v>63340</v>
      </c>
      <c r="AH140" s="37">
        <v>1972847.08</v>
      </c>
      <c r="AI140" s="37">
        <v>79462.48</v>
      </c>
    </row>
    <row r="141" spans="1:38" x14ac:dyDescent="0.2">
      <c r="A141" s="126" t="s">
        <v>628</v>
      </c>
      <c r="B141" s="126" t="s">
        <v>337</v>
      </c>
      <c r="C141" s="126">
        <v>6550</v>
      </c>
      <c r="D141" s="126" t="s">
        <v>213</v>
      </c>
      <c r="E141" s="126" t="s">
        <v>213</v>
      </c>
      <c r="F141" s="36">
        <v>294194.94</v>
      </c>
      <c r="G141" s="36">
        <v>16736.05</v>
      </c>
      <c r="H141" s="36">
        <v>199623.59</v>
      </c>
      <c r="K141" s="126">
        <v>438537.46</v>
      </c>
      <c r="L141" s="126">
        <v>42234.13</v>
      </c>
      <c r="M141" s="59">
        <v>0</v>
      </c>
      <c r="N141" s="59">
        <v>39267.800000000003</v>
      </c>
      <c r="P141" s="59">
        <v>3756</v>
      </c>
      <c r="R141" s="126">
        <v>174404</v>
      </c>
      <c r="T141" s="126">
        <v>-1582478.01</v>
      </c>
      <c r="U141" s="126">
        <v>2689973.6</v>
      </c>
      <c r="V141" s="33"/>
      <c r="W141" s="33">
        <v>2051214.33</v>
      </c>
      <c r="X141" s="33"/>
      <c r="Y141" s="33">
        <v>625.75</v>
      </c>
      <c r="AA141" s="33">
        <v>795572.6</v>
      </c>
      <c r="AC141" s="33">
        <v>461917</v>
      </c>
      <c r="AD141" s="37">
        <v>1386538.6</v>
      </c>
      <c r="AF141" s="37">
        <v>10000</v>
      </c>
      <c r="AH141" s="37">
        <v>2146762.16</v>
      </c>
      <c r="AI141" s="37">
        <v>99626.14</v>
      </c>
    </row>
    <row r="142" spans="1:38" x14ac:dyDescent="0.2">
      <c r="A142" s="126" t="s">
        <v>628</v>
      </c>
      <c r="B142" s="126" t="s">
        <v>337</v>
      </c>
      <c r="C142" s="126">
        <v>3476</v>
      </c>
      <c r="D142" s="126" t="s">
        <v>214</v>
      </c>
      <c r="E142" s="126" t="s">
        <v>214</v>
      </c>
      <c r="F142" s="36">
        <v>350298.17</v>
      </c>
      <c r="G142" s="36">
        <v>58632</v>
      </c>
      <c r="H142" s="36">
        <v>122887.23</v>
      </c>
      <c r="K142" s="126">
        <v>877652.66</v>
      </c>
      <c r="L142" s="126">
        <v>82816.5</v>
      </c>
      <c r="M142" s="59">
        <v>4500</v>
      </c>
      <c r="N142" s="59">
        <v>39075.24</v>
      </c>
      <c r="P142" s="59">
        <v>1694</v>
      </c>
      <c r="T142" s="126">
        <v>-536656.06999999995</v>
      </c>
      <c r="U142" s="126">
        <v>2072080.16</v>
      </c>
      <c r="V142" s="33"/>
      <c r="W142" s="33">
        <v>1015578.67</v>
      </c>
      <c r="X142" s="33"/>
      <c r="Y142" s="33">
        <v>761.23</v>
      </c>
      <c r="AA142" s="33">
        <v>569376.9</v>
      </c>
      <c r="AC142" s="33">
        <v>334117</v>
      </c>
      <c r="AD142" s="37">
        <v>887410.9</v>
      </c>
      <c r="AF142" s="37">
        <v>13464</v>
      </c>
      <c r="AH142" s="37">
        <v>978463.1</v>
      </c>
      <c r="AI142" s="37">
        <v>128902.57</v>
      </c>
    </row>
    <row r="143" spans="1:38" x14ac:dyDescent="0.2">
      <c r="A143" s="126" t="s">
        <v>628</v>
      </c>
      <c r="B143" s="126" t="s">
        <v>337</v>
      </c>
      <c r="C143" s="126">
        <v>7448</v>
      </c>
      <c r="D143" s="126" t="s">
        <v>215</v>
      </c>
      <c r="E143" s="126" t="s">
        <v>215</v>
      </c>
      <c r="F143" s="36">
        <v>24111.95</v>
      </c>
      <c r="G143" s="36">
        <v>5125.5</v>
      </c>
      <c r="H143" s="36">
        <v>276313.42</v>
      </c>
      <c r="K143" s="126">
        <v>511370.13</v>
      </c>
      <c r="L143" s="126">
        <v>100300.93</v>
      </c>
      <c r="N143" s="59">
        <v>50451.55</v>
      </c>
      <c r="P143" s="59">
        <v>6106</v>
      </c>
      <c r="T143" s="126">
        <v>-2391473.1800000002</v>
      </c>
      <c r="U143" s="126">
        <v>3517785.78</v>
      </c>
      <c r="V143" s="33"/>
      <c r="W143" s="33">
        <v>1454363.49</v>
      </c>
      <c r="X143" s="33"/>
      <c r="Y143" s="33">
        <v>312.52</v>
      </c>
      <c r="AA143" s="33">
        <v>1187759.99</v>
      </c>
      <c r="AC143" s="33">
        <v>387940.87</v>
      </c>
      <c r="AD143" s="37">
        <v>1985931.86</v>
      </c>
      <c r="AF143" s="37">
        <v>9220</v>
      </c>
      <c r="AH143" s="37">
        <v>1068715.51</v>
      </c>
      <c r="AI143" s="37">
        <v>232157.72</v>
      </c>
    </row>
    <row r="144" spans="1:38" x14ac:dyDescent="0.2">
      <c r="A144" s="126" t="s">
        <v>628</v>
      </c>
      <c r="B144" s="126" t="s">
        <v>337</v>
      </c>
      <c r="C144" s="126">
        <v>3024</v>
      </c>
      <c r="D144" s="126" t="s">
        <v>216</v>
      </c>
      <c r="E144" s="126" t="s">
        <v>216</v>
      </c>
      <c r="F144" s="36">
        <v>363837.52</v>
      </c>
      <c r="G144" s="36">
        <v>20677.900000000001</v>
      </c>
      <c r="H144" s="36">
        <v>153803.78</v>
      </c>
      <c r="K144" s="126">
        <v>1315419.78</v>
      </c>
      <c r="L144" s="126">
        <v>57019.09</v>
      </c>
      <c r="M144" s="59">
        <v>0</v>
      </c>
      <c r="N144" s="59">
        <v>37412.879999999997</v>
      </c>
      <c r="P144" s="59">
        <v>3060</v>
      </c>
      <c r="R144" s="126">
        <v>134123.6</v>
      </c>
      <c r="T144" s="126">
        <v>-557789.25</v>
      </c>
      <c r="U144" s="126">
        <v>2461639.23</v>
      </c>
      <c r="V144" s="33"/>
      <c r="W144" s="33">
        <v>1162615.02</v>
      </c>
      <c r="X144" s="33"/>
      <c r="Y144" s="33">
        <v>854.46</v>
      </c>
      <c r="AA144" s="33">
        <v>1224182.5</v>
      </c>
      <c r="AC144" s="33">
        <v>305720.95</v>
      </c>
      <c r="AD144" s="37">
        <v>1652372.5</v>
      </c>
      <c r="AF144" s="37">
        <v>33152</v>
      </c>
      <c r="AH144" s="37">
        <v>1054991.3899999999</v>
      </c>
      <c r="AI144" s="37">
        <v>120545.43</v>
      </c>
    </row>
    <row r="145" spans="1:38" x14ac:dyDescent="0.2">
      <c r="A145" s="126" t="s">
        <v>628</v>
      </c>
      <c r="B145" s="126" t="s">
        <v>337</v>
      </c>
      <c r="C145" s="126">
        <v>3613</v>
      </c>
      <c r="D145" s="126" t="s">
        <v>217</v>
      </c>
      <c r="E145" s="126" t="s">
        <v>217</v>
      </c>
      <c r="F145" s="36">
        <v>240863.22</v>
      </c>
      <c r="G145" s="36">
        <v>64921.2</v>
      </c>
      <c r="H145" s="36">
        <v>218313.96</v>
      </c>
      <c r="K145" s="126">
        <v>2504380.4700000002</v>
      </c>
      <c r="L145" s="126">
        <v>94224.95</v>
      </c>
      <c r="M145" s="59">
        <v>0</v>
      </c>
      <c r="N145" s="59">
        <v>39351.800000000003</v>
      </c>
      <c r="P145" s="59">
        <v>5026</v>
      </c>
      <c r="R145" s="126">
        <v>99273.600000000006</v>
      </c>
      <c r="T145" s="126">
        <v>1711988.33</v>
      </c>
      <c r="U145" s="126">
        <v>1490475.39</v>
      </c>
      <c r="V145" s="33"/>
      <c r="W145" s="33">
        <v>1098619.25</v>
      </c>
      <c r="X145" s="33"/>
      <c r="Y145" s="33">
        <v>535.36</v>
      </c>
      <c r="AA145" s="33">
        <v>1041041.04</v>
      </c>
      <c r="AC145" s="33">
        <v>339392</v>
      </c>
      <c r="AD145" s="37">
        <v>1644182.04</v>
      </c>
      <c r="AF145" s="37">
        <v>9158</v>
      </c>
      <c r="AH145" s="37">
        <v>759661.89</v>
      </c>
      <c r="AI145" s="37">
        <v>289997.03999999998</v>
      </c>
    </row>
    <row r="146" spans="1:38" x14ac:dyDescent="0.2">
      <c r="A146" s="126" t="s">
        <v>628</v>
      </c>
      <c r="B146" s="126" t="s">
        <v>337</v>
      </c>
      <c r="C146" s="126">
        <v>8181</v>
      </c>
      <c r="D146" s="126" t="s">
        <v>218</v>
      </c>
      <c r="E146" s="126" t="s">
        <v>218</v>
      </c>
      <c r="F146" s="36">
        <v>245837.17</v>
      </c>
      <c r="G146" s="36">
        <v>16500.8</v>
      </c>
      <c r="H146" s="36">
        <v>128059.16</v>
      </c>
      <c r="K146" s="126">
        <v>295618.53999999998</v>
      </c>
      <c r="L146" s="126">
        <v>266875.65000000002</v>
      </c>
      <c r="M146" s="59">
        <v>0</v>
      </c>
      <c r="N146" s="59">
        <v>66826.73</v>
      </c>
      <c r="P146" s="59">
        <v>7088</v>
      </c>
      <c r="R146" s="126">
        <v>184555</v>
      </c>
      <c r="T146" s="126">
        <v>-2496950.2799999998</v>
      </c>
      <c r="U146" s="126">
        <v>3511106.83</v>
      </c>
      <c r="V146" s="33"/>
      <c r="W146" s="33">
        <v>1410381.84</v>
      </c>
      <c r="X146" s="33"/>
      <c r="Y146" s="33">
        <v>793.5</v>
      </c>
      <c r="AA146" s="33">
        <v>953344.16</v>
      </c>
      <c r="AC146" s="33">
        <v>342488.07</v>
      </c>
      <c r="AD146" s="37">
        <v>1729572.16</v>
      </c>
      <c r="AF146" s="37">
        <v>6540</v>
      </c>
      <c r="AH146" s="37">
        <v>1150765.1000000001</v>
      </c>
      <c r="AI146" s="37">
        <v>139865.26999999999</v>
      </c>
    </row>
    <row r="147" spans="1:38" x14ac:dyDescent="0.2">
      <c r="A147" s="126" t="s">
        <v>628</v>
      </c>
      <c r="B147" s="126" t="s">
        <v>337</v>
      </c>
      <c r="C147" s="126">
        <v>4338</v>
      </c>
      <c r="D147" s="126" t="s">
        <v>219</v>
      </c>
      <c r="E147" s="126" t="s">
        <v>219</v>
      </c>
      <c r="F147" s="36">
        <v>402783.05</v>
      </c>
      <c r="G147" s="36">
        <v>21219.75</v>
      </c>
      <c r="H147" s="36">
        <v>159905.06</v>
      </c>
      <c r="K147" s="126">
        <v>702499.21</v>
      </c>
      <c r="L147" s="126">
        <v>170870.54</v>
      </c>
      <c r="M147" s="59">
        <v>0</v>
      </c>
      <c r="N147" s="59">
        <v>50400</v>
      </c>
      <c r="P147" s="59">
        <v>2008</v>
      </c>
      <c r="R147" s="126">
        <v>32675</v>
      </c>
      <c r="T147" s="126">
        <v>165056.78</v>
      </c>
      <c r="U147" s="126">
        <v>1290976.01</v>
      </c>
      <c r="V147" s="33"/>
      <c r="W147" s="33">
        <v>963058.01</v>
      </c>
      <c r="X147" s="33"/>
      <c r="Y147" s="33">
        <v>731.02</v>
      </c>
      <c r="AA147" s="33">
        <v>1422809.7</v>
      </c>
      <c r="AC147" s="33">
        <v>351735.08</v>
      </c>
      <c r="AD147" s="37">
        <v>1751536.7</v>
      </c>
      <c r="AF147" s="37">
        <v>5360</v>
      </c>
      <c r="AH147" s="37">
        <v>795600.65</v>
      </c>
      <c r="AI147" s="37">
        <v>269674.64</v>
      </c>
    </row>
    <row r="148" spans="1:38" x14ac:dyDescent="0.2">
      <c r="A148" s="126" t="s">
        <v>628</v>
      </c>
      <c r="B148" s="126" t="s">
        <v>337</v>
      </c>
      <c r="C148" s="126">
        <v>4654</v>
      </c>
      <c r="D148" s="126" t="s">
        <v>220</v>
      </c>
      <c r="E148" s="126" t="s">
        <v>220</v>
      </c>
      <c r="F148" s="36">
        <v>66038.16</v>
      </c>
      <c r="G148" s="36">
        <v>3320</v>
      </c>
      <c r="H148" s="36">
        <v>146014.17000000001</v>
      </c>
      <c r="K148" s="126">
        <v>719662.76</v>
      </c>
      <c r="L148" s="126">
        <v>97045.53</v>
      </c>
      <c r="N148" s="59">
        <v>46052.37</v>
      </c>
      <c r="P148" s="59">
        <v>5058</v>
      </c>
      <c r="T148" s="126">
        <v>682413.2</v>
      </c>
      <c r="U148" s="126">
        <v>431811.75</v>
      </c>
      <c r="V148" s="33"/>
      <c r="W148" s="33">
        <v>2279469.2799999998</v>
      </c>
      <c r="X148" s="33"/>
      <c r="Y148" s="33">
        <v>290.88</v>
      </c>
      <c r="AA148" s="33">
        <v>747552</v>
      </c>
      <c r="AC148" s="33">
        <v>490337.81</v>
      </c>
      <c r="AD148" s="37">
        <v>1562495</v>
      </c>
      <c r="AF148" s="37">
        <v>11260</v>
      </c>
      <c r="AH148" s="37">
        <v>1908766.19</v>
      </c>
      <c r="AI148" s="37">
        <v>168383.48</v>
      </c>
    </row>
    <row r="149" spans="1:38" x14ac:dyDescent="0.2">
      <c r="A149" s="126" t="s">
        <v>628</v>
      </c>
      <c r="B149" s="126" t="s">
        <v>337</v>
      </c>
      <c r="C149" s="126">
        <v>4068</v>
      </c>
      <c r="D149" s="126" t="s">
        <v>221</v>
      </c>
      <c r="E149" s="126" t="s">
        <v>221</v>
      </c>
      <c r="F149" s="36">
        <v>284628.12</v>
      </c>
      <c r="G149" s="36">
        <v>11100</v>
      </c>
      <c r="H149" s="36">
        <v>144534.89000000001</v>
      </c>
      <c r="K149" s="126">
        <v>873400.97</v>
      </c>
      <c r="L149" s="126">
        <v>203066.69</v>
      </c>
      <c r="M149" s="59">
        <v>0</v>
      </c>
      <c r="N149" s="59">
        <v>64493.75</v>
      </c>
      <c r="P149" s="59">
        <v>2948</v>
      </c>
      <c r="R149" s="126">
        <v>54300</v>
      </c>
      <c r="T149" s="126">
        <v>-400239.67</v>
      </c>
      <c r="U149" s="126">
        <v>2115546</v>
      </c>
      <c r="V149" s="33"/>
      <c r="W149" s="33">
        <v>1161329.2</v>
      </c>
      <c r="X149" s="33"/>
      <c r="Y149" s="33">
        <v>749.24</v>
      </c>
      <c r="AA149" s="33">
        <v>992445</v>
      </c>
      <c r="AC149" s="33">
        <v>353315.85</v>
      </c>
      <c r="AD149" s="37">
        <v>1542263</v>
      </c>
      <c r="AF149" s="37">
        <v>22510</v>
      </c>
      <c r="AH149" s="37">
        <v>1096653.46</v>
      </c>
      <c r="AI149" s="37">
        <v>166730.23999999999</v>
      </c>
    </row>
    <row r="150" spans="1:38" x14ac:dyDescent="0.2">
      <c r="A150" s="126" t="s">
        <v>628</v>
      </c>
      <c r="B150" s="126" t="s">
        <v>337</v>
      </c>
      <c r="C150" s="126">
        <v>2485</v>
      </c>
      <c r="D150" s="126" t="s">
        <v>222</v>
      </c>
      <c r="E150" s="126" t="s">
        <v>222</v>
      </c>
      <c r="F150" s="36">
        <v>118793.92</v>
      </c>
      <c r="G150" s="36">
        <v>380</v>
      </c>
      <c r="H150" s="36">
        <v>182510.4</v>
      </c>
      <c r="K150" s="126">
        <v>1551219.22</v>
      </c>
      <c r="L150" s="126">
        <v>25287.43</v>
      </c>
      <c r="M150" s="59">
        <v>0</v>
      </c>
      <c r="N150" s="59">
        <v>40748.300000000003</v>
      </c>
      <c r="P150" s="59">
        <v>1860</v>
      </c>
      <c r="T150" s="126">
        <v>-295479.36</v>
      </c>
      <c r="U150" s="126">
        <v>2263113.85</v>
      </c>
      <c r="V150" s="33"/>
      <c r="W150" s="33">
        <v>827196.22</v>
      </c>
      <c r="X150" s="33">
        <v>85000</v>
      </c>
      <c r="Y150" s="33">
        <v>348.2</v>
      </c>
      <c r="AA150" s="33">
        <v>1044148.5</v>
      </c>
      <c r="AC150" s="33">
        <v>328062.25</v>
      </c>
      <c r="AD150" s="37">
        <v>1412126.5</v>
      </c>
      <c r="AF150" s="37">
        <v>13120</v>
      </c>
      <c r="AH150" s="37">
        <v>799614.45</v>
      </c>
      <c r="AI150" s="37">
        <v>191946.04</v>
      </c>
    </row>
    <row r="151" spans="1:38" x14ac:dyDescent="0.2">
      <c r="A151" s="126" t="s">
        <v>628</v>
      </c>
      <c r="B151" s="126" t="s">
        <v>337</v>
      </c>
      <c r="C151" s="126">
        <v>5359</v>
      </c>
      <c r="D151" s="126" t="s">
        <v>223</v>
      </c>
      <c r="E151" s="126" t="s">
        <v>223</v>
      </c>
      <c r="F151" s="36">
        <v>128708.1</v>
      </c>
      <c r="G151" s="36">
        <v>145259</v>
      </c>
      <c r="H151" s="36">
        <v>253107.28</v>
      </c>
      <c r="K151" s="126">
        <v>818996.8</v>
      </c>
      <c r="L151" s="126">
        <v>71391.64</v>
      </c>
      <c r="M151" s="59">
        <v>1500</v>
      </c>
      <c r="N151" s="59">
        <v>44734.39</v>
      </c>
      <c r="P151" s="59">
        <v>7608</v>
      </c>
      <c r="R151" s="126">
        <v>116850</v>
      </c>
      <c r="T151" s="126">
        <v>-1340927.1599999999</v>
      </c>
      <c r="U151" s="126">
        <v>2512572.4500000002</v>
      </c>
      <c r="V151" s="33"/>
      <c r="W151" s="33">
        <v>1262145.8700000001</v>
      </c>
      <c r="X151" s="33">
        <v>110550</v>
      </c>
      <c r="Y151" s="33">
        <v>459.35</v>
      </c>
      <c r="AA151" s="33">
        <v>1249458</v>
      </c>
      <c r="AC151" s="33">
        <v>512239.93</v>
      </c>
      <c r="AD151" s="37">
        <v>1965318</v>
      </c>
      <c r="AF151" s="37">
        <v>8990</v>
      </c>
      <c r="AH151" s="37">
        <v>989469.68</v>
      </c>
      <c r="AI151" s="37">
        <v>95950.33</v>
      </c>
    </row>
    <row r="152" spans="1:38" x14ac:dyDescent="0.2">
      <c r="A152" s="126" t="s">
        <v>628</v>
      </c>
      <c r="B152" s="126" t="s">
        <v>337</v>
      </c>
      <c r="C152" s="126">
        <v>7463</v>
      </c>
      <c r="D152" s="126" t="s">
        <v>224</v>
      </c>
      <c r="E152" s="126" t="s">
        <v>224</v>
      </c>
      <c r="F152" s="36">
        <v>251088.58</v>
      </c>
      <c r="G152" s="36">
        <v>23953.48</v>
      </c>
      <c r="H152" s="36">
        <v>244219.68</v>
      </c>
      <c r="K152" s="126">
        <v>2240218.84</v>
      </c>
      <c r="L152" s="126">
        <v>731419.45</v>
      </c>
      <c r="M152" s="59">
        <v>0</v>
      </c>
      <c r="N152" s="59">
        <v>57159.03</v>
      </c>
      <c r="P152" s="59">
        <v>4632</v>
      </c>
      <c r="R152" s="126">
        <v>145000</v>
      </c>
      <c r="T152" s="126">
        <v>2448970.63</v>
      </c>
      <c r="U152" s="126">
        <v>1298036.29</v>
      </c>
      <c r="V152" s="33"/>
      <c r="W152" s="33">
        <v>1061466.98</v>
      </c>
      <c r="X152" s="33">
        <v>192756.8</v>
      </c>
      <c r="Y152" s="33">
        <v>393.45</v>
      </c>
      <c r="AA152" s="33">
        <v>1195864.2</v>
      </c>
      <c r="AC152" s="33">
        <v>467450.17</v>
      </c>
      <c r="AD152" s="37">
        <v>1892123.2</v>
      </c>
      <c r="AH152" s="37">
        <v>1083857.6000000001</v>
      </c>
      <c r="AI152" s="37">
        <v>404848.72</v>
      </c>
    </row>
    <row r="153" spans="1:38" x14ac:dyDescent="0.2">
      <c r="A153" s="126" t="s">
        <v>632</v>
      </c>
      <c r="B153" s="126" t="s">
        <v>338</v>
      </c>
      <c r="C153" s="126">
        <v>3397</v>
      </c>
      <c r="D153" s="126" t="s">
        <v>225</v>
      </c>
      <c r="E153" s="126" t="s">
        <v>225</v>
      </c>
      <c r="F153" s="36">
        <v>311229.37</v>
      </c>
      <c r="G153" s="36">
        <v>143319.25</v>
      </c>
      <c r="H153" s="36">
        <v>316253.95</v>
      </c>
      <c r="K153" s="126">
        <v>785095.87</v>
      </c>
      <c r="L153" s="126">
        <v>492087.03999999998</v>
      </c>
      <c r="M153" s="59">
        <v>63</v>
      </c>
      <c r="N153" s="59">
        <v>23997.72</v>
      </c>
      <c r="P153" s="59">
        <v>4892</v>
      </c>
      <c r="T153" s="126">
        <v>375454.71999999997</v>
      </c>
      <c r="U153" s="126">
        <v>1854562.35</v>
      </c>
      <c r="V153" s="33"/>
      <c r="W153" s="33">
        <v>1358720.14</v>
      </c>
      <c r="X153" s="33"/>
      <c r="Y153" s="33">
        <v>1635.16</v>
      </c>
      <c r="AA153" s="33">
        <v>745542</v>
      </c>
      <c r="AC153" s="33">
        <v>117642.87</v>
      </c>
      <c r="AD153" s="37">
        <v>1590022</v>
      </c>
      <c r="AF153" s="37">
        <v>113272</v>
      </c>
      <c r="AG153" s="37">
        <v>2880</v>
      </c>
      <c r="AH153" s="37">
        <v>557199.27</v>
      </c>
      <c r="AI153" s="37">
        <v>171151.21</v>
      </c>
    </row>
    <row r="154" spans="1:38" x14ac:dyDescent="0.2">
      <c r="A154" s="126" t="s">
        <v>632</v>
      </c>
      <c r="B154" s="126" t="s">
        <v>338</v>
      </c>
      <c r="C154" s="126">
        <v>5415</v>
      </c>
      <c r="D154" s="126" t="s">
        <v>226</v>
      </c>
      <c r="E154" s="126" t="s">
        <v>226</v>
      </c>
      <c r="F154" s="36">
        <v>798719.07</v>
      </c>
      <c r="G154" s="36">
        <v>191425</v>
      </c>
      <c r="H154" s="36">
        <v>53526.71</v>
      </c>
      <c r="K154" s="126">
        <v>1109411.3700000001</v>
      </c>
      <c r="L154" s="126">
        <v>599751.62</v>
      </c>
      <c r="M154" s="59">
        <v>0</v>
      </c>
      <c r="N154" s="59">
        <v>46156.69</v>
      </c>
      <c r="P154" s="59">
        <v>0</v>
      </c>
      <c r="T154" s="126">
        <v>-842089.75</v>
      </c>
      <c r="U154" s="126">
        <v>3974625.34</v>
      </c>
      <c r="V154" s="33"/>
      <c r="W154" s="33">
        <v>1981938.94</v>
      </c>
      <c r="X154" s="33"/>
      <c r="Y154" s="33">
        <v>2022.86</v>
      </c>
      <c r="AA154" s="33">
        <v>760017</v>
      </c>
      <c r="AC154" s="33">
        <v>286413.37</v>
      </c>
      <c r="AD154" s="37">
        <v>1786778</v>
      </c>
      <c r="AF154" s="37">
        <v>43309</v>
      </c>
      <c r="AH154" s="37">
        <v>1317205.27</v>
      </c>
      <c r="AI154" s="37">
        <v>304673.40999999997</v>
      </c>
      <c r="AL154" s="37">
        <v>4285</v>
      </c>
    </row>
    <row r="155" spans="1:38" x14ac:dyDescent="0.2">
      <c r="A155" s="126" t="s">
        <v>632</v>
      </c>
      <c r="B155" s="126" t="s">
        <v>338</v>
      </c>
      <c r="C155" s="126">
        <v>2085</v>
      </c>
      <c r="D155" s="126" t="s">
        <v>227</v>
      </c>
      <c r="E155" s="126" t="s">
        <v>227</v>
      </c>
      <c r="F155" s="36">
        <v>578078.81000000006</v>
      </c>
      <c r="G155" s="36">
        <v>19400</v>
      </c>
      <c r="H155" s="36">
        <v>77857.62</v>
      </c>
      <c r="K155" s="126">
        <v>1118077.1399999999</v>
      </c>
      <c r="L155" s="126">
        <v>396739.87</v>
      </c>
      <c r="M155" s="59">
        <v>26580</v>
      </c>
      <c r="N155" s="59">
        <v>38031.300000000003</v>
      </c>
      <c r="P155" s="59">
        <v>846</v>
      </c>
      <c r="T155" s="126">
        <v>-241311.02</v>
      </c>
      <c r="U155" s="126">
        <v>2427116.52</v>
      </c>
      <c r="V155" s="33"/>
      <c r="W155" s="33">
        <v>817507.54</v>
      </c>
      <c r="X155" s="33">
        <v>166420</v>
      </c>
      <c r="Y155" s="33">
        <v>1093.5</v>
      </c>
      <c r="AA155" s="33">
        <v>1488855</v>
      </c>
      <c r="AC155" s="33">
        <v>97267.98</v>
      </c>
      <c r="AD155" s="37">
        <v>1751882</v>
      </c>
      <c r="AF155" s="37">
        <v>38620</v>
      </c>
      <c r="AH155" s="37">
        <v>606460.6</v>
      </c>
      <c r="AI155" s="37">
        <v>188490.78</v>
      </c>
      <c r="AL155" s="37">
        <v>46800</v>
      </c>
    </row>
    <row r="156" spans="1:38" x14ac:dyDescent="0.2">
      <c r="A156" s="126" t="s">
        <v>632</v>
      </c>
      <c r="B156" s="126" t="s">
        <v>338</v>
      </c>
      <c r="C156" s="126">
        <v>5563</v>
      </c>
      <c r="D156" s="126" t="s">
        <v>228</v>
      </c>
      <c r="E156" s="126" t="s">
        <v>228</v>
      </c>
      <c r="F156" s="36">
        <v>804910.62</v>
      </c>
      <c r="G156" s="36">
        <v>14207.59</v>
      </c>
      <c r="H156" s="36">
        <v>207792.62</v>
      </c>
      <c r="K156" s="126">
        <v>1161723.4099999999</v>
      </c>
      <c r="L156" s="126">
        <v>523902.52</v>
      </c>
      <c r="M156" s="59">
        <v>27570</v>
      </c>
      <c r="N156" s="59">
        <v>73920.5</v>
      </c>
      <c r="P156" s="59">
        <v>1332.72</v>
      </c>
      <c r="T156" s="126">
        <v>298326.38</v>
      </c>
      <c r="U156" s="126">
        <v>2538450.7999999998</v>
      </c>
      <c r="V156" s="33"/>
      <c r="W156" s="33">
        <v>1002345</v>
      </c>
      <c r="X156" s="33">
        <v>200820</v>
      </c>
      <c r="Y156" s="33">
        <v>1334.95</v>
      </c>
      <c r="AA156" s="33">
        <v>1084365.27</v>
      </c>
      <c r="AC156" s="33">
        <v>212005.1</v>
      </c>
      <c r="AD156" s="37">
        <v>1482675.27</v>
      </c>
      <c r="AG156" s="37">
        <v>15710</v>
      </c>
      <c r="AH156" s="37">
        <v>883225.99</v>
      </c>
      <c r="AI156" s="37">
        <v>346322.7</v>
      </c>
    </row>
    <row r="157" spans="1:38" x14ac:dyDescent="0.2">
      <c r="A157" s="126" t="s">
        <v>632</v>
      </c>
      <c r="B157" s="126" t="s">
        <v>338</v>
      </c>
      <c r="C157" s="126">
        <v>3485</v>
      </c>
      <c r="D157" s="126" t="s">
        <v>229</v>
      </c>
      <c r="E157" s="126" t="s">
        <v>229</v>
      </c>
      <c r="F157" s="36">
        <v>354531.37</v>
      </c>
      <c r="G157" s="36">
        <v>28192.69</v>
      </c>
      <c r="H157" s="36">
        <v>259653.74</v>
      </c>
      <c r="K157" s="126">
        <v>1025132.33</v>
      </c>
      <c r="L157" s="126">
        <v>558725.02</v>
      </c>
      <c r="M157" s="59">
        <v>2260</v>
      </c>
      <c r="N157" s="59">
        <v>176578.46</v>
      </c>
      <c r="P157" s="59">
        <v>0</v>
      </c>
      <c r="T157" s="126">
        <v>-417995.08</v>
      </c>
      <c r="U157" s="126">
        <v>3053279.47</v>
      </c>
      <c r="V157" s="33"/>
      <c r="W157" s="33">
        <v>1377072.62</v>
      </c>
      <c r="X157" s="33">
        <v>142200</v>
      </c>
      <c r="Y157" s="33">
        <v>1691.38</v>
      </c>
      <c r="AA157" s="33">
        <v>918175.99</v>
      </c>
      <c r="AC157" s="33">
        <v>160652.64000000001</v>
      </c>
      <c r="AD157" s="37">
        <v>1693132.99</v>
      </c>
      <c r="AF157" s="37">
        <v>37564</v>
      </c>
      <c r="AH157" s="37">
        <v>1219494.72</v>
      </c>
      <c r="AI157" s="37">
        <v>237488.62</v>
      </c>
    </row>
    <row r="158" spans="1:38" x14ac:dyDescent="0.2">
      <c r="A158" s="126" t="s">
        <v>632</v>
      </c>
      <c r="B158" s="126" t="s">
        <v>338</v>
      </c>
      <c r="C158" s="126">
        <v>4270</v>
      </c>
      <c r="D158" s="126" t="s">
        <v>230</v>
      </c>
      <c r="E158" s="126" t="s">
        <v>230</v>
      </c>
      <c r="F158" s="36">
        <v>203211.14</v>
      </c>
      <c r="G158" s="36">
        <v>95807.4</v>
      </c>
      <c r="H158" s="36">
        <v>59333.51</v>
      </c>
      <c r="K158" s="126">
        <v>348602.44</v>
      </c>
      <c r="L158" s="126">
        <v>280615.5</v>
      </c>
      <c r="N158" s="59">
        <v>129185.74</v>
      </c>
      <c r="T158" s="126">
        <v>-747854.58</v>
      </c>
      <c r="U158" s="126">
        <v>1819262.69</v>
      </c>
      <c r="V158" s="33"/>
      <c r="W158" s="33">
        <v>1201237.51</v>
      </c>
      <c r="X158" s="33">
        <v>221960</v>
      </c>
      <c r="Y158" s="33">
        <v>631.91999999999996</v>
      </c>
      <c r="AA158" s="33">
        <v>929122.64</v>
      </c>
      <c r="AC158" s="33">
        <v>127335.11</v>
      </c>
      <c r="AD158" s="37">
        <v>1653092.64</v>
      </c>
      <c r="AF158" s="37">
        <v>30280</v>
      </c>
      <c r="AH158" s="37">
        <v>858041.88</v>
      </c>
      <c r="AI158" s="37">
        <v>151896.51999999999</v>
      </c>
    </row>
    <row r="159" spans="1:38" x14ac:dyDescent="0.2">
      <c r="A159" s="126" t="s">
        <v>632</v>
      </c>
      <c r="B159" s="126" t="s">
        <v>338</v>
      </c>
      <c r="C159" s="126">
        <v>4406</v>
      </c>
      <c r="D159" s="126" t="s">
        <v>231</v>
      </c>
      <c r="E159" s="126" t="s">
        <v>231</v>
      </c>
      <c r="F159" s="36">
        <v>114216.47</v>
      </c>
      <c r="G159" s="36">
        <v>52178.35</v>
      </c>
      <c r="H159" s="36">
        <v>411309.64</v>
      </c>
      <c r="K159" s="126">
        <v>1186435.5</v>
      </c>
      <c r="L159" s="126">
        <v>314745.46999999997</v>
      </c>
      <c r="M159" s="59">
        <v>0</v>
      </c>
      <c r="N159" s="59">
        <v>35110</v>
      </c>
      <c r="P159" s="59">
        <v>0</v>
      </c>
      <c r="T159" s="126">
        <v>-132777.32</v>
      </c>
      <c r="U159" s="126">
        <v>2522678.58</v>
      </c>
      <c r="V159" s="33"/>
      <c r="W159" s="33">
        <v>802768.97</v>
      </c>
      <c r="X159" s="33">
        <v>296280</v>
      </c>
      <c r="Y159" s="33">
        <v>606.08000000000004</v>
      </c>
      <c r="AA159" s="33">
        <v>1230350.82</v>
      </c>
      <c r="AC159" s="33">
        <v>127674.79</v>
      </c>
      <c r="AD159" s="37">
        <v>1630519.82</v>
      </c>
      <c r="AF159" s="37">
        <v>43735</v>
      </c>
      <c r="AH159" s="37">
        <v>923833.32</v>
      </c>
      <c r="AI159" s="37">
        <v>205718.35</v>
      </c>
    </row>
    <row r="160" spans="1:38" x14ac:dyDescent="0.2">
      <c r="A160" s="126" t="s">
        <v>632</v>
      </c>
      <c r="B160" s="126" t="s">
        <v>338</v>
      </c>
      <c r="C160" s="126">
        <v>4364</v>
      </c>
      <c r="D160" s="126" t="s">
        <v>232</v>
      </c>
      <c r="E160" s="126" t="s">
        <v>232</v>
      </c>
      <c r="F160" s="36">
        <v>178137.84</v>
      </c>
      <c r="G160" s="36">
        <v>38000</v>
      </c>
      <c r="H160" s="36">
        <v>101507.95</v>
      </c>
      <c r="K160" s="126">
        <v>1607125.41</v>
      </c>
      <c r="L160" s="126">
        <v>408350.92</v>
      </c>
      <c r="M160" s="59">
        <v>3904</v>
      </c>
      <c r="N160" s="59">
        <v>43363.44</v>
      </c>
      <c r="P160" s="59">
        <v>0</v>
      </c>
      <c r="T160" s="126">
        <v>-1742514.87</v>
      </c>
      <c r="U160" s="126">
        <v>4801199.47</v>
      </c>
      <c r="V160" s="33"/>
      <c r="W160" s="33">
        <v>1238892.3799999999</v>
      </c>
      <c r="X160" s="33">
        <v>69962</v>
      </c>
      <c r="Y160" s="33">
        <v>1318.49</v>
      </c>
      <c r="AA160" s="33">
        <v>165018</v>
      </c>
      <c r="AC160" s="33">
        <v>179764.53</v>
      </c>
      <c r="AD160" s="37">
        <v>836527</v>
      </c>
      <c r="AF160" s="37">
        <v>43530</v>
      </c>
      <c r="AH160" s="37">
        <v>1232999.3400000001</v>
      </c>
      <c r="AI160" s="37">
        <v>314728.98</v>
      </c>
    </row>
    <row r="161" spans="1:38" x14ac:dyDescent="0.2">
      <c r="A161" s="126" t="s">
        <v>632</v>
      </c>
      <c r="B161" s="126" t="s">
        <v>338</v>
      </c>
      <c r="C161" s="126">
        <v>4077</v>
      </c>
      <c r="D161" s="126" t="s">
        <v>233</v>
      </c>
      <c r="E161" s="126" t="s">
        <v>233</v>
      </c>
      <c r="F161" s="36">
        <v>57271.64</v>
      </c>
      <c r="G161" s="36">
        <v>24605.75</v>
      </c>
      <c r="H161" s="36">
        <v>81406.600000000006</v>
      </c>
      <c r="K161" s="126">
        <v>1149414.58</v>
      </c>
      <c r="L161" s="126">
        <v>363653.41</v>
      </c>
      <c r="M161" s="59">
        <v>50000</v>
      </c>
      <c r="N161" s="59">
        <v>160406.16</v>
      </c>
      <c r="P161" s="59">
        <v>0</v>
      </c>
      <c r="T161" s="126">
        <v>-3129509.36</v>
      </c>
      <c r="U161" s="126">
        <v>5209136.26</v>
      </c>
      <c r="V161" s="33"/>
      <c r="W161" s="33">
        <v>1154710.94</v>
      </c>
      <c r="X161" s="33">
        <v>90000</v>
      </c>
      <c r="Y161" s="33">
        <v>891.61</v>
      </c>
      <c r="AA161" s="33">
        <v>1319640.8999999999</v>
      </c>
      <c r="AC161" s="33">
        <v>198746.17</v>
      </c>
      <c r="AD161" s="37">
        <v>1954269.9</v>
      </c>
      <c r="AF161" s="37">
        <v>29517</v>
      </c>
      <c r="AH161" s="37">
        <v>1041214.74</v>
      </c>
      <c r="AI161" s="37">
        <v>352669.06</v>
      </c>
    </row>
    <row r="162" spans="1:38" x14ac:dyDescent="0.2">
      <c r="A162" s="126" t="s">
        <v>632</v>
      </c>
      <c r="B162" s="126" t="s">
        <v>338</v>
      </c>
      <c r="C162" s="126">
        <v>3677</v>
      </c>
      <c r="D162" s="126" t="s">
        <v>234</v>
      </c>
      <c r="E162" s="126" t="s">
        <v>234</v>
      </c>
      <c r="F162" s="36">
        <v>353457.03</v>
      </c>
      <c r="G162" s="36">
        <v>8733.6299999999992</v>
      </c>
      <c r="H162" s="36">
        <v>67379.34</v>
      </c>
      <c r="K162" s="126">
        <v>1161602.1100000001</v>
      </c>
      <c r="L162" s="126">
        <v>287715.44</v>
      </c>
      <c r="M162" s="59">
        <v>3135</v>
      </c>
      <c r="N162" s="59">
        <v>46162.7</v>
      </c>
      <c r="P162" s="59">
        <v>860</v>
      </c>
      <c r="T162" s="126">
        <v>-76454.73</v>
      </c>
      <c r="U162" s="126">
        <v>2453318.4700000002</v>
      </c>
      <c r="V162" s="33"/>
      <c r="W162" s="33">
        <v>722462.88</v>
      </c>
      <c r="X162" s="33">
        <v>152800</v>
      </c>
      <c r="Y162" s="33">
        <v>1239.6400000000001</v>
      </c>
      <c r="AA162" s="33">
        <v>1062915</v>
      </c>
      <c r="AC162" s="33">
        <v>225497.51</v>
      </c>
      <c r="AD162" s="37">
        <v>1392574.5</v>
      </c>
      <c r="AF162" s="37">
        <v>49322</v>
      </c>
      <c r="AH162" s="37">
        <v>989415.05</v>
      </c>
      <c r="AI162" s="37">
        <v>281737.37</v>
      </c>
    </row>
    <row r="163" spans="1:38" x14ac:dyDescent="0.2">
      <c r="A163" s="126" t="s">
        <v>632</v>
      </c>
      <c r="B163" s="126" t="s">
        <v>338</v>
      </c>
      <c r="C163" s="126">
        <v>7138</v>
      </c>
      <c r="D163" s="126" t="s">
        <v>235</v>
      </c>
      <c r="E163" s="126" t="s">
        <v>235</v>
      </c>
      <c r="F163" s="36">
        <v>381083.02</v>
      </c>
      <c r="G163" s="36">
        <v>443809.38</v>
      </c>
      <c r="H163" s="36">
        <v>36232.800000000003</v>
      </c>
      <c r="K163" s="126">
        <v>533883.56999999995</v>
      </c>
      <c r="L163" s="126">
        <v>605795.9</v>
      </c>
      <c r="M163" s="59">
        <v>10540</v>
      </c>
      <c r="N163" s="59">
        <v>103388.01</v>
      </c>
      <c r="P163" s="59">
        <v>2806</v>
      </c>
      <c r="R163" s="126">
        <v>3100</v>
      </c>
      <c r="T163" s="126">
        <v>-1770368.33</v>
      </c>
      <c r="U163" s="126">
        <v>4517827.99</v>
      </c>
      <c r="V163" s="33"/>
      <c r="W163" s="33">
        <v>1672505.81</v>
      </c>
      <c r="X163" s="33">
        <v>94230</v>
      </c>
      <c r="Y163" s="33">
        <v>1376.39</v>
      </c>
      <c r="AA163" s="33">
        <v>1315814.3899999999</v>
      </c>
      <c r="AC163" s="33">
        <v>338644.32</v>
      </c>
      <c r="AD163" s="37">
        <v>1965944.39</v>
      </c>
      <c r="AF163" s="37">
        <v>800</v>
      </c>
      <c r="AG163" s="37">
        <v>35520</v>
      </c>
      <c r="AH163" s="37">
        <v>2031498.68</v>
      </c>
      <c r="AI163" s="37">
        <v>255296.84</v>
      </c>
    </row>
    <row r="164" spans="1:38" x14ac:dyDescent="0.2">
      <c r="A164" s="126" t="s">
        <v>632</v>
      </c>
      <c r="B164" s="126" t="s">
        <v>338</v>
      </c>
      <c r="C164" s="126">
        <v>4746</v>
      </c>
      <c r="D164" s="126" t="s">
        <v>236</v>
      </c>
      <c r="E164" s="126" t="s">
        <v>236</v>
      </c>
      <c r="F164" s="36">
        <v>163874.32</v>
      </c>
      <c r="G164" s="36">
        <v>44388</v>
      </c>
      <c r="H164" s="36">
        <v>60023.49</v>
      </c>
      <c r="K164" s="126">
        <v>737440.2</v>
      </c>
      <c r="L164" s="126">
        <v>198013.26</v>
      </c>
      <c r="M164" s="59">
        <v>0</v>
      </c>
      <c r="N164" s="59">
        <v>84469.07</v>
      </c>
      <c r="P164" s="59">
        <v>750</v>
      </c>
      <c r="T164" s="126">
        <v>-1449053.33</v>
      </c>
      <c r="U164" s="126">
        <v>3061336.79</v>
      </c>
      <c r="V164" s="33"/>
      <c r="W164" s="33">
        <v>1300141.07</v>
      </c>
      <c r="X164" s="33">
        <v>20000</v>
      </c>
      <c r="Y164" s="33">
        <v>1023.6</v>
      </c>
      <c r="AA164" s="33">
        <v>1077964</v>
      </c>
      <c r="AC164" s="33">
        <v>242927.15</v>
      </c>
      <c r="AD164" s="37">
        <v>1648804</v>
      </c>
      <c r="AF164" s="37">
        <v>26812</v>
      </c>
      <c r="AH164" s="37">
        <v>1201160.3400000001</v>
      </c>
      <c r="AI164" s="37">
        <v>259042.74</v>
      </c>
    </row>
    <row r="165" spans="1:38" x14ac:dyDescent="0.2">
      <c r="A165" s="126" t="s">
        <v>632</v>
      </c>
      <c r="B165" s="126" t="s">
        <v>338</v>
      </c>
      <c r="C165" s="126">
        <v>2320</v>
      </c>
      <c r="D165" s="126" t="s">
        <v>237</v>
      </c>
      <c r="E165" s="126" t="s">
        <v>237</v>
      </c>
      <c r="F165" s="36">
        <v>197822.45</v>
      </c>
      <c r="G165" s="36">
        <v>88509.4</v>
      </c>
      <c r="H165" s="36">
        <v>290993.09999999998</v>
      </c>
      <c r="K165" s="126">
        <v>1880707.6</v>
      </c>
      <c r="L165" s="126">
        <v>339717.7</v>
      </c>
      <c r="M165" s="59">
        <v>0</v>
      </c>
      <c r="N165" s="59">
        <v>165951.89000000001</v>
      </c>
      <c r="P165" s="59">
        <v>0</v>
      </c>
      <c r="T165" s="126">
        <v>487050.89</v>
      </c>
      <c r="U165" s="126">
        <v>2227904.62</v>
      </c>
      <c r="V165" s="33"/>
      <c r="W165" s="33">
        <v>1022015.89</v>
      </c>
      <c r="X165" s="33"/>
      <c r="Y165" s="33">
        <v>457.64</v>
      </c>
      <c r="AA165" s="33">
        <v>683790</v>
      </c>
      <c r="AC165" s="33">
        <v>90586.03</v>
      </c>
      <c r="AD165" s="37">
        <v>1124810</v>
      </c>
      <c r="AF165" s="37">
        <v>9548</v>
      </c>
      <c r="AH165" s="37">
        <v>720181.8</v>
      </c>
      <c r="AI165" s="37">
        <v>25466.91</v>
      </c>
    </row>
    <row r="166" spans="1:38" x14ac:dyDescent="0.2">
      <c r="A166" s="126" t="s">
        <v>632</v>
      </c>
      <c r="B166" s="126" t="s">
        <v>338</v>
      </c>
      <c r="C166" s="126">
        <v>3323</v>
      </c>
      <c r="D166" s="126" t="s">
        <v>238</v>
      </c>
      <c r="E166" s="126" t="s">
        <v>238</v>
      </c>
      <c r="F166" s="36">
        <v>349599.37</v>
      </c>
      <c r="G166" s="36">
        <v>76194.98</v>
      </c>
      <c r="H166" s="36">
        <v>209522.55</v>
      </c>
      <c r="K166" s="126">
        <v>1419894.08</v>
      </c>
      <c r="L166" s="126">
        <v>358987.32</v>
      </c>
      <c r="M166" s="59">
        <v>3500</v>
      </c>
      <c r="N166" s="59">
        <v>54097.29</v>
      </c>
      <c r="P166" s="59">
        <v>0</v>
      </c>
      <c r="T166" s="126">
        <v>605064.89</v>
      </c>
      <c r="U166" s="126">
        <v>1652500.79</v>
      </c>
      <c r="V166" s="33"/>
      <c r="W166" s="33">
        <v>1326284.83</v>
      </c>
      <c r="X166" s="33">
        <v>211215</v>
      </c>
      <c r="Y166" s="33">
        <v>827.34</v>
      </c>
      <c r="AA166" s="33">
        <v>510371.9</v>
      </c>
      <c r="AC166" s="33">
        <v>243020.45</v>
      </c>
      <c r="AD166" s="37">
        <v>1173970.8799999999</v>
      </c>
      <c r="AF166" s="37">
        <v>62137</v>
      </c>
      <c r="AH166" s="37">
        <v>782702.26</v>
      </c>
      <c r="AI166" s="37">
        <v>173874.05</v>
      </c>
    </row>
    <row r="167" spans="1:38" x14ac:dyDescent="0.2">
      <c r="A167" s="126" t="s">
        <v>632</v>
      </c>
      <c r="B167" s="126" t="s">
        <v>338</v>
      </c>
      <c r="C167" s="126">
        <v>2456</v>
      </c>
      <c r="D167" s="126" t="s">
        <v>239</v>
      </c>
      <c r="E167" s="126" t="s">
        <v>239</v>
      </c>
      <c r="F167" s="36">
        <v>785812.18</v>
      </c>
      <c r="G167" s="36">
        <v>0</v>
      </c>
      <c r="H167" s="36">
        <v>59544.86</v>
      </c>
      <c r="K167" s="126">
        <v>1823123.09</v>
      </c>
      <c r="L167" s="126">
        <v>376560.79</v>
      </c>
      <c r="N167" s="59">
        <v>45668.57</v>
      </c>
      <c r="P167" s="59">
        <v>0</v>
      </c>
      <c r="T167" s="126">
        <v>876591</v>
      </c>
      <c r="U167" s="126">
        <v>2038406.69</v>
      </c>
      <c r="V167" s="33"/>
      <c r="W167" s="33">
        <v>995066.65</v>
      </c>
      <c r="X167" s="33">
        <v>145300</v>
      </c>
      <c r="Y167" s="33">
        <v>1446.22</v>
      </c>
      <c r="AA167" s="33">
        <v>817558</v>
      </c>
      <c r="AC167" s="33">
        <v>112307.09</v>
      </c>
      <c r="AD167" s="37">
        <v>1154942</v>
      </c>
      <c r="AF167" s="37">
        <v>32186</v>
      </c>
      <c r="AG167" s="37">
        <v>10736</v>
      </c>
      <c r="AH167" s="37">
        <v>561269.85</v>
      </c>
      <c r="AI167" s="37">
        <v>228169.45</v>
      </c>
    </row>
    <row r="168" spans="1:38" x14ac:dyDescent="0.2">
      <c r="A168" s="126" t="s">
        <v>632</v>
      </c>
      <c r="B168" s="126" t="s">
        <v>338</v>
      </c>
      <c r="C168" s="126">
        <v>4122</v>
      </c>
      <c r="D168" s="126" t="s">
        <v>240</v>
      </c>
      <c r="E168" s="126" t="s">
        <v>240</v>
      </c>
      <c r="F168" s="36">
        <v>307079.59000000003</v>
      </c>
      <c r="G168" s="36">
        <v>28800</v>
      </c>
      <c r="H168" s="36">
        <v>65186.42</v>
      </c>
      <c r="K168" s="126">
        <v>1385079.19</v>
      </c>
      <c r="L168" s="126">
        <v>321013.19</v>
      </c>
      <c r="M168" s="59">
        <v>0</v>
      </c>
      <c r="N168" s="59">
        <v>62400</v>
      </c>
      <c r="P168" s="59">
        <v>1650</v>
      </c>
      <c r="T168" s="126">
        <v>-116357.67</v>
      </c>
      <c r="U168" s="126">
        <v>2546107.46</v>
      </c>
      <c r="V168" s="33"/>
      <c r="W168" s="33">
        <v>1128889.55</v>
      </c>
      <c r="X168" s="33">
        <v>59000</v>
      </c>
      <c r="Y168" s="33">
        <v>1236.3</v>
      </c>
      <c r="AA168" s="33">
        <v>1209032.1000000001</v>
      </c>
      <c r="AC168" s="33">
        <v>131179.56</v>
      </c>
      <c r="AD168" s="37">
        <v>1681337.85</v>
      </c>
      <c r="AF168" s="37">
        <v>23886</v>
      </c>
      <c r="AH168" s="37">
        <v>1003671.29</v>
      </c>
      <c r="AI168" s="37">
        <v>196220.77</v>
      </c>
      <c r="AL168" s="37">
        <v>10863</v>
      </c>
    </row>
    <row r="169" spans="1:38" x14ac:dyDescent="0.2">
      <c r="A169" s="126" t="s">
        <v>632</v>
      </c>
      <c r="B169" s="126" t="s">
        <v>338</v>
      </c>
      <c r="C169" s="126">
        <v>2541</v>
      </c>
      <c r="D169" s="126" t="s">
        <v>241</v>
      </c>
      <c r="E169" s="126" t="s">
        <v>241</v>
      </c>
      <c r="F169" s="36">
        <v>118802.09</v>
      </c>
      <c r="G169" s="36">
        <v>17473.84</v>
      </c>
      <c r="H169" s="36">
        <v>61699.29</v>
      </c>
      <c r="K169" s="126">
        <v>599338.94999999995</v>
      </c>
      <c r="L169" s="126">
        <v>473859.26</v>
      </c>
      <c r="M169" s="59">
        <v>4500</v>
      </c>
      <c r="N169" s="59">
        <v>37370.370000000003</v>
      </c>
      <c r="P169" s="59">
        <v>1718</v>
      </c>
      <c r="T169" s="126">
        <v>1560978.74</v>
      </c>
      <c r="U169" s="126"/>
      <c r="V169" s="33"/>
      <c r="W169" s="33">
        <v>1054939.25</v>
      </c>
      <c r="X169" s="33"/>
      <c r="Y169" s="33">
        <v>713.9</v>
      </c>
      <c r="AA169" s="33">
        <v>605514</v>
      </c>
      <c r="AC169" s="33">
        <v>149387.20000000001</v>
      </c>
      <c r="AD169" s="37">
        <v>1084819</v>
      </c>
      <c r="AF169" s="37">
        <v>32629</v>
      </c>
      <c r="AH169" s="37">
        <v>767460.91</v>
      </c>
      <c r="AI169" s="37">
        <v>259039.12</v>
      </c>
    </row>
    <row r="170" spans="1:38" s="269" customFormat="1" x14ac:dyDescent="0.2">
      <c r="A170" s="126" t="s">
        <v>632</v>
      </c>
      <c r="B170" s="126" t="s">
        <v>338</v>
      </c>
      <c r="C170" s="126">
        <v>2313</v>
      </c>
      <c r="D170" s="126" t="s">
        <v>302</v>
      </c>
      <c r="E170" s="269" t="s">
        <v>302</v>
      </c>
      <c r="F170" s="268">
        <v>519625.34</v>
      </c>
      <c r="G170" s="268">
        <v>9560</v>
      </c>
      <c r="H170" s="268">
        <v>120224.62</v>
      </c>
      <c r="I170" s="268"/>
      <c r="K170" s="269">
        <v>1361360.77</v>
      </c>
      <c r="L170" s="269">
        <v>615693.26</v>
      </c>
      <c r="M170" s="274">
        <v>4000</v>
      </c>
      <c r="N170" s="274">
        <v>47219.26</v>
      </c>
      <c r="O170" s="274"/>
      <c r="P170" s="274">
        <v>1661</v>
      </c>
      <c r="Q170" s="274"/>
      <c r="T170" s="269">
        <v>-158076.72</v>
      </c>
      <c r="U170" s="269">
        <v>2754433.99</v>
      </c>
      <c r="V170" s="276"/>
      <c r="W170" s="276">
        <v>1216156.5900000001</v>
      </c>
      <c r="X170" s="276">
        <v>87800</v>
      </c>
      <c r="Y170" s="276">
        <v>1307.18</v>
      </c>
      <c r="Z170" s="276"/>
      <c r="AA170" s="276">
        <v>1277360</v>
      </c>
      <c r="AB170" s="276"/>
      <c r="AC170" s="276">
        <v>107695.41</v>
      </c>
      <c r="AD170" s="270">
        <v>1743100</v>
      </c>
      <c r="AE170" s="270"/>
      <c r="AF170" s="270">
        <v>5222</v>
      </c>
      <c r="AG170" s="270"/>
      <c r="AH170" s="270">
        <v>669893.27</v>
      </c>
      <c r="AI170" s="270">
        <v>293177.45</v>
      </c>
      <c r="AJ170" s="270"/>
      <c r="AK170" s="270"/>
      <c r="AL170" s="270">
        <v>1700</v>
      </c>
    </row>
    <row r="171" spans="1:38" x14ac:dyDescent="0.2">
      <c r="A171" s="126" t="s">
        <v>632</v>
      </c>
      <c r="B171" s="126" t="s">
        <v>338</v>
      </c>
      <c r="C171" s="126">
        <v>5477</v>
      </c>
      <c r="D171" s="126" t="s">
        <v>306</v>
      </c>
      <c r="E171" s="126" t="s">
        <v>306</v>
      </c>
      <c r="F171" s="36">
        <v>551856.6</v>
      </c>
      <c r="G171" s="36">
        <v>34502.07</v>
      </c>
      <c r="H171" s="36">
        <v>70871.31</v>
      </c>
      <c r="K171" s="126">
        <v>529790</v>
      </c>
      <c r="L171" s="126">
        <v>258382.37</v>
      </c>
      <c r="M171" s="59">
        <v>37032</v>
      </c>
      <c r="N171" s="59">
        <v>33126.559999999998</v>
      </c>
      <c r="O171" s="59">
        <v>16900</v>
      </c>
      <c r="P171" s="59">
        <v>0</v>
      </c>
      <c r="T171" s="126">
        <v>-2857135.92</v>
      </c>
      <c r="U171" s="126">
        <v>4164121.7</v>
      </c>
      <c r="V171" s="33"/>
      <c r="W171" s="33">
        <v>1353273.31</v>
      </c>
      <c r="X171" s="33">
        <v>348772</v>
      </c>
      <c r="Y171" s="33">
        <v>807.18</v>
      </c>
      <c r="AA171" s="33">
        <v>1375552</v>
      </c>
      <c r="AC171" s="33">
        <v>167626.64000000001</v>
      </c>
      <c r="AD171" s="37">
        <v>1870548</v>
      </c>
      <c r="AF171" s="37">
        <v>69585</v>
      </c>
      <c r="AH171" s="37">
        <v>1185240.07</v>
      </c>
      <c r="AI171" s="37">
        <v>69300.05</v>
      </c>
    </row>
    <row r="172" spans="1:38" x14ac:dyDescent="0.2">
      <c r="A172" s="126" t="s">
        <v>632</v>
      </c>
      <c r="B172" s="126" t="s">
        <v>338</v>
      </c>
      <c r="C172" s="126">
        <v>2102</v>
      </c>
      <c r="D172" s="126" t="s">
        <v>310</v>
      </c>
      <c r="E172" s="126" t="s">
        <v>310</v>
      </c>
      <c r="F172" s="36">
        <v>489804.7</v>
      </c>
      <c r="G172" s="36">
        <v>7188.73</v>
      </c>
      <c r="H172" s="36">
        <v>133560.5</v>
      </c>
      <c r="K172" s="126">
        <v>1214179.5900000001</v>
      </c>
      <c r="L172" s="126">
        <v>403040.99</v>
      </c>
      <c r="M172" s="59">
        <v>0</v>
      </c>
      <c r="N172" s="59">
        <v>52017.15</v>
      </c>
      <c r="P172" s="59">
        <v>265.38</v>
      </c>
      <c r="T172" s="126">
        <v>-883938.95</v>
      </c>
      <c r="U172" s="126">
        <v>3254719.47</v>
      </c>
      <c r="V172" s="33"/>
      <c r="W172" s="33">
        <v>896845.37</v>
      </c>
      <c r="X172" s="33">
        <v>142500</v>
      </c>
      <c r="Y172" s="33">
        <v>1060.98</v>
      </c>
      <c r="AA172" s="33">
        <v>944574.59</v>
      </c>
      <c r="AC172" s="33">
        <v>166338.5</v>
      </c>
      <c r="AD172" s="37">
        <v>1250777.5900000001</v>
      </c>
      <c r="AF172" s="37">
        <v>33469</v>
      </c>
      <c r="AH172" s="37">
        <v>797831.19</v>
      </c>
      <c r="AI172" s="37">
        <v>240530.2</v>
      </c>
      <c r="AL172" s="37">
        <v>4000</v>
      </c>
    </row>
    <row r="173" spans="1:38" x14ac:dyDescent="0.2">
      <c r="A173" s="126" t="s">
        <v>634</v>
      </c>
      <c r="B173" s="126" t="s">
        <v>339</v>
      </c>
      <c r="C173" s="126">
        <v>5128</v>
      </c>
      <c r="D173" s="126" t="s">
        <v>242</v>
      </c>
      <c r="E173" s="126" t="s">
        <v>242</v>
      </c>
      <c r="F173" s="36">
        <v>978040.93</v>
      </c>
      <c r="G173" s="36">
        <v>229948.66</v>
      </c>
      <c r="H173" s="36">
        <v>80250.539999999994</v>
      </c>
      <c r="K173" s="126">
        <v>781325.86</v>
      </c>
      <c r="L173" s="126">
        <v>476677.19</v>
      </c>
      <c r="M173" s="59">
        <v>9000</v>
      </c>
      <c r="N173" s="59">
        <v>137938.10999999999</v>
      </c>
      <c r="O173" s="59">
        <v>57377.02</v>
      </c>
      <c r="P173" s="59">
        <v>159.86000000000001</v>
      </c>
      <c r="T173" s="126">
        <v>-2662225.96</v>
      </c>
      <c r="U173" s="126">
        <v>4774273.9400000004</v>
      </c>
      <c r="V173" s="33"/>
      <c r="W173" s="33">
        <v>1630956.3</v>
      </c>
      <c r="X173" s="33">
        <v>186000</v>
      </c>
      <c r="Y173" s="33">
        <v>1058.43</v>
      </c>
      <c r="AA173" s="33">
        <v>1013360</v>
      </c>
      <c r="AD173" s="37">
        <v>1536980</v>
      </c>
      <c r="AG173" s="37">
        <v>76425</v>
      </c>
      <c r="AH173" s="37">
        <v>692829.55</v>
      </c>
      <c r="AI173" s="37">
        <v>285047.96999999997</v>
      </c>
      <c r="AL173" s="37">
        <v>10372</v>
      </c>
    </row>
    <row r="174" spans="1:38" x14ac:dyDescent="0.2">
      <c r="A174" s="126" t="s">
        <v>634</v>
      </c>
      <c r="B174" s="126" t="s">
        <v>339</v>
      </c>
      <c r="C174" s="126">
        <v>2394</v>
      </c>
      <c r="D174" s="126" t="s">
        <v>243</v>
      </c>
      <c r="E174" s="126" t="s">
        <v>243</v>
      </c>
      <c r="F174" s="36">
        <v>514479.22</v>
      </c>
      <c r="G174" s="36">
        <v>10538</v>
      </c>
      <c r="H174" s="36">
        <v>20314.48</v>
      </c>
      <c r="K174" s="126">
        <v>1109585.32</v>
      </c>
      <c r="L174" s="126">
        <v>500718.31</v>
      </c>
      <c r="M174" s="59">
        <v>9000</v>
      </c>
      <c r="N174" s="59">
        <v>79350</v>
      </c>
      <c r="P174" s="59">
        <v>0</v>
      </c>
      <c r="S174" s="126">
        <v>-14879.69</v>
      </c>
      <c r="T174" s="126">
        <v>-1099309.18</v>
      </c>
      <c r="U174" s="126">
        <v>3320080.98</v>
      </c>
      <c r="V174" s="33"/>
      <c r="W174" s="33">
        <v>765050.81</v>
      </c>
      <c r="X174" s="33">
        <v>63550</v>
      </c>
      <c r="Y174" s="33">
        <v>876.18</v>
      </c>
      <c r="AA174" s="33">
        <v>1270860</v>
      </c>
      <c r="AD174" s="37">
        <v>1528470</v>
      </c>
      <c r="AG174" s="37">
        <v>29508</v>
      </c>
      <c r="AH174" s="37">
        <v>481170.99</v>
      </c>
      <c r="AI174" s="37">
        <v>198294.78</v>
      </c>
      <c r="AL174" s="37">
        <v>1500</v>
      </c>
    </row>
    <row r="175" spans="1:38" x14ac:dyDescent="0.2">
      <c r="A175" s="126" t="s">
        <v>634</v>
      </c>
      <c r="B175" s="126" t="s">
        <v>339</v>
      </c>
      <c r="C175" s="126">
        <v>2388</v>
      </c>
      <c r="D175" s="126" t="s">
        <v>244</v>
      </c>
      <c r="E175" s="126" t="s">
        <v>244</v>
      </c>
      <c r="F175" s="36">
        <v>585628.92000000004</v>
      </c>
      <c r="G175" s="36">
        <v>124898.64</v>
      </c>
      <c r="H175" s="36">
        <v>52709.599999999999</v>
      </c>
      <c r="K175" s="126">
        <v>1053831.99</v>
      </c>
      <c r="L175" s="126">
        <v>447793.39</v>
      </c>
      <c r="M175" s="59">
        <v>3500</v>
      </c>
      <c r="N175" s="59">
        <v>81710.789999999994</v>
      </c>
      <c r="P175" s="59">
        <v>32.71</v>
      </c>
      <c r="T175" s="126">
        <v>-358245.19</v>
      </c>
      <c r="U175" s="126">
        <v>2333757.04</v>
      </c>
      <c r="V175" s="33"/>
      <c r="W175" s="33">
        <v>1045255.21</v>
      </c>
      <c r="X175" s="33">
        <v>333950</v>
      </c>
      <c r="Y175" s="33">
        <v>378.68</v>
      </c>
      <c r="AA175" s="33">
        <v>977120</v>
      </c>
      <c r="AD175" s="37">
        <v>1344747</v>
      </c>
      <c r="AG175" s="37">
        <v>52686</v>
      </c>
      <c r="AH175" s="37">
        <v>550106.30000000005</v>
      </c>
      <c r="AI175" s="37">
        <v>205057.4</v>
      </c>
    </row>
    <row r="176" spans="1:38" x14ac:dyDescent="0.2">
      <c r="A176" s="126" t="s">
        <v>634</v>
      </c>
      <c r="B176" s="126" t="s">
        <v>339</v>
      </c>
      <c r="C176" s="126">
        <v>6419</v>
      </c>
      <c r="D176" s="126" t="s">
        <v>245</v>
      </c>
      <c r="E176" s="126" t="s">
        <v>245</v>
      </c>
      <c r="F176" s="36">
        <v>1238696.3500000001</v>
      </c>
      <c r="G176" s="36">
        <v>180776.4</v>
      </c>
      <c r="H176" s="36">
        <v>68549.67</v>
      </c>
      <c r="K176" s="126">
        <v>140783.5</v>
      </c>
      <c r="L176" s="126">
        <v>469801.43</v>
      </c>
      <c r="M176" s="59">
        <v>3000</v>
      </c>
      <c r="N176" s="59">
        <v>131383.88</v>
      </c>
      <c r="T176" s="126">
        <v>-855957.29</v>
      </c>
      <c r="U176" s="126">
        <v>2500833.27</v>
      </c>
      <c r="V176" s="33"/>
      <c r="W176" s="33">
        <v>2175297.31</v>
      </c>
      <c r="X176" s="33">
        <v>253955</v>
      </c>
      <c r="Y176" s="33">
        <v>1722.86</v>
      </c>
      <c r="AA176" s="33">
        <v>959450</v>
      </c>
      <c r="AD176" s="37">
        <v>2009462</v>
      </c>
      <c r="AG176" s="37">
        <v>111690</v>
      </c>
      <c r="AH176" s="37">
        <v>824863.18</v>
      </c>
      <c r="AI176" s="37">
        <v>120582.5</v>
      </c>
      <c r="AL176" s="37">
        <v>4480</v>
      </c>
    </row>
    <row r="177" spans="1:38" x14ac:dyDescent="0.2">
      <c r="A177" s="126" t="s">
        <v>634</v>
      </c>
      <c r="B177" s="126" t="s">
        <v>339</v>
      </c>
      <c r="C177" s="126">
        <v>5934</v>
      </c>
      <c r="D177" s="126" t="s">
        <v>246</v>
      </c>
      <c r="E177" s="126" t="s">
        <v>246</v>
      </c>
      <c r="F177" s="36">
        <v>1857665.57</v>
      </c>
      <c r="G177" s="36">
        <v>224595.14</v>
      </c>
      <c r="H177" s="36">
        <v>102242.9</v>
      </c>
      <c r="K177" s="126">
        <v>737957.94</v>
      </c>
      <c r="L177" s="126">
        <v>966509.94</v>
      </c>
      <c r="M177" s="59">
        <v>2200</v>
      </c>
      <c r="N177" s="59">
        <v>134819.06</v>
      </c>
      <c r="P177" s="59">
        <v>1177.29</v>
      </c>
      <c r="T177" s="126">
        <v>2093133.95</v>
      </c>
      <c r="U177" s="126">
        <v>1757956.06</v>
      </c>
      <c r="V177" s="33"/>
      <c r="W177" s="33">
        <v>1852310.09</v>
      </c>
      <c r="X177" s="33">
        <v>15800</v>
      </c>
      <c r="Y177" s="33">
        <v>3521.31</v>
      </c>
      <c r="AA177" s="33">
        <v>1330170</v>
      </c>
      <c r="AD177" s="37">
        <v>1909350</v>
      </c>
      <c r="AG177" s="37">
        <v>89025</v>
      </c>
      <c r="AH177" s="37">
        <v>922874.74</v>
      </c>
      <c r="AI177" s="37">
        <v>344243.53</v>
      </c>
      <c r="AL177" s="37">
        <v>36623</v>
      </c>
    </row>
    <row r="178" spans="1:38" x14ac:dyDescent="0.2">
      <c r="A178" s="126" t="s">
        <v>634</v>
      </c>
      <c r="B178" s="126" t="s">
        <v>339</v>
      </c>
      <c r="C178" s="126">
        <v>3468</v>
      </c>
      <c r="D178" s="126" t="s">
        <v>247</v>
      </c>
      <c r="E178" s="126" t="s">
        <v>247</v>
      </c>
      <c r="F178" s="36">
        <v>584845.98</v>
      </c>
      <c r="G178" s="36">
        <v>215708.2</v>
      </c>
      <c r="H178" s="36">
        <v>58399.09</v>
      </c>
      <c r="K178" s="126">
        <v>1198865.74</v>
      </c>
      <c r="L178" s="126">
        <v>200042.56</v>
      </c>
      <c r="M178" s="59">
        <v>3000</v>
      </c>
      <c r="N178" s="59">
        <v>94913.31</v>
      </c>
      <c r="T178" s="126">
        <v>-442014.63</v>
      </c>
      <c r="U178" s="126">
        <v>2321876.0699999998</v>
      </c>
      <c r="V178" s="33"/>
      <c r="W178" s="33">
        <v>1197649.01</v>
      </c>
      <c r="X178" s="33">
        <v>286000</v>
      </c>
      <c r="Y178" s="33">
        <v>648.65</v>
      </c>
      <c r="AA178" s="33">
        <v>707990</v>
      </c>
      <c r="AD178" s="37">
        <v>1102007</v>
      </c>
      <c r="AG178" s="37">
        <v>13760</v>
      </c>
      <c r="AH178" s="37">
        <v>562013.75</v>
      </c>
      <c r="AI178" s="37">
        <v>213492.09</v>
      </c>
      <c r="AL178" s="37">
        <v>20928</v>
      </c>
    </row>
    <row r="179" spans="1:38" x14ac:dyDescent="0.2">
      <c r="A179" s="126" t="s">
        <v>634</v>
      </c>
      <c r="B179" s="126" t="s">
        <v>339</v>
      </c>
      <c r="C179" s="126">
        <v>4594</v>
      </c>
      <c r="D179" s="126" t="s">
        <v>248</v>
      </c>
      <c r="E179" s="126" t="s">
        <v>248</v>
      </c>
      <c r="F179" s="36">
        <v>690059.43</v>
      </c>
      <c r="G179" s="36">
        <v>187062</v>
      </c>
      <c r="H179" s="36">
        <v>48210.19</v>
      </c>
      <c r="K179" s="126">
        <v>648294.89</v>
      </c>
      <c r="L179" s="126">
        <v>232255.2</v>
      </c>
      <c r="M179" s="59">
        <v>4000</v>
      </c>
      <c r="N179" s="59">
        <v>121163.61</v>
      </c>
      <c r="P179" s="59">
        <v>0</v>
      </c>
      <c r="T179" s="126">
        <v>-917502.78</v>
      </c>
      <c r="U179" s="126">
        <v>2694098.62</v>
      </c>
      <c r="V179" s="33"/>
      <c r="W179" s="33">
        <v>1033388.61</v>
      </c>
      <c r="X179" s="33">
        <v>67220</v>
      </c>
      <c r="Y179" s="33">
        <v>1378.42</v>
      </c>
      <c r="AA179" s="33">
        <v>749740</v>
      </c>
      <c r="AD179" s="37">
        <v>1131337.42</v>
      </c>
      <c r="AG179" s="37">
        <v>25820</v>
      </c>
      <c r="AH179" s="37">
        <v>622233.79</v>
      </c>
      <c r="AI179" s="37">
        <v>167263.56</v>
      </c>
      <c r="AL179" s="37">
        <v>950</v>
      </c>
    </row>
    <row r="180" spans="1:38" x14ac:dyDescent="0.2">
      <c r="A180" s="126" t="s">
        <v>634</v>
      </c>
      <c r="B180" s="126" t="s">
        <v>339</v>
      </c>
      <c r="C180" s="126">
        <v>2228</v>
      </c>
      <c r="D180" s="126" t="s">
        <v>299</v>
      </c>
      <c r="E180" s="126" t="s">
        <v>299</v>
      </c>
      <c r="F180" s="36">
        <v>469595.53</v>
      </c>
      <c r="G180" s="36">
        <v>88540.5</v>
      </c>
      <c r="H180" s="36">
        <v>61915.15</v>
      </c>
      <c r="K180" s="126">
        <v>816684.18</v>
      </c>
      <c r="L180" s="126">
        <v>227538.41</v>
      </c>
      <c r="M180" s="59">
        <v>3500</v>
      </c>
      <c r="N180" s="59">
        <v>76980</v>
      </c>
      <c r="T180" s="126">
        <v>-966624.52</v>
      </c>
      <c r="U180" s="126">
        <v>2583494.75</v>
      </c>
      <c r="V180" s="33"/>
      <c r="W180" s="33">
        <v>865493.09</v>
      </c>
      <c r="X180" s="33">
        <v>110000</v>
      </c>
      <c r="Y180" s="33">
        <v>696.39</v>
      </c>
      <c r="AA180" s="33">
        <v>291630</v>
      </c>
      <c r="AD180" s="37">
        <v>715938</v>
      </c>
      <c r="AG180" s="37">
        <v>37626</v>
      </c>
      <c r="AH180" s="37">
        <v>417902.49</v>
      </c>
      <c r="AI180" s="37">
        <v>127539.45</v>
      </c>
      <c r="AL180" s="37">
        <v>1890</v>
      </c>
    </row>
    <row r="181" spans="1:38" x14ac:dyDescent="0.2">
      <c r="A181" s="126" t="s">
        <v>634</v>
      </c>
      <c r="B181" s="126" t="s">
        <v>339</v>
      </c>
      <c r="C181" s="126">
        <v>1378</v>
      </c>
      <c r="D181" s="126" t="s">
        <v>311</v>
      </c>
      <c r="E181" s="126" t="s">
        <v>311</v>
      </c>
      <c r="F181" s="36">
        <v>335146.09000000003</v>
      </c>
      <c r="G181" s="36">
        <v>26475.84</v>
      </c>
      <c r="H181" s="36">
        <v>40086.339999999997</v>
      </c>
      <c r="K181" s="126">
        <v>1425047.85</v>
      </c>
      <c r="L181" s="126">
        <v>184455.52</v>
      </c>
      <c r="M181" s="59">
        <v>0</v>
      </c>
      <c r="N181" s="59">
        <v>71913.56</v>
      </c>
      <c r="P181" s="59">
        <v>51.96</v>
      </c>
      <c r="T181" s="126">
        <v>-943523.86</v>
      </c>
      <c r="U181" s="126">
        <v>2913433.4</v>
      </c>
      <c r="V181" s="33"/>
      <c r="W181" s="33">
        <v>698631.08</v>
      </c>
      <c r="X181" s="33">
        <v>132202</v>
      </c>
      <c r="Y181" s="33">
        <v>341.69</v>
      </c>
      <c r="AA181" s="33">
        <v>601420</v>
      </c>
      <c r="AD181" s="37">
        <v>832674</v>
      </c>
      <c r="AG181" s="37">
        <v>23000</v>
      </c>
      <c r="AH181" s="37">
        <v>391615.58</v>
      </c>
      <c r="AI181" s="37">
        <v>213856.61</v>
      </c>
      <c r="AL181" s="37">
        <v>2112</v>
      </c>
    </row>
    <row r="182" spans="1:38" x14ac:dyDescent="0.2">
      <c r="A182" s="126" t="s">
        <v>635</v>
      </c>
      <c r="B182" s="126" t="s">
        <v>340</v>
      </c>
      <c r="C182" s="126">
        <v>8608</v>
      </c>
      <c r="D182" s="126" t="s">
        <v>249</v>
      </c>
      <c r="E182" s="126" t="s">
        <v>249</v>
      </c>
      <c r="F182" s="36">
        <v>1201589.83</v>
      </c>
      <c r="G182" s="36">
        <v>46400</v>
      </c>
      <c r="H182" s="36">
        <v>194456.08</v>
      </c>
      <c r="K182" s="126">
        <v>1244069.5900000001</v>
      </c>
      <c r="L182" s="126">
        <v>611601.17000000004</v>
      </c>
      <c r="M182" s="59">
        <v>1330</v>
      </c>
      <c r="N182" s="59">
        <v>80407.11</v>
      </c>
      <c r="O182" s="59">
        <v>42010</v>
      </c>
      <c r="P182" s="59">
        <v>106</v>
      </c>
      <c r="T182" s="126">
        <v>893693.76</v>
      </c>
      <c r="U182" s="126">
        <v>2535471.5499999998</v>
      </c>
      <c r="V182" s="33"/>
      <c r="W182" s="33">
        <v>2671111.4300000002</v>
      </c>
      <c r="X182" s="33"/>
      <c r="Y182" s="33">
        <v>2363.31</v>
      </c>
      <c r="AA182" s="33">
        <v>1444656</v>
      </c>
      <c r="AC182" s="33">
        <v>158317</v>
      </c>
      <c r="AD182" s="37">
        <v>2552326</v>
      </c>
      <c r="AF182" s="37">
        <v>36344</v>
      </c>
      <c r="AH182" s="37">
        <v>1685321.68</v>
      </c>
      <c r="AI182" s="37">
        <v>257357.81</v>
      </c>
    </row>
    <row r="183" spans="1:38" x14ac:dyDescent="0.2">
      <c r="A183" s="126" t="s">
        <v>635</v>
      </c>
      <c r="B183" s="126" t="s">
        <v>340</v>
      </c>
      <c r="C183" s="126">
        <v>3729</v>
      </c>
      <c r="D183" s="126" t="s">
        <v>250</v>
      </c>
      <c r="E183" s="126" t="s">
        <v>250</v>
      </c>
      <c r="F183" s="36">
        <v>242367.48</v>
      </c>
      <c r="G183" s="36">
        <v>88300</v>
      </c>
      <c r="H183" s="36">
        <v>411446.08</v>
      </c>
      <c r="K183" s="126">
        <v>432688.32</v>
      </c>
      <c r="L183" s="126">
        <v>350733.01</v>
      </c>
      <c r="M183" s="59">
        <v>3500</v>
      </c>
      <c r="N183" s="59">
        <v>49690.29</v>
      </c>
      <c r="O183" s="59">
        <v>56400</v>
      </c>
      <c r="P183" s="59">
        <v>0</v>
      </c>
      <c r="T183" s="126">
        <v>-2135389.42</v>
      </c>
      <c r="U183" s="126">
        <v>3491897.05</v>
      </c>
      <c r="V183" s="33"/>
      <c r="W183" s="33">
        <v>1516306.28</v>
      </c>
      <c r="X183" s="33"/>
      <c r="Y183" s="33">
        <v>587.09</v>
      </c>
      <c r="AA183" s="33">
        <v>1145757</v>
      </c>
      <c r="AC183" s="33">
        <v>120274</v>
      </c>
      <c r="AD183" s="37">
        <v>1813082</v>
      </c>
      <c r="AF183" s="37">
        <v>28334</v>
      </c>
      <c r="AH183" s="37">
        <v>740206.4</v>
      </c>
      <c r="AI183" s="37">
        <v>141865</v>
      </c>
    </row>
    <row r="184" spans="1:38" x14ac:dyDescent="0.2">
      <c r="A184" s="126" t="s">
        <v>635</v>
      </c>
      <c r="B184" s="126" t="s">
        <v>340</v>
      </c>
      <c r="C184" s="126">
        <v>4790</v>
      </c>
      <c r="D184" s="126" t="s">
        <v>251</v>
      </c>
      <c r="E184" s="126" t="s">
        <v>251</v>
      </c>
      <c r="F184" s="36">
        <v>483917.51</v>
      </c>
      <c r="G184" s="36">
        <v>51952.03</v>
      </c>
      <c r="H184" s="36">
        <v>178172.96</v>
      </c>
      <c r="K184" s="126">
        <v>10520111.109999999</v>
      </c>
      <c r="L184" s="126">
        <v>3750650.12</v>
      </c>
      <c r="M184" s="59">
        <v>0</v>
      </c>
      <c r="N184" s="59">
        <v>55870.87</v>
      </c>
      <c r="P184" s="59">
        <v>112.47</v>
      </c>
      <c r="T184" s="126">
        <v>11009257.470000001</v>
      </c>
      <c r="U184" s="126">
        <v>2917750.69</v>
      </c>
      <c r="V184" s="33"/>
      <c r="W184" s="33">
        <v>1353504.12</v>
      </c>
      <c r="X184" s="33">
        <v>4466003.07</v>
      </c>
      <c r="Y184" s="33">
        <v>1460.28</v>
      </c>
      <c r="AA184" s="33">
        <v>1599049.6</v>
      </c>
      <c r="AC184" s="33">
        <v>38598.25</v>
      </c>
      <c r="AD184" s="37">
        <v>3154863.6</v>
      </c>
      <c r="AF184" s="37">
        <v>83766</v>
      </c>
      <c r="AH184" s="37">
        <v>1576959.55</v>
      </c>
      <c r="AI184" s="37">
        <v>1641213.94</v>
      </c>
    </row>
    <row r="185" spans="1:38" x14ac:dyDescent="0.2">
      <c r="A185" s="126" t="s">
        <v>635</v>
      </c>
      <c r="B185" s="126" t="s">
        <v>340</v>
      </c>
      <c r="C185" s="126">
        <v>4417</v>
      </c>
      <c r="D185" s="126" t="s">
        <v>252</v>
      </c>
      <c r="E185" s="126" t="s">
        <v>252</v>
      </c>
      <c r="F185" s="36">
        <v>189257.07</v>
      </c>
      <c r="G185" s="36">
        <v>36661.050000000003</v>
      </c>
      <c r="H185" s="36">
        <v>106879.64</v>
      </c>
      <c r="K185" s="126">
        <v>415162.82</v>
      </c>
      <c r="L185" s="126">
        <v>374172.53</v>
      </c>
      <c r="N185" s="59">
        <v>139105.04</v>
      </c>
      <c r="O185" s="59">
        <v>65000</v>
      </c>
      <c r="P185" s="59">
        <v>73144</v>
      </c>
      <c r="R185" s="126">
        <v>215000</v>
      </c>
      <c r="T185" s="126">
        <v>-2293768.31</v>
      </c>
      <c r="U185" s="126">
        <v>3101018.9</v>
      </c>
      <c r="V185" s="33"/>
      <c r="W185" s="33">
        <v>1599607.24</v>
      </c>
      <c r="X185" s="33"/>
      <c r="Y185" s="33">
        <v>449.59</v>
      </c>
      <c r="AA185" s="33">
        <v>614946.5</v>
      </c>
      <c r="AC185" s="33">
        <v>109115</v>
      </c>
      <c r="AD185" s="37">
        <v>1423326.5</v>
      </c>
      <c r="AH185" s="37">
        <v>881731.59</v>
      </c>
      <c r="AI185" s="37">
        <v>196426.76</v>
      </c>
    </row>
    <row r="186" spans="1:38" x14ac:dyDescent="0.2">
      <c r="A186" s="126" t="s">
        <v>635</v>
      </c>
      <c r="B186" s="126" t="s">
        <v>340</v>
      </c>
      <c r="C186" s="126">
        <v>5171</v>
      </c>
      <c r="D186" s="126" t="s">
        <v>253</v>
      </c>
      <c r="E186" s="126" t="s">
        <v>253</v>
      </c>
      <c r="F186" s="36">
        <v>315810.76</v>
      </c>
      <c r="G186" s="36">
        <v>57096.77</v>
      </c>
      <c r="H186" s="36">
        <v>102118.33</v>
      </c>
      <c r="K186" s="126">
        <v>393225</v>
      </c>
      <c r="L186" s="126">
        <v>373661.47</v>
      </c>
      <c r="N186" s="59">
        <v>47531.35</v>
      </c>
      <c r="P186" s="59">
        <v>4625</v>
      </c>
      <c r="T186" s="126">
        <v>1415937.29</v>
      </c>
      <c r="U186" s="126">
        <v>254405.43</v>
      </c>
      <c r="V186" s="33"/>
      <c r="W186" s="33">
        <v>1539694.43</v>
      </c>
      <c r="X186" s="33"/>
      <c r="Y186" s="33">
        <v>724.89</v>
      </c>
      <c r="AA186" s="33">
        <v>1798350</v>
      </c>
      <c r="AC186" s="33">
        <v>120446</v>
      </c>
      <c r="AD186" s="37">
        <v>2436357</v>
      </c>
      <c r="AF186" s="37">
        <v>8907</v>
      </c>
      <c r="AH186" s="37">
        <v>1190704.06</v>
      </c>
      <c r="AI186" s="37">
        <v>303834</v>
      </c>
    </row>
    <row r="187" spans="1:38" x14ac:dyDescent="0.2">
      <c r="A187" s="126" t="s">
        <v>635</v>
      </c>
      <c r="B187" s="126" t="s">
        <v>340</v>
      </c>
      <c r="C187" s="126">
        <v>5853</v>
      </c>
      <c r="D187" s="126" t="s">
        <v>254</v>
      </c>
      <c r="E187" s="126" t="s">
        <v>254</v>
      </c>
      <c r="F187" s="36">
        <v>198837.95</v>
      </c>
      <c r="G187" s="36">
        <v>29325</v>
      </c>
      <c r="H187" s="36">
        <v>166454</v>
      </c>
      <c r="K187" s="126">
        <v>1053811.6399999999</v>
      </c>
      <c r="L187" s="126">
        <v>353210.18</v>
      </c>
      <c r="M187" s="59">
        <v>154400</v>
      </c>
      <c r="N187" s="59">
        <v>75112.58</v>
      </c>
      <c r="O187" s="59">
        <v>60475</v>
      </c>
      <c r="P187" s="59">
        <v>3709.77</v>
      </c>
      <c r="T187" s="126">
        <v>-2640305.7599999998</v>
      </c>
      <c r="U187" s="126">
        <v>4470863.96</v>
      </c>
      <c r="V187" s="33"/>
      <c r="W187" s="33">
        <v>1823889.44</v>
      </c>
      <c r="X187" s="33"/>
      <c r="Y187" s="33">
        <v>465.13</v>
      </c>
      <c r="AA187" s="33">
        <v>1255362</v>
      </c>
      <c r="AC187" s="33">
        <v>144128</v>
      </c>
      <c r="AD187" s="37">
        <v>2065533</v>
      </c>
      <c r="AF187" s="37">
        <v>5760</v>
      </c>
      <c r="AH187" s="37">
        <v>1254163.77</v>
      </c>
      <c r="AI187" s="37">
        <v>220684.02</v>
      </c>
      <c r="AL187" s="37">
        <v>320.56</v>
      </c>
    </row>
    <row r="188" spans="1:38" x14ac:dyDescent="0.2">
      <c r="A188" s="126" t="s">
        <v>635</v>
      </c>
      <c r="B188" s="126" t="s">
        <v>340</v>
      </c>
      <c r="C188" s="126">
        <v>5293</v>
      </c>
      <c r="D188" s="126" t="s">
        <v>255</v>
      </c>
      <c r="E188" s="126" t="s">
        <v>255</v>
      </c>
      <c r="F188" s="36">
        <v>422776.01</v>
      </c>
      <c r="G188" s="36">
        <v>52875.75</v>
      </c>
      <c r="H188" s="36">
        <v>219101.51</v>
      </c>
      <c r="K188" s="126">
        <v>246631.1</v>
      </c>
      <c r="L188" s="126">
        <v>575169.05000000005</v>
      </c>
      <c r="M188" s="59">
        <v>7440</v>
      </c>
      <c r="N188" s="59">
        <v>57837.06</v>
      </c>
      <c r="P188" s="59">
        <v>2997.32</v>
      </c>
      <c r="T188" s="126">
        <v>257864.53</v>
      </c>
      <c r="U188" s="126">
        <v>1315785.06</v>
      </c>
      <c r="V188" s="33"/>
      <c r="W188" s="33">
        <v>1479805.25</v>
      </c>
      <c r="X188" s="33"/>
      <c r="Y188" s="33">
        <v>944.92</v>
      </c>
      <c r="AA188" s="33">
        <v>2053209.1</v>
      </c>
      <c r="AC188" s="33">
        <v>384923</v>
      </c>
      <c r="AD188" s="37">
        <v>2760258.1</v>
      </c>
      <c r="AF188" s="37">
        <v>27244</v>
      </c>
      <c r="AH188" s="37">
        <v>1082852.69</v>
      </c>
      <c r="AI188" s="37">
        <v>173898.03</v>
      </c>
    </row>
    <row r="189" spans="1:38" x14ac:dyDescent="0.2">
      <c r="A189" s="126" t="s">
        <v>635</v>
      </c>
      <c r="B189" s="126" t="s">
        <v>340</v>
      </c>
      <c r="C189" s="126">
        <v>6642</v>
      </c>
      <c r="D189" s="126" t="s">
        <v>256</v>
      </c>
      <c r="E189" s="126" t="s">
        <v>256</v>
      </c>
      <c r="F189" s="36">
        <v>630603.91</v>
      </c>
      <c r="G189" s="36">
        <v>6087.25</v>
      </c>
      <c r="H189" s="36">
        <v>306324.75</v>
      </c>
      <c r="K189" s="126">
        <v>309578.65999999997</v>
      </c>
      <c r="L189" s="126">
        <v>1234710.98</v>
      </c>
      <c r="M189" s="59">
        <v>0</v>
      </c>
      <c r="N189" s="59">
        <v>48667.76</v>
      </c>
      <c r="O189" s="59">
        <v>82190</v>
      </c>
      <c r="P189" s="59">
        <v>98042.21</v>
      </c>
      <c r="T189" s="126">
        <v>874570.29</v>
      </c>
      <c r="U189" s="126">
        <v>1137972.49</v>
      </c>
      <c r="V189" s="33"/>
      <c r="W189" s="33">
        <v>3486452.44</v>
      </c>
      <c r="X189" s="33">
        <v>184770</v>
      </c>
      <c r="Y189" s="33">
        <v>1311.52</v>
      </c>
      <c r="AA189" s="33">
        <v>1530838.2</v>
      </c>
      <c r="AC189" s="33">
        <v>437838.52</v>
      </c>
      <c r="AD189" s="37">
        <v>2429258.2000000002</v>
      </c>
      <c r="AF189" s="37">
        <v>42612</v>
      </c>
      <c r="AH189" s="37">
        <v>2791018.58</v>
      </c>
      <c r="AI189" s="37">
        <v>132459.1</v>
      </c>
    </row>
    <row r="190" spans="1:38" x14ac:dyDescent="0.2">
      <c r="A190" s="126" t="s">
        <v>635</v>
      </c>
      <c r="B190" s="126" t="s">
        <v>340</v>
      </c>
      <c r="C190" s="126">
        <v>8336</v>
      </c>
      <c r="D190" s="126" t="s">
        <v>257</v>
      </c>
      <c r="E190" s="126" t="s">
        <v>257</v>
      </c>
      <c r="F190" s="36">
        <v>767976.55</v>
      </c>
      <c r="G190" s="36">
        <v>30876.7</v>
      </c>
      <c r="H190" s="36">
        <v>193831.72</v>
      </c>
      <c r="K190" s="126">
        <v>1062261.1100000001</v>
      </c>
      <c r="L190" s="126">
        <v>415302.75</v>
      </c>
      <c r="M190" s="59">
        <v>4900</v>
      </c>
      <c r="N190" s="59">
        <v>78337.03</v>
      </c>
      <c r="O190" s="59">
        <v>236945</v>
      </c>
      <c r="P190" s="59">
        <v>4777</v>
      </c>
      <c r="T190" s="126">
        <v>886694.91</v>
      </c>
      <c r="U190" s="126">
        <v>1899168.01</v>
      </c>
      <c r="V190" s="33"/>
      <c r="W190" s="33">
        <v>3301849.93</v>
      </c>
      <c r="X190" s="33">
        <v>8500</v>
      </c>
      <c r="Y190" s="33">
        <v>1326.37</v>
      </c>
      <c r="AA190" s="33">
        <v>1061206.5</v>
      </c>
      <c r="AC190" s="33">
        <v>190970</v>
      </c>
      <c r="AD190" s="37">
        <v>2142854.5</v>
      </c>
      <c r="AF190" s="37">
        <v>25460</v>
      </c>
      <c r="AH190" s="37">
        <v>2695952.51</v>
      </c>
      <c r="AI190" s="37">
        <v>340158.91</v>
      </c>
    </row>
    <row r="191" spans="1:38" x14ac:dyDescent="0.2">
      <c r="A191" s="126" t="s">
        <v>635</v>
      </c>
      <c r="B191" s="126" t="s">
        <v>340</v>
      </c>
      <c r="C191" s="126">
        <v>4698</v>
      </c>
      <c r="D191" s="126" t="s">
        <v>258</v>
      </c>
      <c r="E191" s="126" t="s">
        <v>258</v>
      </c>
      <c r="F191" s="36">
        <v>384283.3</v>
      </c>
      <c r="G191" s="36">
        <v>23630.6</v>
      </c>
      <c r="H191" s="36">
        <v>148805.24</v>
      </c>
      <c r="K191" s="126">
        <v>986033.8</v>
      </c>
      <c r="L191" s="126">
        <v>426210.48</v>
      </c>
      <c r="M191" s="59">
        <v>12600</v>
      </c>
      <c r="N191" s="59">
        <v>49824.959999999999</v>
      </c>
      <c r="O191" s="59">
        <v>120000</v>
      </c>
      <c r="P191" s="59">
        <v>2348</v>
      </c>
      <c r="T191" s="126">
        <v>-2153374.52</v>
      </c>
      <c r="U191" s="126">
        <v>4128965.53</v>
      </c>
      <c r="V191" s="33"/>
      <c r="W191" s="33">
        <v>1525263.17</v>
      </c>
      <c r="X191" s="33"/>
      <c r="Y191" s="33">
        <v>681.11</v>
      </c>
      <c r="AA191" s="33">
        <v>741743.09</v>
      </c>
      <c r="AC191" s="33">
        <v>168633</v>
      </c>
      <c r="AD191" s="37">
        <v>1384856.09</v>
      </c>
      <c r="AF191" s="37">
        <v>52794</v>
      </c>
      <c r="AH191" s="37">
        <v>944752.92</v>
      </c>
      <c r="AI191" s="37">
        <v>245317.91</v>
      </c>
    </row>
    <row r="192" spans="1:38" x14ac:dyDescent="0.2">
      <c r="A192" s="126" t="s">
        <v>635</v>
      </c>
      <c r="B192" s="126" t="s">
        <v>340</v>
      </c>
      <c r="C192" s="126">
        <v>5658</v>
      </c>
      <c r="D192" s="126" t="s">
        <v>259</v>
      </c>
      <c r="E192" s="126" t="s">
        <v>259</v>
      </c>
      <c r="F192" s="36">
        <v>173946.23</v>
      </c>
      <c r="G192" s="36">
        <v>14222</v>
      </c>
      <c r="H192" s="36">
        <v>238675.32</v>
      </c>
      <c r="K192" s="126">
        <v>406617.53</v>
      </c>
      <c r="L192" s="126">
        <v>262990.7</v>
      </c>
      <c r="M192" s="59">
        <v>3900</v>
      </c>
      <c r="N192" s="59">
        <v>71210.5</v>
      </c>
      <c r="O192" s="59">
        <v>9720</v>
      </c>
      <c r="P192" s="59">
        <v>2434</v>
      </c>
      <c r="T192" s="126">
        <v>-580966.91</v>
      </c>
      <c r="U192" s="126">
        <v>1898710.57</v>
      </c>
      <c r="V192" s="33"/>
      <c r="W192" s="33">
        <v>1763518.47</v>
      </c>
      <c r="X192" s="33">
        <v>63000</v>
      </c>
      <c r="Y192" s="33">
        <v>641.15</v>
      </c>
      <c r="AA192" s="33">
        <v>1649657</v>
      </c>
      <c r="AC192" s="33">
        <v>145604</v>
      </c>
      <c r="AD192" s="37">
        <v>2322183</v>
      </c>
      <c r="AF192" s="37">
        <v>19034</v>
      </c>
      <c r="AH192" s="37">
        <v>1281026.1399999999</v>
      </c>
      <c r="AI192" s="37">
        <v>308733.86</v>
      </c>
    </row>
    <row r="193" spans="1:38" x14ac:dyDescent="0.2">
      <c r="A193" s="126" t="s">
        <v>635</v>
      </c>
      <c r="B193" s="126" t="s">
        <v>340</v>
      </c>
      <c r="C193" s="126">
        <v>4763</v>
      </c>
      <c r="D193" s="126" t="s">
        <v>260</v>
      </c>
      <c r="E193" s="126" t="s">
        <v>260</v>
      </c>
      <c r="F193" s="36">
        <v>173992.53</v>
      </c>
      <c r="G193" s="36">
        <v>43076.98</v>
      </c>
      <c r="H193" s="36">
        <v>44753.07</v>
      </c>
      <c r="K193" s="126">
        <v>359174.72</v>
      </c>
      <c r="L193" s="126">
        <v>735444.96</v>
      </c>
      <c r="M193" s="59">
        <v>19500</v>
      </c>
      <c r="N193" s="59">
        <v>42353.04</v>
      </c>
      <c r="O193" s="59">
        <v>57350</v>
      </c>
      <c r="P193" s="59">
        <v>2502</v>
      </c>
      <c r="T193" s="126">
        <v>-738082.45</v>
      </c>
      <c r="U193" s="126">
        <v>2242933.0699999998</v>
      </c>
      <c r="V193" s="33"/>
      <c r="W193" s="33">
        <v>1266267.6000000001</v>
      </c>
      <c r="X193" s="33"/>
      <c r="Y193" s="33">
        <v>448.32</v>
      </c>
      <c r="AA193" s="33">
        <v>1608526.5</v>
      </c>
      <c r="AC193" s="33">
        <v>153459</v>
      </c>
      <c r="AD193" s="37">
        <v>2303332.5</v>
      </c>
      <c r="AF193" s="37">
        <v>22464</v>
      </c>
      <c r="AH193" s="37">
        <v>778748.12</v>
      </c>
      <c r="AI193" s="37">
        <v>194270.2</v>
      </c>
    </row>
    <row r="194" spans="1:38" x14ac:dyDescent="0.2">
      <c r="A194" s="126" t="s">
        <v>635</v>
      </c>
      <c r="B194" s="126" t="s">
        <v>340</v>
      </c>
      <c r="C194" s="126">
        <v>3299</v>
      </c>
      <c r="D194" s="126" t="s">
        <v>303</v>
      </c>
      <c r="E194" s="126" t="s">
        <v>303</v>
      </c>
      <c r="F194" s="36">
        <v>409475.42</v>
      </c>
      <c r="G194" s="36">
        <v>22984.75</v>
      </c>
      <c r="H194" s="36">
        <v>159063.53</v>
      </c>
      <c r="K194" s="126">
        <v>872476.3</v>
      </c>
      <c r="L194" s="126">
        <v>600885.68999999994</v>
      </c>
      <c r="M194" s="59">
        <v>24670</v>
      </c>
      <c r="N194" s="59">
        <v>40762.550000000003</v>
      </c>
      <c r="P194" s="59">
        <v>2867.19</v>
      </c>
      <c r="T194" s="126">
        <v>-1578034.32</v>
      </c>
      <c r="U194" s="126">
        <v>3605471.06</v>
      </c>
      <c r="V194" s="33"/>
      <c r="W194" s="33">
        <v>1509298.04</v>
      </c>
      <c r="X194" s="33"/>
      <c r="Y194" s="33">
        <v>1123.01</v>
      </c>
      <c r="AA194" s="33">
        <v>933390</v>
      </c>
      <c r="AC194" s="33">
        <v>85880</v>
      </c>
      <c r="AD194" s="37">
        <v>1602326</v>
      </c>
      <c r="AF194" s="37">
        <v>13944</v>
      </c>
      <c r="AH194" s="37">
        <v>655081.56000000006</v>
      </c>
      <c r="AI194" s="37">
        <v>289190.28000000003</v>
      </c>
    </row>
    <row r="195" spans="1:38" x14ac:dyDescent="0.2">
      <c r="A195" s="126" t="s">
        <v>635</v>
      </c>
      <c r="B195" s="126" t="s">
        <v>340</v>
      </c>
      <c r="C195" s="126">
        <v>6443</v>
      </c>
      <c r="D195" s="126" t="s">
        <v>312</v>
      </c>
      <c r="E195" s="126" t="s">
        <v>312</v>
      </c>
      <c r="F195" s="36">
        <v>239615.12</v>
      </c>
      <c r="G195" s="36">
        <v>252473.4</v>
      </c>
      <c r="H195" s="36">
        <v>239863.36</v>
      </c>
      <c r="K195" s="126">
        <v>2528300.48</v>
      </c>
      <c r="L195" s="126">
        <v>396872.74</v>
      </c>
      <c r="M195" s="59">
        <v>3000</v>
      </c>
      <c r="N195" s="59">
        <v>54338.7</v>
      </c>
      <c r="P195" s="59">
        <v>48626</v>
      </c>
      <c r="T195" s="126">
        <v>593197.43999999994</v>
      </c>
      <c r="U195" s="126">
        <v>3600900</v>
      </c>
      <c r="V195" s="33"/>
      <c r="W195" s="33">
        <v>1343826.45</v>
      </c>
      <c r="X195" s="33"/>
      <c r="Y195" s="33">
        <v>900.92</v>
      </c>
      <c r="AA195" s="33">
        <v>1169584.5</v>
      </c>
      <c r="AC195" s="33">
        <v>105336</v>
      </c>
      <c r="AD195" s="37">
        <v>1859196.5</v>
      </c>
      <c r="AF195" s="37">
        <v>20284</v>
      </c>
      <c r="AH195" s="37">
        <v>966157.41</v>
      </c>
      <c r="AI195" s="37">
        <v>416947</v>
      </c>
    </row>
    <row r="196" spans="1:38" x14ac:dyDescent="0.2">
      <c r="A196" s="126" t="s">
        <v>636</v>
      </c>
      <c r="B196" s="126" t="s">
        <v>341</v>
      </c>
      <c r="C196" s="126">
        <v>2592</v>
      </c>
      <c r="D196" s="126" t="s">
        <v>261</v>
      </c>
      <c r="E196" s="126" t="s">
        <v>261</v>
      </c>
      <c r="F196" s="36">
        <v>212954.23</v>
      </c>
      <c r="G196" s="36">
        <v>58989</v>
      </c>
      <c r="H196" s="36">
        <v>132323.43</v>
      </c>
      <c r="K196" s="126">
        <v>1069594.99</v>
      </c>
      <c r="L196" s="126">
        <v>69826.61</v>
      </c>
      <c r="M196" s="59">
        <v>0</v>
      </c>
      <c r="N196" s="59">
        <v>45402</v>
      </c>
      <c r="O196" s="59">
        <v>5000</v>
      </c>
      <c r="P196" s="59">
        <v>2036.88</v>
      </c>
      <c r="T196" s="126">
        <v>-1241993.56</v>
      </c>
      <c r="U196" s="126">
        <v>2938659.03</v>
      </c>
      <c r="V196" s="33"/>
      <c r="W196" s="33">
        <v>1249333.3899999999</v>
      </c>
      <c r="X196" s="33">
        <v>419990</v>
      </c>
      <c r="Y196" s="33">
        <v>655.25</v>
      </c>
      <c r="AA196" s="33">
        <v>1208045.1200000001</v>
      </c>
      <c r="AC196" s="33">
        <v>30300</v>
      </c>
      <c r="AD196" s="37">
        <v>1702693.12</v>
      </c>
      <c r="AF196" s="37">
        <v>23360</v>
      </c>
      <c r="AH196" s="37">
        <v>1067252.8999999999</v>
      </c>
      <c r="AI196" s="37">
        <v>318033.83</v>
      </c>
      <c r="AL196" s="37">
        <v>2400</v>
      </c>
    </row>
    <row r="197" spans="1:38" x14ac:dyDescent="0.2">
      <c r="A197" s="126" t="s">
        <v>636</v>
      </c>
      <c r="B197" s="126" t="s">
        <v>341</v>
      </c>
      <c r="C197" s="126">
        <v>3070</v>
      </c>
      <c r="D197" s="126" t="s">
        <v>262</v>
      </c>
      <c r="E197" s="126" t="s">
        <v>262</v>
      </c>
      <c r="F197" s="36">
        <v>239576.95999999999</v>
      </c>
      <c r="G197" s="36">
        <v>19504</v>
      </c>
      <c r="H197" s="36">
        <v>145594.81</v>
      </c>
      <c r="K197" s="126">
        <v>1821942.7</v>
      </c>
      <c r="L197" s="126">
        <v>568566.68999999994</v>
      </c>
      <c r="M197" s="59">
        <v>0</v>
      </c>
      <c r="N197" s="59">
        <v>60749.61</v>
      </c>
      <c r="P197" s="59">
        <v>527.4</v>
      </c>
      <c r="T197" s="126">
        <v>2203771.14</v>
      </c>
      <c r="U197" s="126">
        <v>309271.51</v>
      </c>
      <c r="V197" s="33"/>
      <c r="W197" s="33">
        <v>1226083.97</v>
      </c>
      <c r="X197" s="33"/>
      <c r="Y197" s="33">
        <v>644.30999999999995</v>
      </c>
      <c r="AA197" s="33">
        <v>1404168.6</v>
      </c>
      <c r="AC197" s="33">
        <v>20650</v>
      </c>
      <c r="AD197" s="37">
        <v>1832598.6</v>
      </c>
      <c r="AG197" s="37">
        <v>7710</v>
      </c>
      <c r="AH197" s="37">
        <v>553829.4</v>
      </c>
      <c r="AI197" s="37">
        <v>36543.379999999997</v>
      </c>
    </row>
    <row r="198" spans="1:38" x14ac:dyDescent="0.2">
      <c r="A198" s="126" t="s">
        <v>636</v>
      </c>
      <c r="B198" s="126" t="s">
        <v>341</v>
      </c>
      <c r="C198" s="126">
        <v>5551</v>
      </c>
      <c r="D198" s="126" t="s">
        <v>263</v>
      </c>
      <c r="E198" s="126" t="s">
        <v>263</v>
      </c>
      <c r="F198" s="36">
        <v>591287.74</v>
      </c>
      <c r="G198" s="36">
        <v>197055</v>
      </c>
      <c r="H198" s="36">
        <v>119381.68</v>
      </c>
      <c r="K198" s="126">
        <v>3088454.16</v>
      </c>
      <c r="L198" s="126">
        <v>514556.79</v>
      </c>
      <c r="M198" s="59">
        <v>0</v>
      </c>
      <c r="N198" s="59">
        <v>69227</v>
      </c>
      <c r="P198" s="59">
        <v>637.85</v>
      </c>
      <c r="T198" s="126">
        <v>1329986.49</v>
      </c>
      <c r="U198" s="126">
        <v>2920045.89</v>
      </c>
      <c r="V198" s="33"/>
      <c r="W198" s="33">
        <v>1891187.11</v>
      </c>
      <c r="X198" s="33">
        <v>440200</v>
      </c>
      <c r="Y198" s="33">
        <v>657</v>
      </c>
      <c r="AA198" s="33">
        <v>1656904.75</v>
      </c>
      <c r="AC198" s="33">
        <v>61440</v>
      </c>
      <c r="AD198" s="37">
        <v>2419263.75</v>
      </c>
      <c r="AG198" s="37">
        <v>20558</v>
      </c>
      <c r="AH198" s="37">
        <v>1016436.86</v>
      </c>
      <c r="AI198" s="37">
        <v>400892.11</v>
      </c>
      <c r="AL198" s="37">
        <v>2400</v>
      </c>
    </row>
    <row r="199" spans="1:38" x14ac:dyDescent="0.2">
      <c r="A199" s="126" t="s">
        <v>636</v>
      </c>
      <c r="B199" s="126" t="s">
        <v>341</v>
      </c>
      <c r="C199" s="126">
        <v>1856</v>
      </c>
      <c r="D199" s="126" t="s">
        <v>264</v>
      </c>
      <c r="E199" s="126" t="s">
        <v>264</v>
      </c>
      <c r="F199" s="36">
        <v>440836.85</v>
      </c>
      <c r="G199" s="36">
        <v>66580</v>
      </c>
      <c r="H199" s="36">
        <v>88494.14</v>
      </c>
      <c r="K199" s="126">
        <v>622664.13</v>
      </c>
      <c r="L199" s="126">
        <v>382201.82</v>
      </c>
      <c r="M199" s="59">
        <v>9090</v>
      </c>
      <c r="N199" s="59">
        <v>192519.86</v>
      </c>
      <c r="O199" s="59">
        <v>2181.13</v>
      </c>
      <c r="P199" s="59">
        <v>5203.42</v>
      </c>
      <c r="T199" s="126">
        <v>-1137352.55</v>
      </c>
      <c r="U199" s="126">
        <v>2662416.9900000002</v>
      </c>
      <c r="V199" s="33"/>
      <c r="W199" s="33">
        <v>1041906.58</v>
      </c>
      <c r="X199" s="33"/>
      <c r="Y199" s="33">
        <v>876.21</v>
      </c>
      <c r="AA199" s="33">
        <v>697245</v>
      </c>
      <c r="AC199" s="33">
        <v>102800</v>
      </c>
      <c r="AD199" s="37">
        <v>1084970</v>
      </c>
      <c r="AF199" s="37">
        <v>6140</v>
      </c>
      <c r="AG199" s="37">
        <v>25376</v>
      </c>
      <c r="AH199" s="37">
        <v>723307.69</v>
      </c>
      <c r="AI199" s="37">
        <v>133916.01</v>
      </c>
      <c r="AL199" s="37">
        <v>2400</v>
      </c>
    </row>
    <row r="200" spans="1:38" x14ac:dyDescent="0.2">
      <c r="A200" s="126" t="s">
        <v>636</v>
      </c>
      <c r="B200" s="126" t="s">
        <v>341</v>
      </c>
      <c r="C200" s="126">
        <v>3255</v>
      </c>
      <c r="D200" s="126" t="s">
        <v>265</v>
      </c>
      <c r="E200" s="126" t="s">
        <v>265</v>
      </c>
      <c r="F200" s="36">
        <v>856394.67</v>
      </c>
      <c r="G200" s="36">
        <v>0</v>
      </c>
      <c r="H200" s="36">
        <v>106680.21</v>
      </c>
      <c r="K200" s="126">
        <v>514156.09</v>
      </c>
      <c r="L200" s="126">
        <v>196103.79</v>
      </c>
      <c r="M200" s="59">
        <v>0</v>
      </c>
      <c r="N200" s="59">
        <v>113284.3</v>
      </c>
      <c r="O200" s="59">
        <v>13318</v>
      </c>
      <c r="P200" s="59">
        <v>304.89999999999998</v>
      </c>
      <c r="T200" s="126">
        <v>-1051796.29</v>
      </c>
      <c r="U200" s="126">
        <v>2577037.9500000002</v>
      </c>
      <c r="V200" s="33"/>
      <c r="W200" s="33">
        <v>1252390.6000000001</v>
      </c>
      <c r="X200" s="33"/>
      <c r="Y200" s="33">
        <v>2926.46</v>
      </c>
      <c r="AA200" s="33">
        <v>834471.2</v>
      </c>
      <c r="AC200" s="33">
        <v>34200</v>
      </c>
      <c r="AD200" s="37">
        <v>1343998.2</v>
      </c>
      <c r="AG200" s="37">
        <v>8756</v>
      </c>
      <c r="AH200" s="37">
        <v>596256.29</v>
      </c>
      <c r="AI200" s="37">
        <v>150191.87</v>
      </c>
      <c r="AL200" s="37">
        <v>3600</v>
      </c>
    </row>
    <row r="201" spans="1:38" x14ac:dyDescent="0.2">
      <c r="A201" s="126" t="s">
        <v>644</v>
      </c>
      <c r="B201" s="126" t="s">
        <v>342</v>
      </c>
      <c r="C201" s="126">
        <v>3370</v>
      </c>
      <c r="D201" s="126" t="s">
        <v>266</v>
      </c>
      <c r="E201" s="126" t="s">
        <v>266</v>
      </c>
      <c r="F201" s="36">
        <v>1033389</v>
      </c>
      <c r="G201" s="36">
        <v>93322</v>
      </c>
      <c r="H201" s="36">
        <v>83905.32</v>
      </c>
      <c r="K201" s="126">
        <v>1053817.99</v>
      </c>
      <c r="L201" s="126">
        <v>879220.73</v>
      </c>
      <c r="M201" s="59">
        <v>0</v>
      </c>
      <c r="N201" s="59">
        <v>32975</v>
      </c>
      <c r="P201" s="59">
        <v>47671.31</v>
      </c>
      <c r="T201" s="126">
        <v>-82463.75</v>
      </c>
      <c r="U201" s="126">
        <v>2987149.95</v>
      </c>
      <c r="V201" s="33"/>
      <c r="W201" s="33">
        <v>1567815.25</v>
      </c>
      <c r="X201" s="33">
        <v>175543.1</v>
      </c>
      <c r="Y201" s="33">
        <v>2026.45</v>
      </c>
      <c r="AA201" s="33">
        <v>1398197</v>
      </c>
      <c r="AD201" s="37">
        <v>1855317</v>
      </c>
      <c r="AF201" s="37">
        <v>30540</v>
      </c>
      <c r="AG201" s="37">
        <v>784</v>
      </c>
      <c r="AH201" s="37">
        <v>794889.83</v>
      </c>
      <c r="AI201" s="37">
        <v>303728.44</v>
      </c>
    </row>
    <row r="202" spans="1:38" x14ac:dyDescent="0.2">
      <c r="A202" s="126" t="s">
        <v>644</v>
      </c>
      <c r="B202" s="126" t="s">
        <v>342</v>
      </c>
      <c r="C202" s="126">
        <v>2669</v>
      </c>
      <c r="D202" s="126" t="s">
        <v>267</v>
      </c>
      <c r="E202" s="126" t="s">
        <v>267</v>
      </c>
      <c r="F202" s="36">
        <v>860910.47</v>
      </c>
      <c r="G202" s="36">
        <v>44745.09</v>
      </c>
      <c r="H202" s="36">
        <v>141493.37</v>
      </c>
      <c r="K202" s="126">
        <v>3323079.53</v>
      </c>
      <c r="L202" s="126">
        <v>259790.53</v>
      </c>
      <c r="M202" s="59">
        <v>0</v>
      </c>
      <c r="N202" s="59">
        <v>900</v>
      </c>
      <c r="T202" s="126">
        <v>1375112.46</v>
      </c>
      <c r="U202" s="126">
        <v>2987149.95</v>
      </c>
      <c r="V202" s="33"/>
      <c r="W202" s="33">
        <v>990892.2</v>
      </c>
      <c r="X202" s="33"/>
      <c r="Y202" s="33">
        <v>1358.12</v>
      </c>
      <c r="AA202" s="33">
        <v>1271500</v>
      </c>
      <c r="AD202" s="37">
        <v>1470660</v>
      </c>
      <c r="AF202" s="37">
        <v>15950</v>
      </c>
      <c r="AH202" s="37">
        <v>504135.25</v>
      </c>
      <c r="AI202" s="37">
        <v>6148.49</v>
      </c>
    </row>
    <row r="203" spans="1:38" x14ac:dyDescent="0.2">
      <c r="A203" s="126" t="s">
        <v>644</v>
      </c>
      <c r="B203" s="126" t="s">
        <v>342</v>
      </c>
      <c r="C203" s="126">
        <v>3178</v>
      </c>
      <c r="D203" s="126" t="s">
        <v>268</v>
      </c>
      <c r="E203" s="126" t="s">
        <v>268</v>
      </c>
      <c r="F203" s="36">
        <v>600840.88</v>
      </c>
      <c r="G203" s="36">
        <v>543322.06000000006</v>
      </c>
      <c r="H203" s="36">
        <v>64612.88</v>
      </c>
      <c r="K203" s="126">
        <v>900413.5</v>
      </c>
      <c r="L203" s="126">
        <v>350006.02</v>
      </c>
      <c r="M203" s="59">
        <v>0</v>
      </c>
      <c r="N203" s="59">
        <v>31036</v>
      </c>
      <c r="P203" s="59">
        <v>0</v>
      </c>
      <c r="T203" s="126">
        <v>170735.83</v>
      </c>
      <c r="U203" s="126">
        <v>2090614.96</v>
      </c>
      <c r="V203" s="33"/>
      <c r="W203" s="33">
        <v>1358590.18</v>
      </c>
      <c r="X203" s="33"/>
      <c r="Y203" s="33">
        <v>1365.33</v>
      </c>
      <c r="AA203" s="33">
        <v>1741562.4</v>
      </c>
      <c r="AC203" s="33">
        <v>110150</v>
      </c>
      <c r="AD203" s="37">
        <v>2139581.4</v>
      </c>
      <c r="AF203" s="37">
        <v>31890</v>
      </c>
      <c r="AG203" s="37">
        <v>3000</v>
      </c>
      <c r="AH203" s="37">
        <v>667825.1</v>
      </c>
      <c r="AI203" s="37">
        <v>201825.86</v>
      </c>
      <c r="AJ203" s="37">
        <v>737</v>
      </c>
    </row>
    <row r="204" spans="1:38" x14ac:dyDescent="0.2">
      <c r="A204" s="126" t="s">
        <v>644</v>
      </c>
      <c r="B204" s="126" t="s">
        <v>342</v>
      </c>
      <c r="C204" s="126">
        <v>4910</v>
      </c>
      <c r="D204" s="126" t="s">
        <v>269</v>
      </c>
      <c r="E204" s="126" t="s">
        <v>269</v>
      </c>
      <c r="F204" s="36">
        <v>804778.63</v>
      </c>
      <c r="G204" s="36">
        <v>270505.84000000003</v>
      </c>
      <c r="H204" s="36">
        <v>115640.83</v>
      </c>
      <c r="K204" s="126">
        <v>667059.49</v>
      </c>
      <c r="L204" s="126">
        <v>589656.30000000005</v>
      </c>
      <c r="N204" s="59">
        <v>19635</v>
      </c>
      <c r="P204" s="59">
        <v>0</v>
      </c>
      <c r="T204" s="126">
        <v>1603192.84</v>
      </c>
      <c r="U204" s="126">
        <v>433496.95</v>
      </c>
      <c r="V204" s="33"/>
      <c r="W204" s="33">
        <v>1934498.98</v>
      </c>
      <c r="X204" s="33">
        <v>161764</v>
      </c>
      <c r="Y204" s="33">
        <v>1706.49</v>
      </c>
      <c r="AA204" s="33">
        <v>1275080</v>
      </c>
      <c r="AD204" s="37">
        <v>1653169</v>
      </c>
      <c r="AF204" s="37">
        <v>18800</v>
      </c>
      <c r="AG204" s="37">
        <v>15069</v>
      </c>
      <c r="AH204" s="37">
        <v>1202393.93</v>
      </c>
      <c r="AI204" s="37">
        <v>92301.24</v>
      </c>
    </row>
    <row r="205" spans="1:38" x14ac:dyDescent="0.2">
      <c r="A205" s="126" t="s">
        <v>647</v>
      </c>
      <c r="B205" s="126" t="s">
        <v>343</v>
      </c>
      <c r="C205" s="126">
        <v>3364</v>
      </c>
      <c r="D205" s="126" t="s">
        <v>270</v>
      </c>
      <c r="E205" s="126" t="s">
        <v>270</v>
      </c>
      <c r="F205" s="36">
        <v>649654.56999999995</v>
      </c>
      <c r="G205" s="36">
        <v>4967.45</v>
      </c>
      <c r="H205" s="36">
        <v>89739.42</v>
      </c>
      <c r="I205" s="36">
        <v>4817</v>
      </c>
      <c r="K205" s="126">
        <v>1021518.73</v>
      </c>
      <c r="L205" s="126">
        <v>432356.39</v>
      </c>
      <c r="M205" s="59">
        <v>3500</v>
      </c>
      <c r="N205" s="59">
        <v>-156728.34</v>
      </c>
      <c r="O205" s="59">
        <v>7640</v>
      </c>
      <c r="P205" s="59">
        <v>-839</v>
      </c>
      <c r="T205" s="126">
        <v>-1705109.49</v>
      </c>
      <c r="U205" s="126">
        <v>4047651.72</v>
      </c>
      <c r="V205" s="33"/>
      <c r="W205" s="33">
        <v>748941.66</v>
      </c>
      <c r="X205" s="33">
        <v>157710</v>
      </c>
      <c r="Y205" s="33">
        <v>1036.3800000000001</v>
      </c>
      <c r="AD205" s="37">
        <v>298720</v>
      </c>
      <c r="AF205" s="37">
        <v>11944</v>
      </c>
      <c r="AG205" s="37">
        <v>9228</v>
      </c>
      <c r="AH205" s="37">
        <v>525784.32999999996</v>
      </c>
      <c r="AI205" s="37">
        <v>55073.04</v>
      </c>
    </row>
    <row r="206" spans="1:38" x14ac:dyDescent="0.2">
      <c r="A206" s="126" t="s">
        <v>647</v>
      </c>
      <c r="B206" s="126" t="s">
        <v>343</v>
      </c>
      <c r="C206" s="126">
        <v>2488</v>
      </c>
      <c r="D206" s="126" t="s">
        <v>271</v>
      </c>
      <c r="E206" s="126" t="s">
        <v>271</v>
      </c>
      <c r="F206" s="36">
        <v>505785.03</v>
      </c>
      <c r="G206" s="36">
        <v>54.44</v>
      </c>
      <c r="H206" s="36">
        <v>45532.31</v>
      </c>
      <c r="K206" s="126">
        <v>993319.29</v>
      </c>
      <c r="L206" s="126">
        <v>297059.68</v>
      </c>
      <c r="N206" s="59">
        <v>34489.410000000003</v>
      </c>
      <c r="P206" s="59">
        <v>0</v>
      </c>
      <c r="T206" s="126">
        <v>901527.25</v>
      </c>
      <c r="U206" s="126">
        <v>769808.6</v>
      </c>
      <c r="V206" s="33"/>
      <c r="W206" s="33">
        <v>1089085.8500000001</v>
      </c>
      <c r="X206" s="33">
        <v>30350</v>
      </c>
      <c r="Y206" s="33">
        <v>657.58</v>
      </c>
      <c r="AA206" s="33">
        <v>843934</v>
      </c>
      <c r="AC206" s="33">
        <v>13343</v>
      </c>
      <c r="AD206" s="37">
        <v>1032769</v>
      </c>
      <c r="AF206" s="37">
        <v>28800</v>
      </c>
      <c r="AH206" s="37">
        <v>620469.15</v>
      </c>
      <c r="AI206" s="37">
        <v>157516.79</v>
      </c>
      <c r="AL206" s="37">
        <v>1890</v>
      </c>
    </row>
    <row r="207" spans="1:38" x14ac:dyDescent="0.2">
      <c r="A207" s="126" t="s">
        <v>647</v>
      </c>
      <c r="B207" s="126" t="s">
        <v>343</v>
      </c>
      <c r="C207" s="126">
        <v>3183</v>
      </c>
      <c r="D207" s="126" t="s">
        <v>272</v>
      </c>
      <c r="E207" s="126" t="s">
        <v>272</v>
      </c>
      <c r="F207" s="36">
        <v>313835.2</v>
      </c>
      <c r="G207" s="36">
        <v>131869.68</v>
      </c>
      <c r="H207" s="36">
        <v>78941.850000000006</v>
      </c>
      <c r="I207" s="36">
        <v>-11900</v>
      </c>
      <c r="K207" s="126">
        <v>1176502.77</v>
      </c>
      <c r="L207" s="126">
        <v>248108.07</v>
      </c>
      <c r="M207" s="59">
        <v>5970</v>
      </c>
      <c r="N207" s="59">
        <v>78681.42</v>
      </c>
      <c r="O207" s="59">
        <v>57679</v>
      </c>
      <c r="P207" s="59">
        <v>2696</v>
      </c>
      <c r="T207" s="126">
        <v>1844710.63</v>
      </c>
      <c r="U207" s="126"/>
      <c r="V207" s="33"/>
      <c r="W207" s="33">
        <v>1019737.49</v>
      </c>
      <c r="X207" s="33">
        <v>25500</v>
      </c>
      <c r="Y207" s="33">
        <v>609.82000000000005</v>
      </c>
      <c r="AA207" s="33">
        <v>1022840</v>
      </c>
      <c r="AC207" s="33">
        <v>8500</v>
      </c>
      <c r="AD207" s="37">
        <v>1194801</v>
      </c>
      <c r="AF207" s="37">
        <v>26960</v>
      </c>
      <c r="AH207" s="37">
        <v>772422.69</v>
      </c>
      <c r="AI207" s="37">
        <v>135383.1</v>
      </c>
    </row>
    <row r="208" spans="1:38" x14ac:dyDescent="0.2">
      <c r="A208" s="126" t="s">
        <v>647</v>
      </c>
      <c r="B208" s="126" t="s">
        <v>343</v>
      </c>
      <c r="C208" s="126">
        <v>1336</v>
      </c>
      <c r="D208" s="126" t="s">
        <v>273</v>
      </c>
      <c r="E208" s="126" t="s">
        <v>273</v>
      </c>
      <c r="F208" s="36">
        <v>231110.27</v>
      </c>
      <c r="G208" s="36">
        <v>26551.87</v>
      </c>
      <c r="H208" s="36">
        <v>29097.95</v>
      </c>
      <c r="I208" s="36">
        <v>0</v>
      </c>
      <c r="K208" s="126">
        <v>968478.58</v>
      </c>
      <c r="L208" s="126">
        <v>635309.14</v>
      </c>
      <c r="M208" s="59">
        <v>19345</v>
      </c>
      <c r="N208" s="59">
        <v>38349.5</v>
      </c>
      <c r="P208" s="59">
        <v>0</v>
      </c>
      <c r="T208" s="126">
        <v>-402342.97</v>
      </c>
      <c r="U208" s="126">
        <v>2464354.4300000002</v>
      </c>
      <c r="V208" s="33"/>
      <c r="W208" s="33">
        <v>843177.59</v>
      </c>
      <c r="X208" s="33"/>
      <c r="Y208" s="33">
        <v>250.86</v>
      </c>
      <c r="AA208" s="33">
        <v>717269</v>
      </c>
      <c r="AC208" s="33">
        <v>81000</v>
      </c>
      <c r="AD208" s="37">
        <v>1165659</v>
      </c>
      <c r="AF208" s="37">
        <v>640</v>
      </c>
      <c r="AG208" s="37">
        <v>34592</v>
      </c>
      <c r="AH208" s="37">
        <v>383322.32</v>
      </c>
      <c r="AI208" s="37">
        <v>286642.28000000003</v>
      </c>
    </row>
    <row r="209" spans="1:38" x14ac:dyDescent="0.2">
      <c r="A209" s="126" t="s">
        <v>647</v>
      </c>
      <c r="B209" s="126" t="s">
        <v>343</v>
      </c>
      <c r="C209" s="126">
        <v>1938</v>
      </c>
      <c r="D209" s="126" t="s">
        <v>274</v>
      </c>
      <c r="E209" s="126" t="s">
        <v>274</v>
      </c>
      <c r="F209" s="36">
        <v>476927.24</v>
      </c>
      <c r="G209" s="36">
        <v>0</v>
      </c>
      <c r="H209" s="36">
        <v>33298.269999999997</v>
      </c>
      <c r="K209" s="126">
        <v>1555366.65</v>
      </c>
      <c r="L209" s="126">
        <v>585777.94999999995</v>
      </c>
      <c r="M209" s="59">
        <v>8150</v>
      </c>
      <c r="N209" s="59">
        <v>21649</v>
      </c>
      <c r="P209" s="59">
        <v>0</v>
      </c>
      <c r="T209" s="126">
        <v>1352477.09</v>
      </c>
      <c r="U209" s="126">
        <v>1488605.78</v>
      </c>
      <c r="V209" s="33"/>
      <c r="W209" s="33">
        <v>829478.25</v>
      </c>
      <c r="X209" s="33"/>
      <c r="Y209" s="33">
        <v>620.46</v>
      </c>
      <c r="AA209" s="33">
        <v>1199210</v>
      </c>
      <c r="AC209" s="33">
        <v>10000</v>
      </c>
      <c r="AD209" s="37">
        <v>1465260</v>
      </c>
      <c r="AF209" s="37">
        <v>24370</v>
      </c>
      <c r="AH209" s="37">
        <v>455524.02</v>
      </c>
      <c r="AI209" s="37">
        <v>313666.45</v>
      </c>
    </row>
    <row r="210" spans="1:38" x14ac:dyDescent="0.2">
      <c r="A210" s="126" t="s">
        <v>647</v>
      </c>
      <c r="B210" s="126" t="s">
        <v>343</v>
      </c>
      <c r="C210" s="126">
        <v>1099</v>
      </c>
      <c r="D210" s="126" t="s">
        <v>275</v>
      </c>
      <c r="E210" s="126" t="s">
        <v>275</v>
      </c>
      <c r="F210" s="36">
        <v>252200.63</v>
      </c>
      <c r="G210" s="36">
        <v>3194.53</v>
      </c>
      <c r="H210" s="36">
        <v>6780.8</v>
      </c>
      <c r="K210" s="126">
        <v>401433.37</v>
      </c>
      <c r="L210" s="126">
        <v>229076.56</v>
      </c>
      <c r="M210" s="59">
        <v>44125</v>
      </c>
      <c r="N210" s="59">
        <v>-36170</v>
      </c>
      <c r="P210" s="59">
        <v>698</v>
      </c>
      <c r="T210" s="126">
        <v>-1394976.45</v>
      </c>
      <c r="U210" s="126">
        <v>2328715.77</v>
      </c>
      <c r="V210" s="33"/>
      <c r="W210" s="33">
        <v>624991.26</v>
      </c>
      <c r="X210" s="33"/>
      <c r="Y210" s="33">
        <v>221.57</v>
      </c>
      <c r="AA210" s="33">
        <v>945735</v>
      </c>
      <c r="AD210" s="37">
        <v>1021650</v>
      </c>
      <c r="AF210" s="37">
        <v>46642</v>
      </c>
      <c r="AH210" s="37">
        <v>379139.45</v>
      </c>
      <c r="AI210" s="37">
        <v>173222.81</v>
      </c>
    </row>
    <row r="211" spans="1:38" x14ac:dyDescent="0.2">
      <c r="A211" s="126" t="s">
        <v>647</v>
      </c>
      <c r="B211" s="126" t="s">
        <v>343</v>
      </c>
      <c r="C211" s="126">
        <v>3571</v>
      </c>
      <c r="D211" s="126" t="s">
        <v>276</v>
      </c>
      <c r="E211" s="126" t="s">
        <v>276</v>
      </c>
      <c r="F211" s="36">
        <v>829495.93</v>
      </c>
      <c r="G211" s="36">
        <v>9452.76</v>
      </c>
      <c r="H211" s="36">
        <v>201600.33</v>
      </c>
      <c r="I211" s="36">
        <v>0</v>
      </c>
      <c r="K211" s="126">
        <v>2323178.42</v>
      </c>
      <c r="L211" s="126">
        <v>598548.99</v>
      </c>
      <c r="N211" s="59">
        <v>313560</v>
      </c>
      <c r="P211" s="59">
        <v>0</v>
      </c>
      <c r="T211" s="126">
        <v>-671123.1</v>
      </c>
      <c r="U211" s="126">
        <v>4119895.74</v>
      </c>
      <c r="V211" s="33"/>
      <c r="W211" s="33">
        <v>1783817.2</v>
      </c>
      <c r="X211" s="33">
        <v>1162.2</v>
      </c>
      <c r="Z211" s="33">
        <v>1245000</v>
      </c>
      <c r="AA211" s="33">
        <v>65808</v>
      </c>
      <c r="AC211" s="33">
        <v>-1230000</v>
      </c>
      <c r="AD211" s="37">
        <v>697345</v>
      </c>
      <c r="AG211" s="37">
        <v>13965</v>
      </c>
      <c r="AH211" s="37">
        <v>747901.17</v>
      </c>
      <c r="AI211" s="37">
        <v>166307.44</v>
      </c>
      <c r="AL211" s="37">
        <v>40325</v>
      </c>
    </row>
    <row r="212" spans="1:38" x14ac:dyDescent="0.2">
      <c r="A212" s="126" t="s">
        <v>647</v>
      </c>
      <c r="B212" s="126" t="s">
        <v>343</v>
      </c>
      <c r="C212" s="126">
        <v>2682</v>
      </c>
      <c r="D212" s="126" t="s">
        <v>300</v>
      </c>
      <c r="E212" s="126" t="s">
        <v>300</v>
      </c>
      <c r="F212" s="36">
        <v>681755.94</v>
      </c>
      <c r="G212" s="36">
        <v>2354.59</v>
      </c>
      <c r="H212" s="36">
        <v>31453.43</v>
      </c>
      <c r="I212" s="36">
        <v>0</v>
      </c>
      <c r="K212" s="126">
        <v>923411.46</v>
      </c>
      <c r="L212" s="126">
        <v>193925.11</v>
      </c>
      <c r="M212" s="59">
        <v>9100</v>
      </c>
      <c r="N212" s="59">
        <v>29822.25</v>
      </c>
      <c r="P212" s="59">
        <v>16078</v>
      </c>
      <c r="T212" s="126">
        <v>-1115523.68</v>
      </c>
      <c r="U212" s="126">
        <v>2992215.82</v>
      </c>
      <c r="V212" s="33"/>
      <c r="W212" s="33">
        <v>961943.7</v>
      </c>
      <c r="X212" s="33">
        <v>234510</v>
      </c>
      <c r="Y212" s="33">
        <v>823.16</v>
      </c>
      <c r="AA212" s="33">
        <v>991175</v>
      </c>
      <c r="AD212" s="37">
        <v>1355221</v>
      </c>
      <c r="AF212" s="37">
        <v>19110</v>
      </c>
      <c r="AH212" s="37">
        <v>688780.82</v>
      </c>
      <c r="AI212" s="37">
        <v>224131.9</v>
      </c>
    </row>
    <row r="213" spans="1:38" x14ac:dyDescent="0.2">
      <c r="A213" s="269" t="s">
        <v>647</v>
      </c>
      <c r="B213" s="269" t="s">
        <v>343</v>
      </c>
      <c r="C213" s="269">
        <v>961</v>
      </c>
      <c r="D213" s="269" t="s">
        <v>313</v>
      </c>
      <c r="E213" s="126" t="s">
        <v>313</v>
      </c>
      <c r="F213" s="36">
        <v>219755.13</v>
      </c>
      <c r="G213" s="36">
        <v>5400</v>
      </c>
      <c r="H213" s="36">
        <v>54433.7</v>
      </c>
      <c r="K213" s="126">
        <v>1453121.12</v>
      </c>
      <c r="L213" s="126">
        <v>229319.07</v>
      </c>
      <c r="M213" s="59">
        <v>0</v>
      </c>
      <c r="N213" s="59">
        <v>3688</v>
      </c>
      <c r="P213" s="59">
        <v>0</v>
      </c>
      <c r="T213" s="126">
        <v>1035212.57</v>
      </c>
      <c r="U213" s="126">
        <v>889745.48</v>
      </c>
      <c r="V213" s="33"/>
      <c r="W213" s="33">
        <v>686978.83</v>
      </c>
      <c r="X213" s="33"/>
      <c r="Y213" s="33">
        <v>269.88</v>
      </c>
      <c r="AA213" s="33">
        <v>762920</v>
      </c>
      <c r="AC213" s="33">
        <v>18731.37</v>
      </c>
      <c r="AD213" s="37">
        <v>899976</v>
      </c>
      <c r="AG213" s="37">
        <v>13032</v>
      </c>
      <c r="AH213" s="37">
        <v>400256.98</v>
      </c>
      <c r="AI213" s="37">
        <v>122252.13</v>
      </c>
    </row>
    <row r="214" spans="1:38" x14ac:dyDescent="0.2">
      <c r="A214" s="126" t="s">
        <v>327</v>
      </c>
      <c r="B214" s="126" t="s">
        <v>328</v>
      </c>
      <c r="C214" s="126">
        <v>3472</v>
      </c>
      <c r="D214" s="126" t="s">
        <v>277</v>
      </c>
      <c r="E214" s="126" t="s">
        <v>277</v>
      </c>
      <c r="F214" s="36">
        <v>743644.97</v>
      </c>
      <c r="G214" s="36">
        <v>12984</v>
      </c>
      <c r="H214" s="36">
        <v>50310.03</v>
      </c>
      <c r="K214" s="126">
        <v>2035432.94</v>
      </c>
      <c r="L214" s="126">
        <v>561136.67000000004</v>
      </c>
      <c r="N214" s="59">
        <v>62841.35</v>
      </c>
      <c r="O214" s="59">
        <v>108596.19</v>
      </c>
      <c r="P214" s="59">
        <v>1060</v>
      </c>
      <c r="T214" s="126">
        <v>2799740.23</v>
      </c>
      <c r="U214" s="126">
        <v>574807.30000000005</v>
      </c>
      <c r="V214" s="33"/>
      <c r="W214" s="33">
        <v>971379.37</v>
      </c>
      <c r="X214" s="33">
        <v>90000</v>
      </c>
      <c r="Y214" s="33">
        <v>1305.21</v>
      </c>
      <c r="AA214" s="33">
        <v>1783200</v>
      </c>
      <c r="AD214" s="37">
        <v>2033800</v>
      </c>
      <c r="AF214" s="37">
        <v>21408</v>
      </c>
      <c r="AG214" s="37">
        <v>12776</v>
      </c>
      <c r="AH214" s="37">
        <v>650712.38</v>
      </c>
      <c r="AI214" s="37">
        <v>270724.65999999997</v>
      </c>
    </row>
    <row r="215" spans="1:38" x14ac:dyDescent="0.2">
      <c r="A215" s="126" t="s">
        <v>327</v>
      </c>
      <c r="B215" s="126" t="s">
        <v>328</v>
      </c>
      <c r="C215" s="126">
        <v>3053</v>
      </c>
      <c r="D215" s="126" t="s">
        <v>278</v>
      </c>
      <c r="E215" s="126" t="s">
        <v>278</v>
      </c>
      <c r="F215" s="36">
        <v>234648.43</v>
      </c>
      <c r="G215" s="36">
        <v>283105</v>
      </c>
      <c r="H215" s="36">
        <v>213010.97</v>
      </c>
      <c r="K215" s="126">
        <v>1365238.89</v>
      </c>
      <c r="L215" s="126">
        <v>-16682.62</v>
      </c>
      <c r="M215" s="59">
        <v>56678</v>
      </c>
      <c r="N215" s="59">
        <v>98447.42</v>
      </c>
      <c r="O215" s="59">
        <v>101280</v>
      </c>
      <c r="P215" s="59">
        <v>0</v>
      </c>
      <c r="T215" s="126">
        <v>-237655.82</v>
      </c>
      <c r="U215" s="126">
        <v>2085517.75</v>
      </c>
      <c r="V215" s="33"/>
      <c r="W215" s="33">
        <v>1105876.21</v>
      </c>
      <c r="X215" s="33"/>
      <c r="AD215" s="37">
        <v>509774</v>
      </c>
      <c r="AF215" s="37">
        <v>21048</v>
      </c>
      <c r="AH215" s="37">
        <v>424729.85</v>
      </c>
      <c r="AI215" s="37">
        <v>175271.04000000001</v>
      </c>
    </row>
    <row r="216" spans="1:38" x14ac:dyDescent="0.2">
      <c r="A216" s="126" t="s">
        <v>327</v>
      </c>
      <c r="B216" s="126" t="s">
        <v>328</v>
      </c>
      <c r="C216" s="126">
        <v>5440</v>
      </c>
      <c r="D216" s="126" t="s">
        <v>279</v>
      </c>
      <c r="E216" s="126" t="s">
        <v>279</v>
      </c>
      <c r="F216" s="36">
        <v>1033886.37</v>
      </c>
      <c r="G216" s="36">
        <v>68150</v>
      </c>
      <c r="H216" s="36">
        <v>140892.39000000001</v>
      </c>
      <c r="K216" s="126">
        <v>1001025.94</v>
      </c>
      <c r="L216" s="126">
        <v>696788.32</v>
      </c>
      <c r="M216" s="59">
        <v>3000</v>
      </c>
      <c r="N216" s="59">
        <v>213261.02</v>
      </c>
      <c r="P216" s="59">
        <v>0</v>
      </c>
      <c r="R216" s="126">
        <v>31970</v>
      </c>
      <c r="T216" s="126">
        <v>-290165.94</v>
      </c>
      <c r="U216" s="126">
        <v>2982894.62</v>
      </c>
      <c r="V216" s="33"/>
      <c r="W216" s="33">
        <v>1628102.24</v>
      </c>
      <c r="X216" s="33"/>
      <c r="Y216" s="33">
        <v>1509.87</v>
      </c>
      <c r="AA216" s="33">
        <v>1607974.9</v>
      </c>
      <c r="AC216" s="33">
        <v>33000</v>
      </c>
      <c r="AD216" s="37">
        <v>2281884.9</v>
      </c>
      <c r="AF216" s="37">
        <v>28128</v>
      </c>
      <c r="AH216" s="37">
        <v>732444.03</v>
      </c>
      <c r="AI216" s="37">
        <v>228346.76</v>
      </c>
    </row>
    <row r="217" spans="1:38" x14ac:dyDescent="0.2">
      <c r="A217" s="126" t="s">
        <v>327</v>
      </c>
      <c r="B217" s="126" t="s">
        <v>328</v>
      </c>
      <c r="C217" s="126">
        <v>3137</v>
      </c>
      <c r="D217" s="126" t="s">
        <v>304</v>
      </c>
      <c r="E217" s="126" t="s">
        <v>304</v>
      </c>
      <c r="F217" s="36">
        <v>617056.42000000004</v>
      </c>
      <c r="G217" s="36">
        <v>15940</v>
      </c>
      <c r="H217" s="36">
        <v>41236</v>
      </c>
      <c r="K217" s="126">
        <v>2266904.41</v>
      </c>
      <c r="L217" s="126">
        <v>364859.89</v>
      </c>
      <c r="M217" s="59">
        <v>0</v>
      </c>
      <c r="N217" s="59">
        <v>121590.24</v>
      </c>
      <c r="O217" s="59">
        <v>216062.38</v>
      </c>
      <c r="P217" s="59">
        <v>1378</v>
      </c>
      <c r="T217" s="126">
        <v>1017417.76</v>
      </c>
      <c r="U217" s="126">
        <v>2454994.11</v>
      </c>
      <c r="V217" s="33"/>
      <c r="W217" s="33">
        <v>815740.79</v>
      </c>
      <c r="X217" s="33"/>
      <c r="Y217" s="33">
        <v>1133.3800000000001</v>
      </c>
      <c r="AA217" s="33">
        <v>640400</v>
      </c>
      <c r="AD217" s="37">
        <v>1022702</v>
      </c>
      <c r="AF217" s="37">
        <v>18008</v>
      </c>
      <c r="AG217" s="37">
        <v>1152</v>
      </c>
      <c r="AH217" s="37">
        <v>595338.54</v>
      </c>
      <c r="AI217" s="37">
        <v>325519.40000000002</v>
      </c>
    </row>
    <row r="218" spans="1:38" x14ac:dyDescent="0.2">
      <c r="A218" s="126" t="s">
        <v>656</v>
      </c>
      <c r="B218" s="126" t="s">
        <v>344</v>
      </c>
      <c r="C218" s="126">
        <v>3937</v>
      </c>
      <c r="D218" s="126" t="s">
        <v>280</v>
      </c>
      <c r="E218" s="126" t="s">
        <v>280</v>
      </c>
      <c r="F218" s="36">
        <v>1310412.0900000001</v>
      </c>
      <c r="G218" s="36">
        <v>109613</v>
      </c>
      <c r="H218" s="36">
        <v>156696.94</v>
      </c>
      <c r="K218" s="126">
        <v>1691247</v>
      </c>
      <c r="L218" s="126">
        <v>426901.6</v>
      </c>
      <c r="M218" s="59">
        <v>7200</v>
      </c>
      <c r="N218" s="59">
        <v>31842.36</v>
      </c>
      <c r="O218" s="59">
        <v>17760</v>
      </c>
      <c r="P218" s="59">
        <v>104516.78</v>
      </c>
      <c r="T218" s="126">
        <v>1362789.45</v>
      </c>
      <c r="U218" s="126">
        <v>2233992.59</v>
      </c>
      <c r="V218" s="33"/>
      <c r="W218" s="33">
        <v>1640990.63</v>
      </c>
      <c r="X218" s="33">
        <v>73550</v>
      </c>
      <c r="Y218" s="33">
        <v>2569.5700000000002</v>
      </c>
      <c r="AA218" s="33">
        <v>1132070</v>
      </c>
      <c r="AC218" s="33">
        <v>90490</v>
      </c>
      <c r="AD218" s="37">
        <v>1511066</v>
      </c>
      <c r="AF218" s="37">
        <v>32469</v>
      </c>
      <c r="AH218" s="37">
        <v>1251289.48</v>
      </c>
      <c r="AI218" s="37">
        <v>208076.27</v>
      </c>
    </row>
    <row r="219" spans="1:38" x14ac:dyDescent="0.2">
      <c r="A219" s="126" t="s">
        <v>656</v>
      </c>
      <c r="B219" s="126" t="s">
        <v>344</v>
      </c>
      <c r="C219" s="126">
        <v>3379</v>
      </c>
      <c r="D219" s="126" t="s">
        <v>281</v>
      </c>
      <c r="E219" s="126" t="s">
        <v>281</v>
      </c>
      <c r="F219" s="36">
        <v>587369.57999999996</v>
      </c>
      <c r="G219" s="36">
        <v>40206</v>
      </c>
      <c r="H219" s="36">
        <v>198453.06</v>
      </c>
      <c r="K219" s="126">
        <v>834944.37</v>
      </c>
      <c r="L219" s="126">
        <v>362180.25</v>
      </c>
      <c r="N219" s="59">
        <v>65395</v>
      </c>
      <c r="P219" s="59">
        <v>20800</v>
      </c>
      <c r="T219" s="126">
        <v>1981397.68</v>
      </c>
      <c r="U219" s="126"/>
      <c r="V219" s="33"/>
      <c r="W219" s="33">
        <v>178895.33</v>
      </c>
      <c r="X219" s="33"/>
      <c r="Y219" s="33">
        <v>943.64</v>
      </c>
      <c r="AA219" s="33">
        <v>826200</v>
      </c>
      <c r="AC219" s="33">
        <v>1036506.02</v>
      </c>
      <c r="AD219" s="37">
        <v>1250370</v>
      </c>
      <c r="AF219" s="37">
        <v>8600</v>
      </c>
      <c r="AH219" s="37">
        <v>681013.51</v>
      </c>
      <c r="AI219" s="37">
        <v>143300.9</v>
      </c>
      <c r="AL219" s="37">
        <v>3700</v>
      </c>
    </row>
    <row r="220" spans="1:38" x14ac:dyDescent="0.2">
      <c r="A220" s="126" t="s">
        <v>656</v>
      </c>
      <c r="B220" s="126" t="s">
        <v>344</v>
      </c>
      <c r="C220" s="126">
        <v>2677</v>
      </c>
      <c r="D220" s="126" t="s">
        <v>282</v>
      </c>
      <c r="E220" s="126" t="s">
        <v>282</v>
      </c>
      <c r="F220" s="36">
        <v>774678.1</v>
      </c>
      <c r="G220" s="36">
        <v>59111</v>
      </c>
      <c r="H220" s="36">
        <v>94295.39</v>
      </c>
      <c r="K220" s="126">
        <v>3633362.89</v>
      </c>
      <c r="L220" s="126">
        <v>89523.27</v>
      </c>
      <c r="M220" s="59">
        <v>3800</v>
      </c>
      <c r="N220" s="59">
        <v>84200</v>
      </c>
      <c r="P220" s="59">
        <v>3168</v>
      </c>
      <c r="T220" s="126">
        <v>-8546</v>
      </c>
      <c r="U220" s="126">
        <v>4545147.6900000004</v>
      </c>
      <c r="V220" s="33"/>
      <c r="W220" s="33">
        <v>1015355.44</v>
      </c>
      <c r="X220" s="33">
        <v>60000</v>
      </c>
      <c r="Y220" s="33">
        <v>1469.63</v>
      </c>
      <c r="AA220" s="33">
        <v>669760</v>
      </c>
      <c r="AC220" s="33">
        <v>43643.47</v>
      </c>
      <c r="AD220" s="37">
        <v>1042812</v>
      </c>
      <c r="AF220" s="37">
        <v>8656</v>
      </c>
      <c r="AG220" s="37">
        <v>15260</v>
      </c>
      <c r="AH220" s="37">
        <v>595884.37</v>
      </c>
      <c r="AI220" s="37">
        <v>104415.21</v>
      </c>
    </row>
    <row r="221" spans="1:38" x14ac:dyDescent="0.2">
      <c r="A221" s="126" t="s">
        <v>656</v>
      </c>
      <c r="B221" s="126" t="s">
        <v>344</v>
      </c>
      <c r="C221" s="126">
        <v>5725</v>
      </c>
      <c r="D221" s="126" t="s">
        <v>283</v>
      </c>
      <c r="E221" s="126" t="s">
        <v>283</v>
      </c>
      <c r="F221" s="36">
        <v>1713050.64</v>
      </c>
      <c r="G221" s="36">
        <v>85025.66</v>
      </c>
      <c r="H221" s="36">
        <v>115883.12</v>
      </c>
      <c r="K221" s="126">
        <v>2059304.72</v>
      </c>
      <c r="L221" s="126">
        <v>1050389.01</v>
      </c>
      <c r="M221" s="59">
        <v>45794.86</v>
      </c>
      <c r="N221" s="59">
        <v>150831</v>
      </c>
      <c r="P221" s="59">
        <v>3211.69</v>
      </c>
      <c r="T221" s="126">
        <v>-282615.44</v>
      </c>
      <c r="U221" s="126">
        <v>5050758.04</v>
      </c>
      <c r="V221" s="33"/>
      <c r="W221" s="33">
        <v>2377849.84</v>
      </c>
      <c r="X221" s="33">
        <v>207440</v>
      </c>
      <c r="Y221" s="33">
        <v>2832.17</v>
      </c>
      <c r="Z221" s="33">
        <v>305</v>
      </c>
      <c r="AA221" s="33">
        <v>1526160</v>
      </c>
      <c r="AC221" s="33">
        <v>90</v>
      </c>
      <c r="AD221" s="37">
        <v>2272426</v>
      </c>
      <c r="AG221" s="37">
        <v>39580</v>
      </c>
      <c r="AH221" s="37">
        <v>1371264.44</v>
      </c>
      <c r="AI221" s="37">
        <v>357402.57</v>
      </c>
      <c r="AJ221" s="37">
        <v>13356</v>
      </c>
      <c r="AL221" s="37">
        <v>4975</v>
      </c>
    </row>
    <row r="222" spans="1:38" x14ac:dyDescent="0.2">
      <c r="A222" s="126" t="s">
        <v>656</v>
      </c>
      <c r="B222" s="126" t="s">
        <v>344</v>
      </c>
      <c r="C222" s="126">
        <v>1534</v>
      </c>
      <c r="D222" s="126" t="s">
        <v>305</v>
      </c>
      <c r="E222" s="126" t="s">
        <v>305</v>
      </c>
      <c r="F222" s="36">
        <v>584075.99</v>
      </c>
      <c r="G222" s="36">
        <v>53802</v>
      </c>
      <c r="H222" s="36">
        <v>85782.46</v>
      </c>
      <c r="K222" s="126">
        <v>294198.37</v>
      </c>
      <c r="L222" s="126">
        <v>542544.43999999994</v>
      </c>
      <c r="M222" s="59">
        <v>20900</v>
      </c>
      <c r="N222" s="59">
        <v>44091</v>
      </c>
      <c r="P222" s="59">
        <v>9.4</v>
      </c>
      <c r="S222" s="126">
        <v>5360.35</v>
      </c>
      <c r="T222" s="126">
        <v>-727339.5</v>
      </c>
      <c r="U222" s="126">
        <v>2173373.37</v>
      </c>
      <c r="V222" s="33"/>
      <c r="W222" s="33">
        <v>936346.39</v>
      </c>
      <c r="X222" s="33"/>
      <c r="Y222" s="33">
        <v>997.36</v>
      </c>
      <c r="AA222" s="33">
        <v>779160</v>
      </c>
      <c r="AC222" s="33">
        <v>188365</v>
      </c>
      <c r="AD222" s="37">
        <v>1120370</v>
      </c>
      <c r="AF222" s="37">
        <v>20238</v>
      </c>
      <c r="AH222" s="37">
        <v>568021.15</v>
      </c>
      <c r="AI222" s="37">
        <v>151750.96</v>
      </c>
      <c r="AL222" s="37">
        <v>480</v>
      </c>
    </row>
    <row r="223" spans="1:38" x14ac:dyDescent="0.2">
      <c r="A223" s="126" t="s">
        <v>659</v>
      </c>
      <c r="B223" s="126" t="s">
        <v>333</v>
      </c>
      <c r="C223" s="126">
        <v>5579</v>
      </c>
      <c r="D223" s="126" t="s">
        <v>149</v>
      </c>
      <c r="E223" s="126" t="s">
        <v>149</v>
      </c>
      <c r="F223" s="36">
        <v>249030.08</v>
      </c>
      <c r="G223" s="36">
        <v>39678.25</v>
      </c>
      <c r="H223" s="36">
        <v>24429.25</v>
      </c>
      <c r="K223" s="126">
        <v>382429.92</v>
      </c>
      <c r="L223" s="126">
        <v>294544.43</v>
      </c>
      <c r="M223" s="59">
        <v>3558</v>
      </c>
      <c r="N223" s="59">
        <v>23280</v>
      </c>
      <c r="O223" s="59">
        <v>62000</v>
      </c>
      <c r="P223" s="59">
        <v>4455.6000000000004</v>
      </c>
      <c r="T223" s="126">
        <v>-2768608.84</v>
      </c>
      <c r="U223" s="126">
        <v>3760347.17</v>
      </c>
      <c r="V223" s="33"/>
      <c r="W223" s="33">
        <v>1661683.97</v>
      </c>
      <c r="X223" s="33">
        <v>369690</v>
      </c>
      <c r="Y223" s="33">
        <v>44.42</v>
      </c>
      <c r="AA223" s="33">
        <v>1463246.4</v>
      </c>
      <c r="AC223" s="33">
        <v>82800</v>
      </c>
      <c r="AD223" s="37">
        <v>1865050.4</v>
      </c>
      <c r="AF223" s="37">
        <v>10480</v>
      </c>
      <c r="AH223" s="37">
        <v>1572810.21</v>
      </c>
      <c r="AI223" s="37">
        <v>224044.18</v>
      </c>
    </row>
    <row r="224" spans="1:38" x14ac:dyDescent="0.2">
      <c r="A224" s="126" t="s">
        <v>659</v>
      </c>
      <c r="B224" s="126" t="s">
        <v>333</v>
      </c>
      <c r="C224" s="126">
        <v>2312</v>
      </c>
      <c r="D224" s="126" t="s">
        <v>152</v>
      </c>
      <c r="E224" s="126" t="s">
        <v>152</v>
      </c>
      <c r="F224" s="36">
        <v>123489.39</v>
      </c>
      <c r="G224" s="36">
        <v>122026.9</v>
      </c>
      <c r="H224" s="36">
        <v>109956.39</v>
      </c>
      <c r="K224" s="126">
        <v>243368.78</v>
      </c>
      <c r="L224" s="126">
        <v>142680.70000000001</v>
      </c>
      <c r="M224" s="59">
        <v>9666</v>
      </c>
      <c r="N224" s="59">
        <v>62776.07</v>
      </c>
      <c r="O224" s="59">
        <v>12500</v>
      </c>
      <c r="P224" s="59">
        <v>251.76</v>
      </c>
      <c r="T224" s="126">
        <v>-1745101.46</v>
      </c>
      <c r="U224" s="126">
        <v>2267172.48</v>
      </c>
      <c r="V224" s="33"/>
      <c r="W224" s="33">
        <v>1245651.6499999999</v>
      </c>
      <c r="X224" s="33">
        <v>102130.68</v>
      </c>
      <c r="Y224" s="33">
        <v>352.82</v>
      </c>
      <c r="AA224" s="33">
        <v>1134350</v>
      </c>
      <c r="AC224" s="33">
        <v>23500</v>
      </c>
      <c r="AD224" s="37">
        <v>1510801.4</v>
      </c>
      <c r="AF224" s="37">
        <v>14256</v>
      </c>
      <c r="AH224" s="37">
        <v>720295.19</v>
      </c>
      <c r="AI224" s="37">
        <v>126375.25</v>
      </c>
    </row>
    <row r="225" spans="1:38" x14ac:dyDescent="0.2">
      <c r="A225" s="126" t="s">
        <v>659</v>
      </c>
      <c r="B225" s="126" t="s">
        <v>333</v>
      </c>
      <c r="C225" s="126">
        <v>2557</v>
      </c>
      <c r="D225" s="126" t="s">
        <v>153</v>
      </c>
      <c r="E225" s="126" t="s">
        <v>153</v>
      </c>
      <c r="F225" s="36">
        <v>193235.67</v>
      </c>
      <c r="G225" s="36">
        <v>10763</v>
      </c>
      <c r="H225" s="36">
        <v>71143.86</v>
      </c>
      <c r="K225" s="126">
        <v>397802.08</v>
      </c>
      <c r="L225" s="126">
        <v>372193.31</v>
      </c>
      <c r="N225" s="59">
        <v>51122.58</v>
      </c>
      <c r="O225" s="59">
        <v>5000</v>
      </c>
      <c r="P225" s="59">
        <v>-183.71</v>
      </c>
      <c r="S225" s="126">
        <v>-81450.33</v>
      </c>
      <c r="T225" s="126">
        <v>-861882.03</v>
      </c>
      <c r="U225" s="126">
        <v>1773271.96</v>
      </c>
      <c r="V225" s="33"/>
      <c r="W225" s="33">
        <v>1197813.56</v>
      </c>
      <c r="X225" s="33">
        <v>101790</v>
      </c>
      <c r="Y225" s="33">
        <v>428.55</v>
      </c>
      <c r="AA225" s="33">
        <v>1112313.3</v>
      </c>
      <c r="AC225" s="33">
        <v>58300</v>
      </c>
      <c r="AD225" s="37">
        <v>1331827.3</v>
      </c>
      <c r="AF225" s="37">
        <v>11880</v>
      </c>
      <c r="AH225" s="37">
        <v>821714.16</v>
      </c>
      <c r="AI225" s="37">
        <v>145964.5</v>
      </c>
    </row>
    <row r="226" spans="1:38" x14ac:dyDescent="0.2">
      <c r="A226" s="126" t="s">
        <v>659</v>
      </c>
      <c r="B226" s="126" t="s">
        <v>333</v>
      </c>
      <c r="C226" s="126">
        <v>7098</v>
      </c>
      <c r="D226" s="126" t="s">
        <v>157</v>
      </c>
      <c r="E226" s="126" t="s">
        <v>157</v>
      </c>
      <c r="F226" s="36">
        <v>997155.15</v>
      </c>
      <c r="G226" s="36">
        <v>59277.06</v>
      </c>
      <c r="H226" s="36">
        <v>50090</v>
      </c>
      <c r="K226" s="126">
        <v>1031785.64</v>
      </c>
      <c r="L226" s="126">
        <v>444417.31</v>
      </c>
      <c r="M226" s="59">
        <v>-1080</v>
      </c>
      <c r="N226" s="59">
        <v>39236.04</v>
      </c>
      <c r="O226" s="59">
        <v>10000</v>
      </c>
      <c r="P226" s="59">
        <v>54411.63</v>
      </c>
      <c r="R226" s="126">
        <v>5200</v>
      </c>
      <c r="T226" s="126">
        <v>-2131917.81</v>
      </c>
      <c r="U226" s="243">
        <v>4524693.96</v>
      </c>
      <c r="W226" s="275">
        <v>2792299.24</v>
      </c>
      <c r="X226" s="33">
        <v>221500</v>
      </c>
      <c r="Y226" s="33">
        <v>1567.8</v>
      </c>
      <c r="AA226" s="33">
        <v>1441675.56</v>
      </c>
      <c r="AC226" s="33">
        <v>185200</v>
      </c>
      <c r="AD226" s="37">
        <v>2365092.67</v>
      </c>
      <c r="AF226" s="37">
        <v>70052</v>
      </c>
      <c r="AH226" s="37">
        <v>1658906.77</v>
      </c>
      <c r="AI226" s="37">
        <v>466009.82</v>
      </c>
    </row>
    <row r="227" spans="1:38" x14ac:dyDescent="0.2">
      <c r="D227" s="126" t="s">
        <v>301</v>
      </c>
      <c r="E227" s="126" t="s">
        <v>301</v>
      </c>
      <c r="F227" s="36">
        <v>41162.29</v>
      </c>
      <c r="H227" s="36">
        <v>0</v>
      </c>
      <c r="L227" s="126">
        <v>15963.12</v>
      </c>
      <c r="M227" s="59">
        <v>0</v>
      </c>
      <c r="N227" s="59">
        <v>0</v>
      </c>
      <c r="P227" s="59">
        <v>20400</v>
      </c>
      <c r="T227" s="126">
        <v>-8797.39</v>
      </c>
      <c r="U227" s="126">
        <v>38702.339999999997</v>
      </c>
      <c r="V227" s="33"/>
      <c r="W227" s="33">
        <v>83000</v>
      </c>
      <c r="X227" s="33"/>
      <c r="Y227" s="33">
        <v>239.17</v>
      </c>
      <c r="AA227" s="33">
        <v>1329762.5</v>
      </c>
      <c r="AC227" s="33">
        <v>851214.88</v>
      </c>
      <c r="AD227" s="37">
        <v>1712477.5</v>
      </c>
      <c r="AF227" s="37">
        <v>7257</v>
      </c>
      <c r="AH227" s="37">
        <v>341872.69</v>
      </c>
      <c r="AI227" s="37">
        <v>9388.9</v>
      </c>
      <c r="AL227" s="37">
        <v>186400</v>
      </c>
    </row>
    <row r="228" spans="1:38" x14ac:dyDescent="0.2">
      <c r="D228" s="126" t="s">
        <v>316</v>
      </c>
      <c r="E228" s="126" t="s">
        <v>316</v>
      </c>
      <c r="F228" s="36">
        <v>1379167.98</v>
      </c>
      <c r="I228" s="36">
        <v>44120</v>
      </c>
      <c r="K228" s="126">
        <v>1</v>
      </c>
      <c r="L228" s="126">
        <v>2</v>
      </c>
      <c r="N228" s="59">
        <v>62737.919999999998</v>
      </c>
      <c r="P228" s="59">
        <v>1129200</v>
      </c>
      <c r="T228" s="126">
        <v>137083.92000000001</v>
      </c>
      <c r="U228" s="126">
        <v>180573.14</v>
      </c>
      <c r="V228" s="33"/>
      <c r="W228" s="33"/>
      <c r="X228" s="33"/>
      <c r="AF228" s="37">
        <v>4350</v>
      </c>
      <c r="AH228" s="37">
        <v>81954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S230"/>
  <sheetViews>
    <sheetView workbookViewId="0">
      <pane xSplit="4" ySplit="3" topLeftCell="AO4" activePane="bottomRight" state="frozen"/>
      <selection activeCell="B12" sqref="B12"/>
      <selection pane="topRight" activeCell="B12" sqref="B12"/>
      <selection pane="bottomLeft" activeCell="B12" sqref="B12"/>
      <selection pane="bottomRight" activeCell="AO16" sqref="AO16"/>
    </sheetView>
  </sheetViews>
  <sheetFormatPr defaultRowHeight="14.25" x14ac:dyDescent="0.2"/>
  <cols>
    <col min="1" max="1" width="7.125" style="32" bestFit="1" customWidth="1"/>
    <col min="2" max="2" width="16.125" style="32" customWidth="1"/>
    <col min="3" max="3" width="10.375" style="32" bestFit="1" customWidth="1"/>
    <col min="4" max="4" width="41.75" style="32" customWidth="1"/>
    <col min="5" max="5" width="39.125" style="32" customWidth="1"/>
    <col min="6" max="6" width="16.125" style="36" customWidth="1"/>
    <col min="7" max="7" width="14.125" style="36" bestFit="1" customWidth="1"/>
    <col min="8" max="8" width="24.5" style="36" customWidth="1"/>
    <col min="9" max="9" width="22.25" style="36" customWidth="1"/>
    <col min="10" max="10" width="16.125" style="126" customWidth="1"/>
    <col min="11" max="11" width="15.125" style="126" bestFit="1" customWidth="1"/>
    <col min="12" max="12" width="25" style="126" customWidth="1"/>
    <col min="13" max="13" width="18" style="59" customWidth="1"/>
    <col min="14" max="14" width="16.125" style="59" customWidth="1"/>
    <col min="15" max="15" width="15.25" style="59" bestFit="1" customWidth="1"/>
    <col min="16" max="16" width="20" style="59" customWidth="1"/>
    <col min="17" max="17" width="17.5" style="59" customWidth="1"/>
    <col min="18" max="18" width="15.375" style="126" customWidth="1"/>
    <col min="19" max="19" width="14.875" style="126" customWidth="1"/>
    <col min="20" max="20" width="20.75" style="126" customWidth="1"/>
    <col min="21" max="21" width="23.75" style="243" customWidth="1"/>
    <col min="22" max="22" width="22" style="275" customWidth="1"/>
    <col min="23" max="23" width="19.875" style="275" customWidth="1"/>
    <col min="24" max="24" width="15.25" style="275" customWidth="1"/>
    <col min="25" max="25" width="19.375" style="33" bestFit="1" customWidth="1"/>
    <col min="26" max="26" width="19.5" style="33" customWidth="1"/>
    <col min="27" max="27" width="22.875" style="33" bestFit="1" customWidth="1"/>
    <col min="28" max="28" width="18.125" style="33" bestFit="1" customWidth="1"/>
    <col min="29" max="29" width="20" style="33" bestFit="1" customWidth="1"/>
    <col min="30" max="32" width="15.375" style="37" bestFit="1" customWidth="1"/>
    <col min="33" max="34" width="20.75" style="37" bestFit="1" customWidth="1"/>
    <col min="35" max="35" width="17" style="37" bestFit="1" customWidth="1"/>
    <col min="36" max="37" width="19.25" style="37" bestFit="1" customWidth="1"/>
    <col min="38" max="38" width="26.125" style="37" bestFit="1" customWidth="1"/>
    <col min="39" max="39" width="18" style="236" bestFit="1" customWidth="1"/>
    <col min="40" max="40" width="15.375" style="38" bestFit="1" customWidth="1"/>
    <col min="41" max="41" width="15.5" style="53" bestFit="1" customWidth="1"/>
    <col min="42" max="42" width="15.625" style="47" bestFit="1" customWidth="1"/>
    <col min="43" max="43" width="16.75" style="39" bestFit="1" customWidth="1"/>
    <col min="44" max="44" width="17.25" style="53" bestFit="1" customWidth="1"/>
    <col min="45" max="45" width="19.375" style="32" customWidth="1"/>
    <col min="46" max="16384" width="9" style="32"/>
  </cols>
  <sheetData>
    <row r="1" spans="1:44" x14ac:dyDescent="0.2">
      <c r="D1" s="32" t="s">
        <v>1410</v>
      </c>
      <c r="E1" s="33" t="s">
        <v>1410</v>
      </c>
      <c r="F1" s="36" t="s">
        <v>1616</v>
      </c>
      <c r="G1" s="36" t="s">
        <v>1618</v>
      </c>
      <c r="H1" s="36" t="s">
        <v>1620</v>
      </c>
      <c r="I1" s="36" t="s">
        <v>1678</v>
      </c>
      <c r="J1" s="126" t="s">
        <v>1680</v>
      </c>
      <c r="K1" s="126" t="s">
        <v>1622</v>
      </c>
      <c r="L1" s="126" t="s">
        <v>1624</v>
      </c>
      <c r="M1" s="59" t="s">
        <v>1628</v>
      </c>
      <c r="N1" s="59" t="s">
        <v>1630</v>
      </c>
      <c r="O1" s="59" t="s">
        <v>1634</v>
      </c>
      <c r="P1" s="59" t="s">
        <v>1636</v>
      </c>
      <c r="Q1" s="59" t="s">
        <v>1682</v>
      </c>
      <c r="R1" s="126" t="s">
        <v>1638</v>
      </c>
      <c r="S1" s="126" t="s">
        <v>1613</v>
      </c>
      <c r="T1" s="126" t="s">
        <v>1640</v>
      </c>
      <c r="U1" s="243" t="s">
        <v>1642</v>
      </c>
      <c r="V1" s="275" t="s">
        <v>1673</v>
      </c>
      <c r="W1" s="275" t="s">
        <v>1643</v>
      </c>
      <c r="X1" s="275" t="s">
        <v>1645</v>
      </c>
      <c r="Y1" s="33" t="s">
        <v>1647</v>
      </c>
      <c r="Z1" s="33" t="s">
        <v>1649</v>
      </c>
      <c r="AA1" s="33" t="s">
        <v>1651</v>
      </c>
      <c r="AB1" s="33" t="s">
        <v>1653</v>
      </c>
      <c r="AC1" s="33" t="s">
        <v>1655</v>
      </c>
      <c r="AD1" s="37" t="s">
        <v>1657</v>
      </c>
      <c r="AE1" s="37" t="s">
        <v>1684</v>
      </c>
      <c r="AF1" s="37" t="s">
        <v>1659</v>
      </c>
      <c r="AG1" s="37" t="s">
        <v>1661</v>
      </c>
      <c r="AH1" s="37" t="s">
        <v>1663</v>
      </c>
      <c r="AI1" s="37" t="s">
        <v>1665</v>
      </c>
      <c r="AJ1" s="37" t="s">
        <v>1686</v>
      </c>
      <c r="AK1" s="37" t="s">
        <v>1667</v>
      </c>
      <c r="AL1" s="37" t="s">
        <v>1669</v>
      </c>
      <c r="AM1" s="235" t="s">
        <v>89</v>
      </c>
      <c r="AN1" s="41" t="s">
        <v>90</v>
      </c>
      <c r="AO1" s="34" t="s">
        <v>91</v>
      </c>
      <c r="AP1" s="42" t="s">
        <v>92</v>
      </c>
      <c r="AQ1" s="43" t="s">
        <v>93</v>
      </c>
      <c r="AR1" s="227" t="s">
        <v>94</v>
      </c>
    </row>
    <row r="2" spans="1:44" x14ac:dyDescent="0.2">
      <c r="D2" s="32" t="s">
        <v>1411</v>
      </c>
      <c r="E2" s="33" t="s">
        <v>1411</v>
      </c>
      <c r="F2" s="36" t="s">
        <v>1617</v>
      </c>
      <c r="G2" s="36" t="s">
        <v>1619</v>
      </c>
      <c r="H2" s="36" t="s">
        <v>1621</v>
      </c>
      <c r="I2" s="36" t="s">
        <v>1679</v>
      </c>
      <c r="J2" s="126" t="s">
        <v>1681</v>
      </c>
      <c r="K2" s="126" t="s">
        <v>1623</v>
      </c>
      <c r="L2" s="126" t="s">
        <v>1625</v>
      </c>
      <c r="M2" s="59" t="s">
        <v>1629</v>
      </c>
      <c r="N2" s="59" t="s">
        <v>1631</v>
      </c>
      <c r="O2" s="59" t="s">
        <v>1635</v>
      </c>
      <c r="P2" s="59" t="s">
        <v>1637</v>
      </c>
      <c r="Q2" s="59" t="s">
        <v>1683</v>
      </c>
      <c r="R2" s="126" t="s">
        <v>1639</v>
      </c>
      <c r="S2" s="126" t="s">
        <v>1614</v>
      </c>
      <c r="T2" s="126" t="s">
        <v>1641</v>
      </c>
      <c r="U2" s="243" t="s">
        <v>1615</v>
      </c>
      <c r="V2" s="275" t="s">
        <v>1674</v>
      </c>
      <c r="W2" s="275" t="s">
        <v>1644</v>
      </c>
      <c r="X2" s="275" t="s">
        <v>1646</v>
      </c>
      <c r="Y2" s="33" t="s">
        <v>1648</v>
      </c>
      <c r="Z2" s="33" t="s">
        <v>1650</v>
      </c>
      <c r="AA2" s="33" t="s">
        <v>1652</v>
      </c>
      <c r="AB2" s="33" t="s">
        <v>1654</v>
      </c>
      <c r="AC2" s="33" t="s">
        <v>1656</v>
      </c>
      <c r="AD2" s="37" t="s">
        <v>1658</v>
      </c>
      <c r="AE2" s="37" t="s">
        <v>1685</v>
      </c>
      <c r="AF2" s="37" t="s">
        <v>1660</v>
      </c>
      <c r="AG2" s="37" t="s">
        <v>1662</v>
      </c>
      <c r="AH2" s="37" t="s">
        <v>1664</v>
      </c>
      <c r="AI2" s="37" t="s">
        <v>1666</v>
      </c>
      <c r="AJ2" s="37" t="s">
        <v>1687</v>
      </c>
      <c r="AK2" s="37" t="s">
        <v>1668</v>
      </c>
      <c r="AL2" s="37" t="s">
        <v>1670</v>
      </c>
      <c r="AM2" s="235"/>
      <c r="AN2" s="41"/>
      <c r="AO2" s="34"/>
      <c r="AP2" s="44"/>
      <c r="AQ2" s="45"/>
      <c r="AR2" s="34"/>
    </row>
    <row r="3" spans="1:44" x14ac:dyDescent="0.2">
      <c r="B3" s="32" t="s">
        <v>345</v>
      </c>
      <c r="C3" s="32" t="s">
        <v>467</v>
      </c>
      <c r="D3" s="32" t="s">
        <v>1412</v>
      </c>
      <c r="E3" s="32" t="s">
        <v>1412</v>
      </c>
      <c r="F3" s="36">
        <v>125911120.73999999</v>
      </c>
      <c r="G3" s="36">
        <v>18492206.690000001</v>
      </c>
      <c r="H3" s="36">
        <v>33092741.109999999</v>
      </c>
      <c r="I3" s="36">
        <v>81157</v>
      </c>
      <c r="J3" s="126">
        <v>5228.91</v>
      </c>
      <c r="K3" s="126">
        <v>224874241.31999999</v>
      </c>
      <c r="L3" s="126">
        <v>94876402.840000004</v>
      </c>
      <c r="M3" s="59">
        <v>1848522.57</v>
      </c>
      <c r="N3" s="59">
        <v>17372284.690000001</v>
      </c>
      <c r="O3" s="59">
        <v>3461526.2</v>
      </c>
      <c r="P3" s="59">
        <v>-2725898.23</v>
      </c>
      <c r="Q3" s="59">
        <v>30000</v>
      </c>
      <c r="R3" s="126">
        <v>1663339.87</v>
      </c>
      <c r="S3" s="126">
        <v>-3020341.29</v>
      </c>
      <c r="T3" s="126">
        <v>-29043356.109999999</v>
      </c>
      <c r="U3" s="243">
        <v>524916891.44</v>
      </c>
      <c r="V3" s="275">
        <v>3148.8</v>
      </c>
      <c r="W3" s="275">
        <v>304913932.86000001</v>
      </c>
      <c r="X3" s="275">
        <v>24224262.449999999</v>
      </c>
      <c r="Y3" s="33">
        <v>244977.21</v>
      </c>
      <c r="Z3" s="33">
        <v>1245305</v>
      </c>
      <c r="AA3" s="33">
        <v>290416637.85000002</v>
      </c>
      <c r="AB3" s="33">
        <v>8000</v>
      </c>
      <c r="AC3" s="33">
        <v>45804121.979999997</v>
      </c>
      <c r="AD3" s="37">
        <v>419258568.49000001</v>
      </c>
      <c r="AE3" s="37">
        <v>104501.25</v>
      </c>
      <c r="AF3" s="37">
        <v>4661435.66</v>
      </c>
      <c r="AG3" s="37">
        <v>1722274</v>
      </c>
      <c r="AH3" s="37">
        <v>206781477.44999999</v>
      </c>
      <c r="AI3" s="37">
        <v>46818497.780000001</v>
      </c>
      <c r="AJ3" s="37">
        <v>14093</v>
      </c>
      <c r="AK3" s="37">
        <v>169.1</v>
      </c>
      <c r="AL3" s="37">
        <v>4669239.95</v>
      </c>
      <c r="AM3" s="236">
        <f t="shared" ref="AM3:AR3" si="0">SUM(AM4:AM228)</f>
        <v>177577225.54000005</v>
      </c>
      <c r="AN3" s="38">
        <f t="shared" si="0"/>
        <v>19986435.230000004</v>
      </c>
      <c r="AO3" s="53">
        <f t="shared" si="0"/>
        <v>157590790.31</v>
      </c>
      <c r="AP3" s="47">
        <f t="shared" si="0"/>
        <v>666860386.1500001</v>
      </c>
      <c r="AQ3" s="39">
        <f t="shared" si="0"/>
        <v>684030256.68000042</v>
      </c>
      <c r="AR3" s="53">
        <f t="shared" si="0"/>
        <v>-17169870.52999999</v>
      </c>
    </row>
    <row r="4" spans="1:44" x14ac:dyDescent="0.2">
      <c r="D4" s="32" t="s">
        <v>95</v>
      </c>
      <c r="E4" s="32" t="s">
        <v>95</v>
      </c>
      <c r="AM4" s="236">
        <f>SUM(F4:I4)</f>
        <v>0</v>
      </c>
      <c r="AN4" s="38">
        <f>SUM(M4:Q4)</f>
        <v>0</v>
      </c>
      <c r="AO4" s="53">
        <f>AM4-AN4</f>
        <v>0</v>
      </c>
      <c r="AP4" s="47">
        <f>SUM(V4:AC4)</f>
        <v>0</v>
      </c>
      <c r="AQ4" s="39">
        <f>SUM(AD4:AL4)</f>
        <v>0</v>
      </c>
      <c r="AR4" s="53">
        <f>AP4-AQ4</f>
        <v>0</v>
      </c>
    </row>
    <row r="5" spans="1:44" x14ac:dyDescent="0.2">
      <c r="D5" s="32" t="s">
        <v>96</v>
      </c>
      <c r="E5" s="32" t="s">
        <v>96</v>
      </c>
      <c r="F5" s="36">
        <v>23894.6</v>
      </c>
      <c r="H5" s="36">
        <v>32500</v>
      </c>
      <c r="K5" s="126">
        <v>336660.36</v>
      </c>
      <c r="L5" s="126">
        <v>4</v>
      </c>
      <c r="M5" s="59">
        <v>9840</v>
      </c>
      <c r="N5" s="59">
        <v>190.09</v>
      </c>
      <c r="P5" s="59">
        <v>0</v>
      </c>
      <c r="T5" s="126">
        <v>-1271104.67</v>
      </c>
      <c r="U5" s="126">
        <v>1728083.33</v>
      </c>
      <c r="V5" s="33"/>
      <c r="W5" s="33"/>
      <c r="X5" s="33"/>
      <c r="Y5" s="33">
        <v>340.66</v>
      </c>
      <c r="AA5" s="33">
        <v>1056275.3400000001</v>
      </c>
      <c r="AC5" s="33">
        <v>2052749.1</v>
      </c>
      <c r="AD5" s="37">
        <v>2482255.34</v>
      </c>
      <c r="AH5" s="37">
        <v>592672.94999999995</v>
      </c>
      <c r="AI5" s="37">
        <v>73186.600000000006</v>
      </c>
      <c r="AL5" s="37">
        <v>35200</v>
      </c>
      <c r="AM5" s="236">
        <f t="shared" ref="AM5:AM68" si="1">SUM(F5:I5)</f>
        <v>56394.6</v>
      </c>
      <c r="AN5" s="38">
        <f t="shared" ref="AN5:AN68" si="2">SUM(M5:Q5)</f>
        <v>10030.09</v>
      </c>
      <c r="AO5" s="53">
        <f t="shared" ref="AO5:AO68" si="3">AM5-AN5</f>
        <v>46364.509999999995</v>
      </c>
      <c r="AP5" s="47">
        <f t="shared" ref="AP5:AP68" si="4">SUM(V5:AC5)</f>
        <v>3109365.1</v>
      </c>
      <c r="AQ5" s="39">
        <f t="shared" ref="AQ5:AQ68" si="5">SUM(AD5:AL5)</f>
        <v>3183314.89</v>
      </c>
      <c r="AR5" s="53">
        <f t="shared" ref="AR5:AR68" si="6">AP5-AQ5</f>
        <v>-73949.790000000037</v>
      </c>
    </row>
    <row r="6" spans="1:44" x14ac:dyDescent="0.2">
      <c r="D6" s="32" t="s">
        <v>97</v>
      </c>
      <c r="E6" s="32" t="s">
        <v>97</v>
      </c>
      <c r="F6" s="36">
        <v>86185.05</v>
      </c>
      <c r="H6" s="36">
        <v>74659</v>
      </c>
      <c r="L6" s="126">
        <v>3</v>
      </c>
      <c r="M6" s="59">
        <v>0</v>
      </c>
      <c r="P6" s="59">
        <v>0</v>
      </c>
      <c r="T6" s="126">
        <v>109239.05</v>
      </c>
      <c r="U6" s="126">
        <v>1</v>
      </c>
      <c r="V6" s="33"/>
      <c r="W6" s="33"/>
      <c r="X6" s="33"/>
      <c r="AA6" s="33">
        <v>601250</v>
      </c>
      <c r="AC6" s="33">
        <v>332784.69</v>
      </c>
      <c r="AD6" s="37">
        <v>622350</v>
      </c>
      <c r="AH6" s="37">
        <v>260077.69</v>
      </c>
      <c r="AM6" s="236">
        <f t="shared" si="1"/>
        <v>160844.04999999999</v>
      </c>
      <c r="AN6" s="38">
        <f t="shared" si="2"/>
        <v>0</v>
      </c>
      <c r="AO6" s="53">
        <f t="shared" si="3"/>
        <v>160844.04999999999</v>
      </c>
      <c r="AP6" s="47">
        <f t="shared" si="4"/>
        <v>934034.69</v>
      </c>
      <c r="AQ6" s="39">
        <f t="shared" si="5"/>
        <v>882427.69</v>
      </c>
      <c r="AR6" s="53">
        <f t="shared" si="6"/>
        <v>51607</v>
      </c>
    </row>
    <row r="7" spans="1:44" x14ac:dyDescent="0.2">
      <c r="D7" s="32" t="s">
        <v>1606</v>
      </c>
      <c r="E7" s="32" t="s">
        <v>98</v>
      </c>
      <c r="F7" s="36">
        <v>276803.06</v>
      </c>
      <c r="K7" s="126">
        <v>1</v>
      </c>
      <c r="L7" s="126">
        <v>2</v>
      </c>
      <c r="P7" s="59">
        <v>1608</v>
      </c>
      <c r="T7" s="126">
        <v>-2628773.2599999998</v>
      </c>
      <c r="U7" s="126">
        <v>2928622.32</v>
      </c>
      <c r="V7" s="33">
        <v>1004.43</v>
      </c>
      <c r="W7" s="33">
        <v>25181</v>
      </c>
      <c r="X7" s="33">
        <v>39999</v>
      </c>
      <c r="Y7" s="33">
        <v>89.16</v>
      </c>
      <c r="AA7" s="33">
        <v>8172770.7999999998</v>
      </c>
      <c r="AC7" s="33">
        <v>687524.14</v>
      </c>
      <c r="AD7" s="37">
        <v>8793514.8000000007</v>
      </c>
      <c r="AH7" s="37">
        <v>157704.73000000001</v>
      </c>
      <c r="AM7" s="236">
        <f t="shared" si="1"/>
        <v>276803.06</v>
      </c>
      <c r="AN7" s="38">
        <f t="shared" si="2"/>
        <v>1608</v>
      </c>
      <c r="AO7" s="53">
        <f t="shared" si="3"/>
        <v>275195.06</v>
      </c>
      <c r="AP7" s="47">
        <f t="shared" si="4"/>
        <v>8926568.5299999993</v>
      </c>
      <c r="AQ7" s="39">
        <f t="shared" si="5"/>
        <v>8951219.5300000012</v>
      </c>
      <c r="AR7" s="53">
        <f t="shared" si="6"/>
        <v>-24651.000000001863</v>
      </c>
    </row>
    <row r="8" spans="1:44" x14ac:dyDescent="0.2">
      <c r="D8" s="32" t="s">
        <v>99</v>
      </c>
      <c r="E8" s="32" t="s">
        <v>99</v>
      </c>
      <c r="F8" s="36">
        <v>6697.76</v>
      </c>
      <c r="H8" s="36">
        <v>2700</v>
      </c>
      <c r="K8" s="126">
        <v>626391.05000000005</v>
      </c>
      <c r="L8" s="126">
        <v>596167.91</v>
      </c>
      <c r="T8" s="126">
        <v>-790646.1</v>
      </c>
      <c r="U8" s="126">
        <v>2280907.04</v>
      </c>
      <c r="V8" s="33"/>
      <c r="W8" s="33"/>
      <c r="X8" s="33"/>
      <c r="Y8" s="33">
        <v>13.33</v>
      </c>
      <c r="AA8" s="33">
        <v>1583524.5</v>
      </c>
      <c r="AC8" s="33">
        <v>246492.24</v>
      </c>
      <c r="AD8" s="37">
        <v>1608225.5</v>
      </c>
      <c r="AE8" s="37">
        <v>7291.25</v>
      </c>
      <c r="AF8" s="37">
        <v>22646</v>
      </c>
      <c r="AH8" s="37">
        <v>183536.99</v>
      </c>
      <c r="AI8" s="37">
        <v>266634.55</v>
      </c>
      <c r="AM8" s="236">
        <f t="shared" si="1"/>
        <v>9397.76</v>
      </c>
      <c r="AN8" s="38">
        <f t="shared" si="2"/>
        <v>0</v>
      </c>
      <c r="AO8" s="53">
        <f t="shared" si="3"/>
        <v>9397.76</v>
      </c>
      <c r="AP8" s="47">
        <f t="shared" si="4"/>
        <v>1830030.07</v>
      </c>
      <c r="AQ8" s="39">
        <f t="shared" si="5"/>
        <v>2088334.29</v>
      </c>
      <c r="AR8" s="53">
        <f t="shared" si="6"/>
        <v>-258304.21999999997</v>
      </c>
    </row>
    <row r="9" spans="1:44" x14ac:dyDescent="0.2">
      <c r="D9" s="32" t="s">
        <v>100</v>
      </c>
      <c r="E9" s="32" t="s">
        <v>100</v>
      </c>
      <c r="F9" s="36">
        <v>11211.28</v>
      </c>
      <c r="H9" s="36">
        <v>0</v>
      </c>
      <c r="I9" s="36">
        <v>0</v>
      </c>
      <c r="K9" s="126">
        <v>3772000.94</v>
      </c>
      <c r="L9" s="126">
        <v>12951.87</v>
      </c>
      <c r="M9" s="59">
        <v>14000</v>
      </c>
      <c r="N9" s="59">
        <v>4191.75</v>
      </c>
      <c r="P9" s="59">
        <v>0</v>
      </c>
      <c r="T9" s="126">
        <v>-1000387.37</v>
      </c>
      <c r="U9" s="126">
        <v>4905540</v>
      </c>
      <c r="V9" s="33"/>
      <c r="W9" s="33"/>
      <c r="X9" s="33"/>
      <c r="Y9" s="33">
        <v>109.8</v>
      </c>
      <c r="AA9" s="33">
        <v>896880</v>
      </c>
      <c r="AC9" s="33">
        <v>408314.13</v>
      </c>
      <c r="AD9" s="37">
        <v>897180</v>
      </c>
      <c r="AE9" s="37">
        <v>18525</v>
      </c>
      <c r="AH9" s="37">
        <v>371445.82</v>
      </c>
      <c r="AI9" s="37">
        <v>145333.4</v>
      </c>
      <c r="AM9" s="236">
        <f t="shared" si="1"/>
        <v>11211.28</v>
      </c>
      <c r="AN9" s="38">
        <f t="shared" si="2"/>
        <v>18191.75</v>
      </c>
      <c r="AO9" s="53">
        <f t="shared" si="3"/>
        <v>-6980.4699999999993</v>
      </c>
      <c r="AP9" s="47">
        <f t="shared" si="4"/>
        <v>1305303.9300000002</v>
      </c>
      <c r="AQ9" s="39">
        <f t="shared" si="5"/>
        <v>1432484.22</v>
      </c>
      <c r="AR9" s="53">
        <f t="shared" si="6"/>
        <v>-127180.2899999998</v>
      </c>
    </row>
    <row r="10" spans="1:44" x14ac:dyDescent="0.2">
      <c r="D10" s="32" t="s">
        <v>101</v>
      </c>
      <c r="E10" s="32" t="s">
        <v>1579</v>
      </c>
      <c r="F10" s="36">
        <v>168986.67</v>
      </c>
      <c r="G10" s="36">
        <v>9720</v>
      </c>
      <c r="H10" s="36">
        <v>68130</v>
      </c>
      <c r="K10" s="126">
        <v>1</v>
      </c>
      <c r="L10" s="126">
        <v>47502.74</v>
      </c>
      <c r="P10" s="59">
        <v>2600</v>
      </c>
      <c r="S10" s="126">
        <v>605625.62</v>
      </c>
      <c r="T10" s="126">
        <v>-492383.3</v>
      </c>
      <c r="U10" s="126">
        <v>2</v>
      </c>
      <c r="V10" s="33"/>
      <c r="W10" s="33">
        <v>502700</v>
      </c>
      <c r="X10" s="33"/>
      <c r="Y10" s="33">
        <v>117.35</v>
      </c>
      <c r="AA10" s="33">
        <v>15381452.939999999</v>
      </c>
      <c r="AC10" s="33">
        <v>66740</v>
      </c>
      <c r="AD10" s="37">
        <v>15393205.5</v>
      </c>
      <c r="AG10" s="37">
        <v>37174</v>
      </c>
      <c r="AH10" s="37">
        <v>323934.73</v>
      </c>
      <c r="AI10" s="37">
        <v>10199.969999999999</v>
      </c>
      <c r="AL10" s="37">
        <v>8000</v>
      </c>
      <c r="AM10" s="236">
        <f t="shared" si="1"/>
        <v>246836.67</v>
      </c>
      <c r="AN10" s="38">
        <f t="shared" si="2"/>
        <v>2600</v>
      </c>
      <c r="AO10" s="53">
        <f t="shared" si="3"/>
        <v>244236.67</v>
      </c>
      <c r="AP10" s="47">
        <f t="shared" si="4"/>
        <v>15951010.289999999</v>
      </c>
      <c r="AQ10" s="39">
        <f t="shared" si="5"/>
        <v>15772514.200000001</v>
      </c>
      <c r="AR10" s="53">
        <f t="shared" si="6"/>
        <v>178496.08999999799</v>
      </c>
    </row>
    <row r="11" spans="1:44" x14ac:dyDescent="0.2">
      <c r="D11" s="32" t="s">
        <v>102</v>
      </c>
      <c r="E11" s="32" t="s">
        <v>102</v>
      </c>
      <c r="F11" s="36">
        <v>18394.419999999998</v>
      </c>
      <c r="H11" s="36">
        <v>68753</v>
      </c>
      <c r="K11" s="126">
        <v>797719.37</v>
      </c>
      <c r="L11" s="126">
        <v>721480.07</v>
      </c>
      <c r="M11" s="59">
        <v>78863</v>
      </c>
      <c r="N11" s="59">
        <v>0</v>
      </c>
      <c r="P11" s="59">
        <v>0</v>
      </c>
      <c r="T11" s="126">
        <v>-2107295.5</v>
      </c>
      <c r="U11" s="126">
        <v>3116375.39</v>
      </c>
      <c r="V11" s="33"/>
      <c r="W11" s="33"/>
      <c r="X11" s="33"/>
      <c r="AA11" s="33">
        <v>1217970.99</v>
      </c>
      <c r="AC11" s="33">
        <v>1050100.8999999999</v>
      </c>
      <c r="AD11" s="37">
        <v>1198735</v>
      </c>
      <c r="AE11" s="37">
        <v>73343</v>
      </c>
      <c r="AH11" s="37">
        <v>226306.41</v>
      </c>
      <c r="AI11" s="37">
        <v>251283.51</v>
      </c>
      <c r="AM11" s="236">
        <f t="shared" si="1"/>
        <v>87147.42</v>
      </c>
      <c r="AN11" s="38">
        <f t="shared" si="2"/>
        <v>78863</v>
      </c>
      <c r="AO11" s="53">
        <f t="shared" si="3"/>
        <v>8284.4199999999983</v>
      </c>
      <c r="AP11" s="47">
        <f t="shared" si="4"/>
        <v>2268071.8899999997</v>
      </c>
      <c r="AQ11" s="39">
        <f t="shared" si="5"/>
        <v>1749667.92</v>
      </c>
      <c r="AR11" s="53">
        <f t="shared" si="6"/>
        <v>518403.96999999974</v>
      </c>
    </row>
    <row r="12" spans="1:44" x14ac:dyDescent="0.2">
      <c r="D12" s="32" t="s">
        <v>103</v>
      </c>
      <c r="E12" s="32" t="s">
        <v>103</v>
      </c>
      <c r="F12" s="36">
        <v>1390593.05</v>
      </c>
      <c r="H12" s="36">
        <v>124954</v>
      </c>
      <c r="K12" s="126">
        <v>338455.27</v>
      </c>
      <c r="L12" s="126">
        <v>511551.37</v>
      </c>
      <c r="P12" s="59">
        <v>-6762366</v>
      </c>
      <c r="T12" s="126">
        <v>2351172.4700000002</v>
      </c>
      <c r="U12" s="126">
        <v>2450442</v>
      </c>
      <c r="V12" s="33"/>
      <c r="W12" s="33"/>
      <c r="X12" s="33"/>
      <c r="Y12" s="33">
        <v>365.95</v>
      </c>
      <c r="AA12" s="33">
        <v>1135001</v>
      </c>
      <c r="AC12" s="33">
        <v>5069554.53</v>
      </c>
      <c r="AD12" s="37">
        <v>1314548.5</v>
      </c>
      <c r="AH12" s="37">
        <v>347567.66</v>
      </c>
      <c r="AI12" s="37">
        <v>216500.1</v>
      </c>
      <c r="AM12" s="236">
        <f t="shared" si="1"/>
        <v>1515547.05</v>
      </c>
      <c r="AN12" s="38">
        <f t="shared" si="2"/>
        <v>-6762366</v>
      </c>
      <c r="AO12" s="53">
        <f t="shared" si="3"/>
        <v>8277913.0499999998</v>
      </c>
      <c r="AP12" s="47">
        <f t="shared" si="4"/>
        <v>6204921.4800000004</v>
      </c>
      <c r="AQ12" s="39">
        <f t="shared" si="5"/>
        <v>1878616.26</v>
      </c>
      <c r="AR12" s="53">
        <f t="shared" si="6"/>
        <v>4326305.2200000007</v>
      </c>
    </row>
    <row r="13" spans="1:44" x14ac:dyDescent="0.2">
      <c r="D13" s="32" t="s">
        <v>104</v>
      </c>
      <c r="E13" s="32" t="s">
        <v>104</v>
      </c>
      <c r="F13" s="36">
        <v>1379167.98</v>
      </c>
      <c r="I13" s="36">
        <v>44120</v>
      </c>
      <c r="K13" s="126">
        <v>1</v>
      </c>
      <c r="L13" s="126">
        <v>2</v>
      </c>
      <c r="N13" s="59">
        <v>62737.919999999998</v>
      </c>
      <c r="P13" s="59">
        <v>1129200</v>
      </c>
      <c r="T13" s="126">
        <v>137083.92000000001</v>
      </c>
      <c r="U13" s="126">
        <v>180573.14</v>
      </c>
      <c r="V13" s="33"/>
      <c r="W13" s="33"/>
      <c r="X13" s="33"/>
      <c r="AF13" s="37">
        <v>4350</v>
      </c>
      <c r="AH13" s="37">
        <v>81954</v>
      </c>
      <c r="AM13" s="236">
        <f t="shared" si="1"/>
        <v>1423287.98</v>
      </c>
      <c r="AN13" s="38">
        <f t="shared" si="2"/>
        <v>1191937.92</v>
      </c>
      <c r="AO13" s="53">
        <f t="shared" si="3"/>
        <v>231350.06000000006</v>
      </c>
      <c r="AP13" s="47">
        <f t="shared" si="4"/>
        <v>0</v>
      </c>
      <c r="AQ13" s="39">
        <f t="shared" si="5"/>
        <v>86304</v>
      </c>
      <c r="AR13" s="53">
        <f t="shared" si="6"/>
        <v>-86304</v>
      </c>
    </row>
    <row r="14" spans="1:44" x14ac:dyDescent="0.2">
      <c r="D14" s="32" t="s">
        <v>105</v>
      </c>
      <c r="E14" s="32" t="s">
        <v>105</v>
      </c>
      <c r="F14" s="36">
        <v>8000</v>
      </c>
      <c r="K14" s="126">
        <v>3218659.2</v>
      </c>
      <c r="L14" s="126">
        <v>809028.23</v>
      </c>
      <c r="N14" s="59">
        <v>0</v>
      </c>
      <c r="P14" s="59">
        <v>0</v>
      </c>
      <c r="T14" s="126">
        <v>2603438.8199999998</v>
      </c>
      <c r="U14" s="126">
        <v>1686786.55</v>
      </c>
      <c r="V14" s="33"/>
      <c r="W14" s="33"/>
      <c r="X14" s="33">
        <v>8000</v>
      </c>
      <c r="AA14" s="33">
        <v>1454515</v>
      </c>
      <c r="AC14" s="33">
        <v>251871.35999999999</v>
      </c>
      <c r="AD14" s="37">
        <v>1480655</v>
      </c>
      <c r="AF14" s="37">
        <v>4140</v>
      </c>
      <c r="AG14" s="37">
        <v>2540</v>
      </c>
      <c r="AH14" s="37">
        <v>219051.36</v>
      </c>
      <c r="AI14" s="37">
        <v>262537.94</v>
      </c>
      <c r="AM14" s="236">
        <f t="shared" si="1"/>
        <v>8000</v>
      </c>
      <c r="AN14" s="38">
        <f t="shared" si="2"/>
        <v>0</v>
      </c>
      <c r="AO14" s="53">
        <f t="shared" si="3"/>
        <v>8000</v>
      </c>
      <c r="AP14" s="47">
        <f t="shared" si="4"/>
        <v>1714386.3599999999</v>
      </c>
      <c r="AQ14" s="39">
        <f t="shared" si="5"/>
        <v>1968924.2999999998</v>
      </c>
      <c r="AR14" s="53">
        <f t="shared" si="6"/>
        <v>-254537.93999999994</v>
      </c>
    </row>
    <row r="15" spans="1:44" x14ac:dyDescent="0.2">
      <c r="D15" s="32" t="s">
        <v>106</v>
      </c>
      <c r="E15" s="32" t="s">
        <v>106</v>
      </c>
      <c r="F15" s="36">
        <v>11010.76</v>
      </c>
      <c r="H15" s="36">
        <v>0</v>
      </c>
      <c r="K15" s="126">
        <v>744000.93</v>
      </c>
      <c r="L15" s="126">
        <v>404834.44</v>
      </c>
      <c r="M15" s="59">
        <v>0</v>
      </c>
      <c r="N15" s="59">
        <v>0</v>
      </c>
      <c r="P15" s="59">
        <v>0</v>
      </c>
      <c r="T15" s="126">
        <v>904141.45</v>
      </c>
      <c r="U15" s="126">
        <v>412000</v>
      </c>
      <c r="V15" s="33"/>
      <c r="W15" s="33"/>
      <c r="X15" s="33"/>
      <c r="Y15" s="33">
        <v>79.680000000000007</v>
      </c>
      <c r="AA15" s="33">
        <v>1843238</v>
      </c>
      <c r="AB15" s="33">
        <v>8000</v>
      </c>
      <c r="AC15" s="33">
        <v>3692635</v>
      </c>
      <c r="AD15" s="37">
        <v>1867738</v>
      </c>
      <c r="AF15" s="37">
        <v>68400</v>
      </c>
      <c r="AG15" s="37">
        <v>78400</v>
      </c>
      <c r="AH15" s="37">
        <v>329935</v>
      </c>
      <c r="AI15" s="37">
        <v>164375</v>
      </c>
      <c r="AL15" s="37">
        <v>3191400</v>
      </c>
      <c r="AM15" s="236">
        <f t="shared" si="1"/>
        <v>11010.76</v>
      </c>
      <c r="AN15" s="38">
        <f t="shared" si="2"/>
        <v>0</v>
      </c>
      <c r="AO15" s="53">
        <f t="shared" si="3"/>
        <v>11010.76</v>
      </c>
      <c r="AP15" s="47">
        <f t="shared" si="4"/>
        <v>5543952.6799999997</v>
      </c>
      <c r="AQ15" s="39">
        <f t="shared" si="5"/>
        <v>5700248</v>
      </c>
      <c r="AR15" s="53">
        <f t="shared" si="6"/>
        <v>-156295.3200000003</v>
      </c>
    </row>
    <row r="16" spans="1:44" x14ac:dyDescent="0.2">
      <c r="A16" s="32" t="s">
        <v>602</v>
      </c>
      <c r="B16" s="32" t="s">
        <v>331</v>
      </c>
      <c r="C16" s="32">
        <v>6904</v>
      </c>
      <c r="D16" s="32" t="s">
        <v>107</v>
      </c>
      <c r="E16" s="32" t="s">
        <v>107</v>
      </c>
      <c r="F16" s="36">
        <v>1034481.26</v>
      </c>
      <c r="G16" s="36">
        <v>91138.01</v>
      </c>
      <c r="H16" s="36">
        <v>362423.83</v>
      </c>
      <c r="K16" s="126">
        <v>110862</v>
      </c>
      <c r="L16" s="126">
        <v>543998.56000000006</v>
      </c>
      <c r="M16" s="59">
        <v>38218</v>
      </c>
      <c r="N16" s="59">
        <v>75420</v>
      </c>
      <c r="O16" s="59">
        <v>8079.9</v>
      </c>
      <c r="P16" s="59">
        <v>0</v>
      </c>
      <c r="T16" s="126">
        <v>193931.42</v>
      </c>
      <c r="U16" s="126">
        <v>1691218.36</v>
      </c>
      <c r="V16" s="33"/>
      <c r="W16" s="33">
        <v>1676157.89</v>
      </c>
      <c r="X16" s="33">
        <v>210375</v>
      </c>
      <c r="Y16" s="33">
        <v>1652.69</v>
      </c>
      <c r="AA16" s="33">
        <v>2988548.5</v>
      </c>
      <c r="AC16" s="33">
        <v>305478</v>
      </c>
      <c r="AD16" s="37">
        <v>3567055.5</v>
      </c>
      <c r="AF16" s="37">
        <v>17920</v>
      </c>
      <c r="AG16" s="37">
        <v>34663</v>
      </c>
      <c r="AH16" s="37">
        <v>1102982.6599999999</v>
      </c>
      <c r="AI16" s="37">
        <v>323554.94</v>
      </c>
      <c r="AM16" s="236">
        <f t="shared" si="1"/>
        <v>1488043.1</v>
      </c>
      <c r="AN16" s="38">
        <f t="shared" si="2"/>
        <v>121717.9</v>
      </c>
      <c r="AO16" s="53">
        <f t="shared" si="3"/>
        <v>1366325.2000000002</v>
      </c>
      <c r="AP16" s="47">
        <f t="shared" si="4"/>
        <v>5182212.08</v>
      </c>
      <c r="AQ16" s="39">
        <f t="shared" si="5"/>
        <v>5046176.1000000006</v>
      </c>
      <c r="AR16" s="53">
        <f t="shared" si="6"/>
        <v>136035.97999999952</v>
      </c>
    </row>
    <row r="17" spans="1:44" x14ac:dyDescent="0.2">
      <c r="A17" s="32" t="s">
        <v>602</v>
      </c>
      <c r="B17" s="32" t="s">
        <v>331</v>
      </c>
      <c r="C17" s="32">
        <v>7854</v>
      </c>
      <c r="D17" s="32" t="s">
        <v>108</v>
      </c>
      <c r="E17" s="32" t="s">
        <v>108</v>
      </c>
      <c r="F17" s="36">
        <v>762542.73</v>
      </c>
      <c r="G17" s="36">
        <v>123352.25</v>
      </c>
      <c r="H17" s="36">
        <v>689504.41</v>
      </c>
      <c r="K17" s="126">
        <v>380066.67</v>
      </c>
      <c r="L17" s="126">
        <v>1019763.6</v>
      </c>
      <c r="N17" s="59">
        <v>551401.62</v>
      </c>
      <c r="P17" s="59">
        <v>0</v>
      </c>
      <c r="T17" s="126">
        <v>949789.04</v>
      </c>
      <c r="U17" s="126">
        <v>1534772.11</v>
      </c>
      <c r="V17" s="33"/>
      <c r="W17" s="33">
        <v>2151620.37</v>
      </c>
      <c r="X17" s="33"/>
      <c r="Y17" s="33">
        <v>1346.18</v>
      </c>
      <c r="AA17" s="33">
        <v>1358687.5</v>
      </c>
      <c r="AC17" s="33">
        <v>156050</v>
      </c>
      <c r="AD17" s="37">
        <v>2480850.5</v>
      </c>
      <c r="AF17" s="37">
        <v>44730</v>
      </c>
      <c r="AG17" s="37">
        <v>1260</v>
      </c>
      <c r="AH17" s="37">
        <v>1075741.1599999999</v>
      </c>
      <c r="AI17" s="37">
        <v>125855.5</v>
      </c>
      <c r="AM17" s="236">
        <f t="shared" si="1"/>
        <v>1575399.3900000001</v>
      </c>
      <c r="AN17" s="38">
        <f t="shared" si="2"/>
        <v>551401.62</v>
      </c>
      <c r="AO17" s="53">
        <f t="shared" si="3"/>
        <v>1023997.7700000001</v>
      </c>
      <c r="AP17" s="47">
        <f t="shared" si="4"/>
        <v>3667704.0500000003</v>
      </c>
      <c r="AQ17" s="39">
        <f t="shared" si="5"/>
        <v>3728437.16</v>
      </c>
      <c r="AR17" s="53">
        <f t="shared" si="6"/>
        <v>-60733.10999999987</v>
      </c>
    </row>
    <row r="18" spans="1:44" x14ac:dyDescent="0.2">
      <c r="A18" s="32" t="s">
        <v>602</v>
      </c>
      <c r="B18" s="32" t="s">
        <v>331</v>
      </c>
      <c r="C18" s="32">
        <v>11376</v>
      </c>
      <c r="D18" s="32" t="s">
        <v>109</v>
      </c>
      <c r="E18" s="32" t="s">
        <v>109</v>
      </c>
      <c r="F18" s="36">
        <v>4056778.96</v>
      </c>
      <c r="G18" s="36">
        <v>40732.559999999998</v>
      </c>
      <c r="H18" s="36">
        <v>453873.49</v>
      </c>
      <c r="K18" s="126">
        <v>813252.02</v>
      </c>
      <c r="L18" s="126">
        <v>224580.79</v>
      </c>
      <c r="M18" s="59">
        <v>36794.910000000003</v>
      </c>
      <c r="N18" s="59">
        <v>286893.73</v>
      </c>
      <c r="P18" s="59">
        <v>845.97</v>
      </c>
      <c r="T18" s="126">
        <v>3872216.14</v>
      </c>
      <c r="U18" s="126">
        <v>1567224.53</v>
      </c>
      <c r="V18" s="33"/>
      <c r="W18" s="33">
        <v>2699340.28</v>
      </c>
      <c r="X18" s="33"/>
      <c r="Y18" s="33">
        <v>9150.58</v>
      </c>
      <c r="AA18" s="33">
        <v>1396155.5</v>
      </c>
      <c r="AC18" s="33">
        <v>381328</v>
      </c>
      <c r="AD18" s="37">
        <v>2547132.58</v>
      </c>
      <c r="AF18" s="37">
        <v>32266</v>
      </c>
      <c r="AG18" s="37">
        <v>25891</v>
      </c>
      <c r="AH18" s="37">
        <v>1648671.18</v>
      </c>
      <c r="AI18" s="37">
        <v>363099.06</v>
      </c>
      <c r="AL18" s="37">
        <v>43672</v>
      </c>
      <c r="AM18" s="236">
        <f t="shared" si="1"/>
        <v>4551385.01</v>
      </c>
      <c r="AN18" s="38">
        <f t="shared" si="2"/>
        <v>324534.61</v>
      </c>
      <c r="AO18" s="53">
        <f t="shared" si="3"/>
        <v>4226850.3999999994</v>
      </c>
      <c r="AP18" s="47">
        <f t="shared" si="4"/>
        <v>4485974.3599999994</v>
      </c>
      <c r="AQ18" s="39">
        <f t="shared" si="5"/>
        <v>4660731.8199999994</v>
      </c>
      <c r="AR18" s="53">
        <f t="shared" si="6"/>
        <v>-174757.45999999996</v>
      </c>
    </row>
    <row r="19" spans="1:44" x14ac:dyDescent="0.2">
      <c r="A19" s="32" t="s">
        <v>602</v>
      </c>
      <c r="B19" s="32" t="s">
        <v>331</v>
      </c>
      <c r="C19" s="32">
        <v>5535</v>
      </c>
      <c r="D19" s="32" t="s">
        <v>110</v>
      </c>
      <c r="E19" s="32" t="s">
        <v>110</v>
      </c>
      <c r="F19" s="36">
        <v>1441734.71</v>
      </c>
      <c r="G19" s="36">
        <v>43207.95</v>
      </c>
      <c r="H19" s="36">
        <v>345955.73</v>
      </c>
      <c r="K19" s="126">
        <v>1600741.42</v>
      </c>
      <c r="L19" s="126">
        <v>846829.17</v>
      </c>
      <c r="M19" s="59">
        <v>7242</v>
      </c>
      <c r="N19" s="59">
        <v>80102.59</v>
      </c>
      <c r="O19" s="59">
        <v>15000</v>
      </c>
      <c r="P19" s="59">
        <v>0</v>
      </c>
      <c r="T19" s="126">
        <v>3098985.87</v>
      </c>
      <c r="U19" s="126">
        <v>1097038.29</v>
      </c>
      <c r="V19" s="33"/>
      <c r="W19" s="33">
        <v>1660718.98</v>
      </c>
      <c r="X19" s="33"/>
      <c r="Y19" s="33">
        <v>2577.7800000000002</v>
      </c>
      <c r="AA19" s="33">
        <v>1592198</v>
      </c>
      <c r="AC19" s="33">
        <v>268072</v>
      </c>
      <c r="AD19" s="37">
        <v>2313634</v>
      </c>
      <c r="AF19" s="37">
        <v>2000</v>
      </c>
      <c r="AG19" s="37">
        <v>32398</v>
      </c>
      <c r="AH19" s="37">
        <v>777525.98</v>
      </c>
      <c r="AI19" s="37">
        <v>417908.55</v>
      </c>
      <c r="AM19" s="236">
        <f t="shared" si="1"/>
        <v>1830898.39</v>
      </c>
      <c r="AN19" s="38">
        <f t="shared" si="2"/>
        <v>102344.59</v>
      </c>
      <c r="AO19" s="53">
        <f t="shared" si="3"/>
        <v>1728553.7999999998</v>
      </c>
      <c r="AP19" s="47">
        <f t="shared" si="4"/>
        <v>3523566.76</v>
      </c>
      <c r="AQ19" s="39">
        <f t="shared" si="5"/>
        <v>3543466.53</v>
      </c>
      <c r="AR19" s="53">
        <f t="shared" si="6"/>
        <v>-19899.770000000019</v>
      </c>
    </row>
    <row r="20" spans="1:44" x14ac:dyDescent="0.2">
      <c r="A20" s="32" t="s">
        <v>602</v>
      </c>
      <c r="B20" s="32" t="s">
        <v>331</v>
      </c>
      <c r="C20" s="32">
        <v>4498</v>
      </c>
      <c r="D20" s="32" t="s">
        <v>111</v>
      </c>
      <c r="E20" s="32" t="s">
        <v>111</v>
      </c>
      <c r="F20" s="36">
        <v>642780.53</v>
      </c>
      <c r="G20" s="36">
        <v>39646.9</v>
      </c>
      <c r="H20" s="36">
        <v>262985.13</v>
      </c>
      <c r="K20" s="126">
        <v>2248663.2799999998</v>
      </c>
      <c r="L20" s="126">
        <v>1030855.26</v>
      </c>
      <c r="M20" s="59">
        <v>152777</v>
      </c>
      <c r="N20" s="59">
        <v>165715.96</v>
      </c>
      <c r="O20" s="59">
        <v>16768.8</v>
      </c>
      <c r="P20" s="59">
        <v>0</v>
      </c>
      <c r="T20" s="126">
        <v>2518132.6800000002</v>
      </c>
      <c r="U20" s="126">
        <v>1718005.94</v>
      </c>
      <c r="V20" s="33"/>
      <c r="W20" s="33">
        <v>1293104.3500000001</v>
      </c>
      <c r="X20" s="33"/>
      <c r="Y20" s="33">
        <v>1131.55</v>
      </c>
      <c r="AA20" s="33">
        <v>1173832</v>
      </c>
      <c r="AC20" s="33">
        <v>151100</v>
      </c>
      <c r="AD20" s="37">
        <v>1922223</v>
      </c>
      <c r="AF20" s="37">
        <v>43102</v>
      </c>
      <c r="AH20" s="37">
        <v>820385.86</v>
      </c>
      <c r="AI20" s="37">
        <v>179926.32</v>
      </c>
      <c r="AM20" s="236">
        <f t="shared" si="1"/>
        <v>945412.56</v>
      </c>
      <c r="AN20" s="38">
        <f t="shared" si="2"/>
        <v>335261.75999999995</v>
      </c>
      <c r="AO20" s="53">
        <f t="shared" si="3"/>
        <v>610150.80000000005</v>
      </c>
      <c r="AP20" s="47">
        <f t="shared" si="4"/>
        <v>2619167.9000000004</v>
      </c>
      <c r="AQ20" s="39">
        <f t="shared" si="5"/>
        <v>2965637.1799999997</v>
      </c>
      <c r="AR20" s="53">
        <f t="shared" si="6"/>
        <v>-346469.27999999933</v>
      </c>
    </row>
    <row r="21" spans="1:44" x14ac:dyDescent="0.2">
      <c r="A21" s="32" t="s">
        <v>602</v>
      </c>
      <c r="B21" s="32" t="s">
        <v>331</v>
      </c>
      <c r="C21" s="32">
        <v>8085</v>
      </c>
      <c r="D21" s="32" t="s">
        <v>112</v>
      </c>
      <c r="E21" s="32" t="s">
        <v>112</v>
      </c>
      <c r="F21" s="36">
        <v>1575610.18</v>
      </c>
      <c r="G21" s="36">
        <v>45574.85</v>
      </c>
      <c r="H21" s="36">
        <v>1215217.54</v>
      </c>
      <c r="K21" s="126">
        <v>1641154.63</v>
      </c>
      <c r="L21" s="126">
        <v>1047100.12</v>
      </c>
      <c r="N21" s="59">
        <v>283992.15999999997</v>
      </c>
      <c r="O21" s="59">
        <v>18709.2</v>
      </c>
      <c r="P21" s="59">
        <v>0</v>
      </c>
      <c r="T21" s="126">
        <v>880903.6</v>
      </c>
      <c r="U21" s="126">
        <v>3950541.16</v>
      </c>
      <c r="V21" s="33"/>
      <c r="W21" s="33">
        <v>3228638.95</v>
      </c>
      <c r="X21" s="33">
        <v>112670</v>
      </c>
      <c r="Y21" s="33">
        <v>2319.09</v>
      </c>
      <c r="AA21" s="33">
        <v>1157065</v>
      </c>
      <c r="AC21" s="33">
        <v>228140</v>
      </c>
      <c r="AD21" s="37">
        <v>1899775</v>
      </c>
      <c r="AF21" s="37">
        <v>57926</v>
      </c>
      <c r="AH21" s="37">
        <v>2171801.7999999998</v>
      </c>
      <c r="AI21" s="37">
        <v>208819.04</v>
      </c>
      <c r="AM21" s="236">
        <f t="shared" si="1"/>
        <v>2836402.5700000003</v>
      </c>
      <c r="AN21" s="38">
        <f t="shared" si="2"/>
        <v>302701.36</v>
      </c>
      <c r="AO21" s="53">
        <f t="shared" si="3"/>
        <v>2533701.2100000004</v>
      </c>
      <c r="AP21" s="47">
        <f t="shared" si="4"/>
        <v>4728833.04</v>
      </c>
      <c r="AQ21" s="39">
        <f t="shared" si="5"/>
        <v>4338321.84</v>
      </c>
      <c r="AR21" s="53">
        <f t="shared" si="6"/>
        <v>390511.20000000019</v>
      </c>
    </row>
    <row r="22" spans="1:44" x14ac:dyDescent="0.2">
      <c r="A22" s="32" t="s">
        <v>602</v>
      </c>
      <c r="B22" s="32" t="s">
        <v>331</v>
      </c>
      <c r="C22" s="32">
        <v>8539</v>
      </c>
      <c r="D22" s="32" t="s">
        <v>113</v>
      </c>
      <c r="E22" s="32" t="s">
        <v>113</v>
      </c>
      <c r="F22" s="36">
        <v>2034864.64</v>
      </c>
      <c r="G22" s="36">
        <v>129327.34</v>
      </c>
      <c r="H22" s="36">
        <v>354661.61</v>
      </c>
      <c r="K22" s="126">
        <v>1176633.67</v>
      </c>
      <c r="L22" s="126">
        <v>840548.68</v>
      </c>
      <c r="M22" s="59">
        <v>3000</v>
      </c>
      <c r="N22" s="59">
        <v>178386</v>
      </c>
      <c r="O22" s="59">
        <v>15000</v>
      </c>
      <c r="P22" s="59">
        <v>552.26</v>
      </c>
      <c r="T22" s="126">
        <v>1577536.92</v>
      </c>
      <c r="U22" s="126">
        <v>2643840</v>
      </c>
      <c r="V22" s="33"/>
      <c r="W22" s="33">
        <v>2823196.24</v>
      </c>
      <c r="X22" s="33"/>
      <c r="Y22" s="33">
        <v>4160.13</v>
      </c>
      <c r="AA22" s="33">
        <v>1214394.8999999999</v>
      </c>
      <c r="AC22" s="33">
        <v>461029</v>
      </c>
      <c r="AD22" s="37">
        <v>2439217.9</v>
      </c>
      <c r="AF22" s="37">
        <v>54150</v>
      </c>
      <c r="AH22" s="37">
        <v>1654443.84</v>
      </c>
      <c r="AI22" s="37">
        <v>233882.77</v>
      </c>
      <c r="AL22" s="37">
        <v>3365</v>
      </c>
      <c r="AM22" s="236">
        <f t="shared" si="1"/>
        <v>2518853.59</v>
      </c>
      <c r="AN22" s="38">
        <f t="shared" si="2"/>
        <v>196938.26</v>
      </c>
      <c r="AO22" s="53">
        <f t="shared" si="3"/>
        <v>2321915.33</v>
      </c>
      <c r="AP22" s="47">
        <f t="shared" si="4"/>
        <v>4502780.2699999996</v>
      </c>
      <c r="AQ22" s="39">
        <f t="shared" si="5"/>
        <v>4385059.51</v>
      </c>
      <c r="AR22" s="53">
        <f t="shared" si="6"/>
        <v>117720.75999999978</v>
      </c>
    </row>
    <row r="23" spans="1:44" x14ac:dyDescent="0.2">
      <c r="A23" s="32" t="s">
        <v>602</v>
      </c>
      <c r="B23" s="32" t="s">
        <v>331</v>
      </c>
      <c r="C23" s="32">
        <v>4617</v>
      </c>
      <c r="D23" s="32" t="s">
        <v>114</v>
      </c>
      <c r="E23" s="32" t="s">
        <v>114</v>
      </c>
      <c r="F23" s="36">
        <v>1015115.94</v>
      </c>
      <c r="G23" s="36">
        <v>25772.85</v>
      </c>
      <c r="H23" s="36">
        <v>207760.66</v>
      </c>
      <c r="K23" s="126">
        <v>933299.24</v>
      </c>
      <c r="L23" s="126">
        <v>53768.47</v>
      </c>
      <c r="N23" s="59">
        <v>145115.38</v>
      </c>
      <c r="P23" s="59">
        <v>0</v>
      </c>
      <c r="T23" s="126">
        <v>-148302.35999999999</v>
      </c>
      <c r="U23" s="126">
        <v>2287723.02</v>
      </c>
      <c r="V23" s="33"/>
      <c r="W23" s="33">
        <v>1493306.04</v>
      </c>
      <c r="X23" s="33">
        <v>178161</v>
      </c>
      <c r="Y23" s="33">
        <v>1632.98</v>
      </c>
      <c r="AA23" s="33">
        <v>2097165.5</v>
      </c>
      <c r="AC23" s="33">
        <v>115620.5</v>
      </c>
      <c r="AD23" s="37">
        <v>2746082</v>
      </c>
      <c r="AF23" s="37">
        <v>53569.71</v>
      </c>
      <c r="AH23" s="37">
        <v>950735.58</v>
      </c>
      <c r="AI23" s="37">
        <v>177370.1</v>
      </c>
      <c r="AL23" s="37">
        <v>6947.51</v>
      </c>
      <c r="AM23" s="236">
        <f t="shared" si="1"/>
        <v>1248649.45</v>
      </c>
      <c r="AN23" s="38">
        <f t="shared" si="2"/>
        <v>145115.38</v>
      </c>
      <c r="AO23" s="53">
        <f t="shared" si="3"/>
        <v>1103534.0699999998</v>
      </c>
      <c r="AP23" s="47">
        <f t="shared" si="4"/>
        <v>3885886.02</v>
      </c>
      <c r="AQ23" s="39">
        <f t="shared" si="5"/>
        <v>3934704.9</v>
      </c>
      <c r="AR23" s="53">
        <f t="shared" si="6"/>
        <v>-48818.879999999888</v>
      </c>
    </row>
    <row r="24" spans="1:44" x14ac:dyDescent="0.2">
      <c r="A24" s="32" t="s">
        <v>602</v>
      </c>
      <c r="B24" s="32" t="s">
        <v>331</v>
      </c>
      <c r="C24" s="32">
        <v>8025</v>
      </c>
      <c r="D24" s="32" t="s">
        <v>115</v>
      </c>
      <c r="E24" s="32" t="s">
        <v>115</v>
      </c>
      <c r="F24" s="36">
        <v>1891573.56</v>
      </c>
      <c r="G24" s="36">
        <v>121963</v>
      </c>
      <c r="H24" s="36">
        <v>466791.87</v>
      </c>
      <c r="K24" s="126">
        <v>749533.41</v>
      </c>
      <c r="L24" s="126">
        <v>465867.63</v>
      </c>
      <c r="M24" s="59">
        <v>4900</v>
      </c>
      <c r="N24" s="59">
        <v>120246.73</v>
      </c>
      <c r="O24" s="59">
        <v>15000</v>
      </c>
      <c r="P24" s="59">
        <v>0</v>
      </c>
      <c r="T24" s="126">
        <v>664292.71</v>
      </c>
      <c r="U24" s="126">
        <v>2980228.7</v>
      </c>
      <c r="V24" s="33"/>
      <c r="W24" s="33">
        <v>1777923.08</v>
      </c>
      <c r="X24" s="33">
        <v>329525</v>
      </c>
      <c r="Y24" s="33">
        <v>2956.69</v>
      </c>
      <c r="AA24" s="33">
        <v>2725273.7</v>
      </c>
      <c r="AC24" s="33">
        <v>285528</v>
      </c>
      <c r="AD24" s="37">
        <v>3640031.7</v>
      </c>
      <c r="AF24" s="37">
        <v>59360</v>
      </c>
      <c r="AH24" s="37">
        <v>1278010.72</v>
      </c>
      <c r="AI24" s="37">
        <v>231560.37</v>
      </c>
      <c r="AL24" s="37">
        <v>1182.3499999999999</v>
      </c>
      <c r="AM24" s="236">
        <f t="shared" si="1"/>
        <v>2480328.4300000002</v>
      </c>
      <c r="AN24" s="38">
        <f t="shared" si="2"/>
        <v>140146.72999999998</v>
      </c>
      <c r="AO24" s="53">
        <f t="shared" si="3"/>
        <v>2340181.7000000002</v>
      </c>
      <c r="AP24" s="47">
        <f t="shared" si="4"/>
        <v>5121206.4700000007</v>
      </c>
      <c r="AQ24" s="39">
        <f t="shared" si="5"/>
        <v>5210145.1399999997</v>
      </c>
      <c r="AR24" s="53">
        <f t="shared" si="6"/>
        <v>-88938.669999998994</v>
      </c>
    </row>
    <row r="25" spans="1:44" x14ac:dyDescent="0.2">
      <c r="A25" s="32" t="s">
        <v>602</v>
      </c>
      <c r="B25" s="32" t="s">
        <v>331</v>
      </c>
      <c r="C25" s="32">
        <v>9296</v>
      </c>
      <c r="D25" s="32" t="s">
        <v>116</v>
      </c>
      <c r="E25" s="32" t="s">
        <v>116</v>
      </c>
      <c r="F25" s="36">
        <v>2146664.08</v>
      </c>
      <c r="G25" s="36">
        <v>234853.46</v>
      </c>
      <c r="H25" s="36">
        <v>1024427.85</v>
      </c>
      <c r="K25" s="126">
        <v>394427.35</v>
      </c>
      <c r="L25" s="126">
        <v>755324.88</v>
      </c>
      <c r="N25" s="59">
        <v>387387.17</v>
      </c>
      <c r="O25" s="59">
        <v>15000</v>
      </c>
      <c r="P25" s="59">
        <v>1370.06</v>
      </c>
      <c r="T25" s="126">
        <v>2798162.42</v>
      </c>
      <c r="U25" s="126">
        <v>928313.81</v>
      </c>
      <c r="V25" s="33"/>
      <c r="W25" s="33">
        <v>2627014.29</v>
      </c>
      <c r="X25" s="33">
        <v>223850</v>
      </c>
      <c r="AA25" s="33">
        <v>2528895.5</v>
      </c>
      <c r="AC25" s="33">
        <v>6470</v>
      </c>
      <c r="AD25" s="37">
        <v>3671465.5</v>
      </c>
      <c r="AF25" s="37">
        <v>56425</v>
      </c>
      <c r="AG25" s="37">
        <v>8170</v>
      </c>
      <c r="AH25" s="37">
        <v>959694.06</v>
      </c>
      <c r="AI25" s="37">
        <v>259011.07</v>
      </c>
      <c r="AL25" s="37">
        <v>6000</v>
      </c>
      <c r="AM25" s="236">
        <f t="shared" si="1"/>
        <v>3405945.39</v>
      </c>
      <c r="AN25" s="38">
        <f t="shared" si="2"/>
        <v>403757.23</v>
      </c>
      <c r="AO25" s="53">
        <f t="shared" si="3"/>
        <v>3002188.16</v>
      </c>
      <c r="AP25" s="47">
        <f t="shared" si="4"/>
        <v>5386229.79</v>
      </c>
      <c r="AQ25" s="39">
        <f t="shared" si="5"/>
        <v>4960765.6300000008</v>
      </c>
      <c r="AR25" s="53">
        <f t="shared" si="6"/>
        <v>425464.15999999922</v>
      </c>
    </row>
    <row r="26" spans="1:44" x14ac:dyDescent="0.2">
      <c r="A26" s="32" t="s">
        <v>602</v>
      </c>
      <c r="B26" s="32" t="s">
        <v>331</v>
      </c>
      <c r="C26" s="32">
        <v>6137</v>
      </c>
      <c r="D26" s="32" t="s">
        <v>117</v>
      </c>
      <c r="E26" s="32" t="s">
        <v>117</v>
      </c>
      <c r="F26" s="36">
        <v>1528603.34</v>
      </c>
      <c r="G26" s="36">
        <v>312167</v>
      </c>
      <c r="H26" s="36">
        <v>473284.49</v>
      </c>
      <c r="K26" s="126">
        <v>127454.31</v>
      </c>
      <c r="L26" s="126">
        <v>880600.92</v>
      </c>
      <c r="N26" s="59">
        <v>239297.29</v>
      </c>
      <c r="P26" s="59">
        <v>0</v>
      </c>
      <c r="T26" s="126">
        <v>1807343.41</v>
      </c>
      <c r="U26" s="126">
        <v>955989.15</v>
      </c>
      <c r="V26" s="33"/>
      <c r="W26" s="33">
        <v>2230469.0699999998</v>
      </c>
      <c r="X26" s="33"/>
      <c r="Y26" s="33">
        <v>3266.4</v>
      </c>
      <c r="AA26" s="33">
        <v>2488109.9</v>
      </c>
      <c r="AC26" s="33">
        <v>261420</v>
      </c>
      <c r="AD26" s="37">
        <v>3216028.9</v>
      </c>
      <c r="AF26" s="37">
        <v>2000</v>
      </c>
      <c r="AH26" s="37">
        <v>1248163.21</v>
      </c>
      <c r="AI26" s="37">
        <v>197593.05</v>
      </c>
      <c r="AM26" s="236">
        <f t="shared" si="1"/>
        <v>2314054.83</v>
      </c>
      <c r="AN26" s="38">
        <f t="shared" si="2"/>
        <v>239297.29</v>
      </c>
      <c r="AO26" s="53">
        <f t="shared" si="3"/>
        <v>2074757.54</v>
      </c>
      <c r="AP26" s="47">
        <f t="shared" si="4"/>
        <v>4983265.3699999992</v>
      </c>
      <c r="AQ26" s="39">
        <f t="shared" si="5"/>
        <v>4663785.1599999992</v>
      </c>
      <c r="AR26" s="53">
        <f t="shared" si="6"/>
        <v>319480.20999999996</v>
      </c>
    </row>
    <row r="27" spans="1:44" x14ac:dyDescent="0.2">
      <c r="A27" s="32" t="s">
        <v>602</v>
      </c>
      <c r="B27" s="32" t="s">
        <v>331</v>
      </c>
      <c r="C27" s="32">
        <v>5098</v>
      </c>
      <c r="D27" s="32" t="s">
        <v>118</v>
      </c>
      <c r="E27" s="32" t="s">
        <v>118</v>
      </c>
      <c r="F27" s="36">
        <v>504101.26</v>
      </c>
      <c r="G27" s="36">
        <v>98400</v>
      </c>
      <c r="H27" s="36">
        <v>395223.92</v>
      </c>
      <c r="K27" s="126">
        <v>1035366.71</v>
      </c>
      <c r="L27" s="126">
        <v>535780.32999999996</v>
      </c>
      <c r="M27" s="59">
        <v>13710</v>
      </c>
      <c r="N27" s="59">
        <v>191082</v>
      </c>
      <c r="P27" s="59">
        <v>0</v>
      </c>
      <c r="T27" s="126">
        <v>1217688.32</v>
      </c>
      <c r="U27" s="126">
        <v>1540469.93</v>
      </c>
      <c r="V27" s="33"/>
      <c r="W27" s="33">
        <v>1800178.62</v>
      </c>
      <c r="X27" s="33">
        <v>276925</v>
      </c>
      <c r="Y27" s="33">
        <v>1574.71</v>
      </c>
      <c r="AA27" s="33">
        <v>786253.7</v>
      </c>
      <c r="AC27" s="33">
        <v>196750</v>
      </c>
      <c r="AD27" s="37">
        <v>1648969.7</v>
      </c>
      <c r="AF27" s="37">
        <v>25188</v>
      </c>
      <c r="AG27" s="37">
        <v>11900</v>
      </c>
      <c r="AH27" s="37">
        <v>1446072.07</v>
      </c>
      <c r="AI27" s="37">
        <v>323630.28999999998</v>
      </c>
      <c r="AM27" s="236">
        <f t="shared" si="1"/>
        <v>997725.17999999993</v>
      </c>
      <c r="AN27" s="38">
        <f t="shared" si="2"/>
        <v>204792</v>
      </c>
      <c r="AO27" s="53">
        <f t="shared" si="3"/>
        <v>792933.17999999993</v>
      </c>
      <c r="AP27" s="47">
        <f t="shared" si="4"/>
        <v>3061682.0300000003</v>
      </c>
      <c r="AQ27" s="39">
        <f t="shared" si="5"/>
        <v>3455760.06</v>
      </c>
      <c r="AR27" s="53">
        <f t="shared" si="6"/>
        <v>-394078.0299999998</v>
      </c>
    </row>
    <row r="28" spans="1:44" x14ac:dyDescent="0.2">
      <c r="A28" s="32" t="s">
        <v>602</v>
      </c>
      <c r="B28" s="32" t="s">
        <v>331</v>
      </c>
      <c r="C28" s="32">
        <v>10388</v>
      </c>
      <c r="D28" s="32" t="s">
        <v>119</v>
      </c>
      <c r="E28" s="32" t="s">
        <v>119</v>
      </c>
      <c r="F28" s="36">
        <v>2583594.73</v>
      </c>
      <c r="G28" s="36">
        <v>108339</v>
      </c>
      <c r="H28" s="36">
        <v>430828.52</v>
      </c>
      <c r="K28" s="126">
        <v>241534.09</v>
      </c>
      <c r="L28" s="126">
        <v>567315.38</v>
      </c>
      <c r="N28" s="59">
        <v>400050</v>
      </c>
      <c r="P28" s="59">
        <v>0</v>
      </c>
      <c r="R28" s="126">
        <v>13322</v>
      </c>
      <c r="T28" s="126">
        <v>669817.43000000005</v>
      </c>
      <c r="U28" s="126">
        <v>2399548.4500000002</v>
      </c>
      <c r="V28" s="33"/>
      <c r="W28" s="33">
        <v>2758107.3</v>
      </c>
      <c r="X28" s="33">
        <v>53200</v>
      </c>
      <c r="Y28" s="33">
        <v>4078.78</v>
      </c>
      <c r="AA28" s="33">
        <v>2902124</v>
      </c>
      <c r="AC28" s="33">
        <v>256185</v>
      </c>
      <c r="AD28" s="37">
        <v>4246485.12</v>
      </c>
      <c r="AF28" s="37">
        <v>53298</v>
      </c>
      <c r="AG28" s="37">
        <v>18174</v>
      </c>
      <c r="AH28" s="37">
        <v>1134910.26</v>
      </c>
      <c r="AI28" s="37">
        <v>71953.86</v>
      </c>
      <c r="AM28" s="236">
        <f t="shared" si="1"/>
        <v>3122762.25</v>
      </c>
      <c r="AN28" s="38">
        <f t="shared" si="2"/>
        <v>400050</v>
      </c>
      <c r="AO28" s="53">
        <f t="shared" si="3"/>
        <v>2722712.25</v>
      </c>
      <c r="AP28" s="47">
        <f t="shared" si="4"/>
        <v>5973695.0800000001</v>
      </c>
      <c r="AQ28" s="39">
        <f t="shared" si="5"/>
        <v>5524821.2400000002</v>
      </c>
      <c r="AR28" s="53">
        <f t="shared" si="6"/>
        <v>448873.83999999985</v>
      </c>
    </row>
    <row r="29" spans="1:44" x14ac:dyDescent="0.2">
      <c r="A29" s="32" t="s">
        <v>602</v>
      </c>
      <c r="B29" s="32" t="s">
        <v>331</v>
      </c>
      <c r="C29" s="32">
        <v>8779</v>
      </c>
      <c r="D29" s="32" t="s">
        <v>120</v>
      </c>
      <c r="E29" s="32" t="s">
        <v>120</v>
      </c>
      <c r="F29" s="36">
        <v>732508.94</v>
      </c>
      <c r="G29" s="36">
        <v>58327.94</v>
      </c>
      <c r="H29" s="36">
        <v>412092.49</v>
      </c>
      <c r="K29" s="126">
        <v>1748391.16</v>
      </c>
      <c r="L29" s="126">
        <v>637551.34</v>
      </c>
      <c r="N29" s="59">
        <v>63381</v>
      </c>
      <c r="O29" s="59">
        <v>37466</v>
      </c>
      <c r="P29" s="59">
        <v>0</v>
      </c>
      <c r="S29" s="126">
        <v>-583672.99</v>
      </c>
      <c r="T29" s="126">
        <v>334039.17</v>
      </c>
      <c r="U29" s="126">
        <v>3847094.62</v>
      </c>
      <c r="V29" s="33"/>
      <c r="W29" s="33">
        <v>2308984.38</v>
      </c>
      <c r="X29" s="33"/>
      <c r="Y29" s="33">
        <v>1700.44</v>
      </c>
      <c r="AA29" s="33">
        <v>2470736.5</v>
      </c>
      <c r="AC29" s="33">
        <v>342399</v>
      </c>
      <c r="AD29" s="37">
        <v>3440859.5</v>
      </c>
      <c r="AF29" s="37">
        <v>12428</v>
      </c>
      <c r="AH29" s="37">
        <v>1589171.28</v>
      </c>
      <c r="AI29" s="37">
        <v>177601.47</v>
      </c>
      <c r="AL29" s="37">
        <v>13196</v>
      </c>
      <c r="AM29" s="236">
        <f t="shared" si="1"/>
        <v>1202929.3699999999</v>
      </c>
      <c r="AN29" s="38">
        <f t="shared" si="2"/>
        <v>100847</v>
      </c>
      <c r="AO29" s="53">
        <f t="shared" si="3"/>
        <v>1102082.3699999999</v>
      </c>
      <c r="AP29" s="47">
        <f t="shared" si="4"/>
        <v>5123820.32</v>
      </c>
      <c r="AQ29" s="39">
        <f t="shared" si="5"/>
        <v>5233256.25</v>
      </c>
      <c r="AR29" s="53">
        <f t="shared" si="6"/>
        <v>-109435.9299999997</v>
      </c>
    </row>
    <row r="30" spans="1:44" x14ac:dyDescent="0.2">
      <c r="A30" s="32" t="s">
        <v>602</v>
      </c>
      <c r="B30" s="32" t="s">
        <v>331</v>
      </c>
      <c r="C30" s="32">
        <v>13821</v>
      </c>
      <c r="D30" s="32" t="s">
        <v>121</v>
      </c>
      <c r="E30" s="32" t="s">
        <v>121</v>
      </c>
      <c r="F30" s="36">
        <v>2434629.5</v>
      </c>
      <c r="G30" s="36">
        <v>142875.85</v>
      </c>
      <c r="H30" s="36">
        <v>549479.26</v>
      </c>
      <c r="K30" s="126">
        <v>4</v>
      </c>
      <c r="L30" s="126">
        <v>645791.56000000006</v>
      </c>
      <c r="M30" s="59">
        <v>3500</v>
      </c>
      <c r="N30" s="59">
        <v>398170.91</v>
      </c>
      <c r="P30" s="59">
        <v>0</v>
      </c>
      <c r="T30" s="126">
        <v>871242.21</v>
      </c>
      <c r="U30" s="126">
        <v>2781867.7</v>
      </c>
      <c r="V30" s="33"/>
      <c r="W30" s="33">
        <v>2700145</v>
      </c>
      <c r="X30" s="33">
        <v>59125</v>
      </c>
      <c r="Y30" s="33">
        <v>4428.2700000000004</v>
      </c>
      <c r="AA30" s="33">
        <v>3206493.5</v>
      </c>
      <c r="AC30" s="33">
        <v>230578</v>
      </c>
      <c r="AD30" s="37">
        <v>4658769.5</v>
      </c>
      <c r="AF30" s="37">
        <v>62360</v>
      </c>
      <c r="AH30" s="37">
        <v>1654666.6</v>
      </c>
      <c r="AI30" s="37">
        <v>106974.32</v>
      </c>
      <c r="AM30" s="236">
        <f t="shared" si="1"/>
        <v>3126984.6100000003</v>
      </c>
      <c r="AN30" s="38">
        <f t="shared" si="2"/>
        <v>401670.91</v>
      </c>
      <c r="AO30" s="53">
        <f t="shared" si="3"/>
        <v>2725313.7</v>
      </c>
      <c r="AP30" s="47">
        <f t="shared" si="4"/>
        <v>6200769.7699999996</v>
      </c>
      <c r="AQ30" s="39">
        <f t="shared" si="5"/>
        <v>6482770.4199999999</v>
      </c>
      <c r="AR30" s="53">
        <f t="shared" si="6"/>
        <v>-282000.65000000037</v>
      </c>
    </row>
    <row r="31" spans="1:44" x14ac:dyDescent="0.2">
      <c r="A31" s="32" t="s">
        <v>602</v>
      </c>
      <c r="B31" s="32" t="s">
        <v>331</v>
      </c>
      <c r="C31" s="32">
        <v>6605</v>
      </c>
      <c r="D31" s="32" t="s">
        <v>122</v>
      </c>
      <c r="E31" s="32" t="s">
        <v>122</v>
      </c>
      <c r="F31" s="36">
        <v>1473449.79</v>
      </c>
      <c r="G31" s="36">
        <v>63154.53</v>
      </c>
      <c r="H31" s="36">
        <v>458679.98</v>
      </c>
      <c r="K31" s="126">
        <v>705100.06</v>
      </c>
      <c r="L31" s="126">
        <v>430213.33</v>
      </c>
      <c r="M31" s="59">
        <v>0</v>
      </c>
      <c r="N31" s="59">
        <v>76150.47</v>
      </c>
      <c r="O31" s="59">
        <v>30065.279999999999</v>
      </c>
      <c r="P31" s="59">
        <v>650</v>
      </c>
      <c r="T31" s="126">
        <v>789105.82</v>
      </c>
      <c r="U31" s="126">
        <v>1887309.56</v>
      </c>
      <c r="V31" s="33"/>
      <c r="W31" s="33">
        <v>1820451.03</v>
      </c>
      <c r="X31" s="33">
        <v>262550</v>
      </c>
      <c r="Y31" s="33">
        <v>2420.84</v>
      </c>
      <c r="AA31" s="33">
        <v>3011598</v>
      </c>
      <c r="AC31" s="33">
        <v>306812</v>
      </c>
      <c r="AD31" s="37">
        <v>3666228</v>
      </c>
      <c r="AG31" s="37">
        <v>75394</v>
      </c>
      <c r="AH31" s="37">
        <v>1114760.04</v>
      </c>
      <c r="AI31" s="37">
        <v>200133.27</v>
      </c>
      <c r="AM31" s="236">
        <f t="shared" si="1"/>
        <v>1995284.3</v>
      </c>
      <c r="AN31" s="38">
        <f t="shared" si="2"/>
        <v>106865.75</v>
      </c>
      <c r="AO31" s="53">
        <f t="shared" si="3"/>
        <v>1888418.55</v>
      </c>
      <c r="AP31" s="47">
        <f t="shared" si="4"/>
        <v>5403831.8700000001</v>
      </c>
      <c r="AQ31" s="39">
        <f t="shared" si="5"/>
        <v>5056515.3099999996</v>
      </c>
      <c r="AR31" s="53">
        <f t="shared" si="6"/>
        <v>347316.56000000052</v>
      </c>
    </row>
    <row r="32" spans="1:44" x14ac:dyDescent="0.2">
      <c r="A32" s="32" t="s">
        <v>602</v>
      </c>
      <c r="B32" s="32" t="s">
        <v>331</v>
      </c>
      <c r="C32" s="32">
        <v>4845</v>
      </c>
      <c r="D32" s="32" t="s">
        <v>123</v>
      </c>
      <c r="E32" s="32" t="s">
        <v>123</v>
      </c>
      <c r="F32" s="36">
        <v>1274618.76</v>
      </c>
      <c r="G32" s="36">
        <v>55869.49</v>
      </c>
      <c r="H32" s="36">
        <v>111344.68</v>
      </c>
      <c r="K32" s="126">
        <v>504550.84</v>
      </c>
      <c r="L32" s="126">
        <v>185509.82</v>
      </c>
      <c r="N32" s="59">
        <v>121709.78</v>
      </c>
      <c r="O32" s="59">
        <v>16459.919999999998</v>
      </c>
      <c r="P32" s="59">
        <v>0</v>
      </c>
      <c r="T32" s="126">
        <v>-164244.96</v>
      </c>
      <c r="U32" s="126">
        <v>2302867.0299999998</v>
      </c>
      <c r="V32" s="33"/>
      <c r="W32" s="33">
        <v>1191678.78</v>
      </c>
      <c r="X32" s="33">
        <v>209023</v>
      </c>
      <c r="Y32" s="33">
        <v>2306.4</v>
      </c>
      <c r="AA32" s="33">
        <v>1282085</v>
      </c>
      <c r="AC32" s="33">
        <v>46584</v>
      </c>
      <c r="AD32" s="37">
        <v>1738665</v>
      </c>
      <c r="AF32" s="37">
        <v>49598</v>
      </c>
      <c r="AG32" s="37">
        <v>5020</v>
      </c>
      <c r="AH32" s="37">
        <v>921432.06</v>
      </c>
      <c r="AI32" s="37">
        <v>160730.29999999999</v>
      </c>
      <c r="AL32" s="37">
        <v>1130</v>
      </c>
      <c r="AM32" s="236">
        <f t="shared" si="1"/>
        <v>1441832.93</v>
      </c>
      <c r="AN32" s="38">
        <f t="shared" si="2"/>
        <v>138169.70000000001</v>
      </c>
      <c r="AO32" s="53">
        <f t="shared" si="3"/>
        <v>1303663.23</v>
      </c>
      <c r="AP32" s="47">
        <f t="shared" si="4"/>
        <v>2731677.1799999997</v>
      </c>
      <c r="AQ32" s="39">
        <f t="shared" si="5"/>
        <v>2876575.36</v>
      </c>
      <c r="AR32" s="53">
        <f t="shared" si="6"/>
        <v>-144898.18000000017</v>
      </c>
    </row>
    <row r="33" spans="1:44" x14ac:dyDescent="0.2">
      <c r="A33" s="32" t="s">
        <v>602</v>
      </c>
      <c r="B33" s="32" t="s">
        <v>331</v>
      </c>
      <c r="C33" s="32">
        <v>5126</v>
      </c>
      <c r="D33" s="32" t="s">
        <v>124</v>
      </c>
      <c r="E33" s="32" t="s">
        <v>124</v>
      </c>
      <c r="F33" s="36">
        <v>1140872.47</v>
      </c>
      <c r="G33" s="36">
        <v>370520.05</v>
      </c>
      <c r="H33" s="36">
        <v>400252.15999999997</v>
      </c>
      <c r="K33" s="126">
        <v>3596762.2</v>
      </c>
      <c r="L33" s="126">
        <v>870087.32</v>
      </c>
      <c r="M33" s="59">
        <v>0</v>
      </c>
      <c r="N33" s="59">
        <v>184823</v>
      </c>
      <c r="O33" s="59">
        <v>15465</v>
      </c>
      <c r="P33" s="59">
        <v>0</v>
      </c>
      <c r="T33" s="126">
        <v>5465107.9400000004</v>
      </c>
      <c r="U33" s="126">
        <v>1722667.58</v>
      </c>
      <c r="V33" s="33"/>
      <c r="W33" s="33">
        <v>1785603.86</v>
      </c>
      <c r="X33" s="33"/>
      <c r="Y33" s="33">
        <v>2425.2399999999998</v>
      </c>
      <c r="AA33" s="33">
        <v>1248086</v>
      </c>
      <c r="AC33" s="33">
        <v>306200</v>
      </c>
      <c r="AD33" s="37">
        <v>2216655</v>
      </c>
      <c r="AF33" s="37">
        <v>2880</v>
      </c>
      <c r="AH33" s="37">
        <v>1560530.36</v>
      </c>
      <c r="AI33" s="37">
        <v>571819.06000000006</v>
      </c>
      <c r="AM33" s="236">
        <f t="shared" si="1"/>
        <v>1911644.68</v>
      </c>
      <c r="AN33" s="38">
        <f t="shared" si="2"/>
        <v>200288</v>
      </c>
      <c r="AO33" s="53">
        <f t="shared" si="3"/>
        <v>1711356.68</v>
      </c>
      <c r="AP33" s="47">
        <f t="shared" si="4"/>
        <v>3342315.1</v>
      </c>
      <c r="AQ33" s="39">
        <f t="shared" si="5"/>
        <v>4351884.42</v>
      </c>
      <c r="AR33" s="53">
        <f t="shared" si="6"/>
        <v>-1009569.3199999998</v>
      </c>
    </row>
    <row r="34" spans="1:44" x14ac:dyDescent="0.2">
      <c r="A34" s="32" t="s">
        <v>602</v>
      </c>
      <c r="B34" s="32" t="s">
        <v>331</v>
      </c>
      <c r="C34" s="32">
        <v>4886</v>
      </c>
      <c r="D34" s="32" t="s">
        <v>125</v>
      </c>
      <c r="E34" s="32" t="s">
        <v>125</v>
      </c>
      <c r="F34" s="36">
        <v>1423897.72</v>
      </c>
      <c r="G34" s="36">
        <v>82810.460000000006</v>
      </c>
      <c r="H34" s="36">
        <v>383035.74</v>
      </c>
      <c r="K34" s="126">
        <v>220812.77</v>
      </c>
      <c r="L34" s="126">
        <v>405078.15</v>
      </c>
      <c r="N34" s="59">
        <v>190043.89</v>
      </c>
      <c r="O34" s="59">
        <v>9587</v>
      </c>
      <c r="P34" s="59">
        <v>0</v>
      </c>
      <c r="T34" s="126">
        <v>77806.52</v>
      </c>
      <c r="U34" s="126">
        <v>2074532.05</v>
      </c>
      <c r="V34" s="33"/>
      <c r="W34" s="33">
        <v>1571714.85</v>
      </c>
      <c r="X34" s="33">
        <v>149944</v>
      </c>
      <c r="Y34" s="33">
        <v>2899.84</v>
      </c>
      <c r="AA34" s="33">
        <v>1915851</v>
      </c>
      <c r="AC34" s="33">
        <v>97178.94</v>
      </c>
      <c r="AD34" s="37">
        <v>2453158</v>
      </c>
      <c r="AF34" s="37">
        <v>38516</v>
      </c>
      <c r="AG34" s="37">
        <v>4000</v>
      </c>
      <c r="AH34" s="37">
        <v>974122.26</v>
      </c>
      <c r="AI34" s="37">
        <v>102926.99</v>
      </c>
      <c r="AL34" s="37">
        <v>1200</v>
      </c>
      <c r="AM34" s="236">
        <f t="shared" si="1"/>
        <v>1889743.92</v>
      </c>
      <c r="AN34" s="38">
        <f t="shared" si="2"/>
        <v>199630.89</v>
      </c>
      <c r="AO34" s="53">
        <f t="shared" si="3"/>
        <v>1690113.0299999998</v>
      </c>
      <c r="AP34" s="47">
        <f t="shared" si="4"/>
        <v>3737588.6300000004</v>
      </c>
      <c r="AQ34" s="39">
        <f t="shared" si="5"/>
        <v>3573923.25</v>
      </c>
      <c r="AR34" s="53">
        <f t="shared" si="6"/>
        <v>163665.38000000035</v>
      </c>
    </row>
    <row r="35" spans="1:44" x14ac:dyDescent="0.2">
      <c r="A35" s="32" t="s">
        <v>602</v>
      </c>
      <c r="B35" s="32" t="s">
        <v>331</v>
      </c>
      <c r="C35" s="32">
        <v>4684</v>
      </c>
      <c r="D35" s="32" t="s">
        <v>126</v>
      </c>
      <c r="E35" s="32" t="s">
        <v>126</v>
      </c>
      <c r="F35" s="36">
        <v>1001113.19</v>
      </c>
      <c r="G35" s="36">
        <v>134212.70000000001</v>
      </c>
      <c r="H35" s="36">
        <v>186600.26</v>
      </c>
      <c r="J35" s="126">
        <v>5228.91</v>
      </c>
      <c r="K35" s="126">
        <v>705921.65</v>
      </c>
      <c r="L35" s="126">
        <v>882086.48</v>
      </c>
      <c r="M35" s="59">
        <v>9150</v>
      </c>
      <c r="N35" s="59">
        <v>201756.63</v>
      </c>
      <c r="O35" s="59">
        <v>15000</v>
      </c>
      <c r="P35" s="59">
        <v>0</v>
      </c>
      <c r="T35" s="126">
        <v>1815261.88</v>
      </c>
      <c r="U35" s="126">
        <v>900591.29</v>
      </c>
      <c r="V35" s="33"/>
      <c r="W35" s="33">
        <v>1413291.98</v>
      </c>
      <c r="X35" s="33">
        <v>86200</v>
      </c>
      <c r="Y35" s="33">
        <v>1674.62</v>
      </c>
      <c r="AA35" s="33">
        <v>1601190</v>
      </c>
      <c r="AC35" s="33">
        <v>76085</v>
      </c>
      <c r="AD35" s="37">
        <v>2106366</v>
      </c>
      <c r="AH35" s="37">
        <v>919129.75</v>
      </c>
      <c r="AI35" s="37">
        <v>172094.36</v>
      </c>
      <c r="AK35" s="37">
        <v>168.1</v>
      </c>
      <c r="AL35" s="37">
        <v>7280</v>
      </c>
      <c r="AM35" s="236">
        <f t="shared" si="1"/>
        <v>1321926.1499999999</v>
      </c>
      <c r="AN35" s="38">
        <f t="shared" si="2"/>
        <v>225906.63</v>
      </c>
      <c r="AO35" s="53">
        <f t="shared" si="3"/>
        <v>1096019.52</v>
      </c>
      <c r="AP35" s="47">
        <f t="shared" si="4"/>
        <v>3178441.6</v>
      </c>
      <c r="AQ35" s="39">
        <f t="shared" si="5"/>
        <v>3205038.21</v>
      </c>
      <c r="AR35" s="53">
        <f t="shared" si="6"/>
        <v>-26596.60999999987</v>
      </c>
    </row>
    <row r="36" spans="1:44" x14ac:dyDescent="0.2">
      <c r="A36" s="32" t="s">
        <v>602</v>
      </c>
      <c r="B36" s="32" t="s">
        <v>331</v>
      </c>
      <c r="C36" s="32">
        <v>7160</v>
      </c>
      <c r="D36" s="32" t="s">
        <v>127</v>
      </c>
      <c r="E36" s="32" t="s">
        <v>127</v>
      </c>
      <c r="F36" s="36">
        <v>1615760.81</v>
      </c>
      <c r="G36" s="36">
        <v>74653</v>
      </c>
      <c r="H36" s="36">
        <v>189010.67</v>
      </c>
      <c r="K36" s="126">
        <v>863627.2</v>
      </c>
      <c r="L36" s="126">
        <v>1148787.19</v>
      </c>
      <c r="M36" s="59">
        <v>0</v>
      </c>
      <c r="N36" s="59">
        <v>86825.33</v>
      </c>
      <c r="P36" s="59">
        <v>1299.1099999999999</v>
      </c>
      <c r="R36" s="126">
        <v>15000</v>
      </c>
      <c r="T36" s="126">
        <v>1109543.32</v>
      </c>
      <c r="U36" s="126">
        <v>2673935.1</v>
      </c>
      <c r="V36" s="33"/>
      <c r="W36" s="33">
        <v>2406052.9300000002</v>
      </c>
      <c r="X36" s="33">
        <v>67600</v>
      </c>
      <c r="Y36" s="33">
        <v>3041.91</v>
      </c>
      <c r="AA36" s="33">
        <v>1744444</v>
      </c>
      <c r="AC36" s="33">
        <v>224360</v>
      </c>
      <c r="AD36" s="37">
        <v>2766598</v>
      </c>
      <c r="AG36" s="37">
        <v>74728</v>
      </c>
      <c r="AH36" s="37">
        <v>1283049.58</v>
      </c>
      <c r="AI36" s="37">
        <v>315887.25</v>
      </c>
      <c r="AM36" s="236">
        <f t="shared" si="1"/>
        <v>1879424.48</v>
      </c>
      <c r="AN36" s="38">
        <f t="shared" si="2"/>
        <v>88124.44</v>
      </c>
      <c r="AO36" s="53">
        <f t="shared" si="3"/>
        <v>1791300.04</v>
      </c>
      <c r="AP36" s="47">
        <f t="shared" si="4"/>
        <v>4445498.84</v>
      </c>
      <c r="AQ36" s="39">
        <f t="shared" si="5"/>
        <v>4440262.83</v>
      </c>
      <c r="AR36" s="53">
        <f t="shared" si="6"/>
        <v>5236.0099999997765</v>
      </c>
    </row>
    <row r="37" spans="1:44" x14ac:dyDescent="0.2">
      <c r="A37" s="32" t="s">
        <v>602</v>
      </c>
      <c r="B37" s="32" t="s">
        <v>331</v>
      </c>
      <c r="C37" s="32">
        <v>5368</v>
      </c>
      <c r="D37" s="32" t="s">
        <v>128</v>
      </c>
      <c r="E37" s="32" t="s">
        <v>128</v>
      </c>
      <c r="F37" s="36">
        <v>1844811.32</v>
      </c>
      <c r="G37" s="36">
        <v>76589</v>
      </c>
      <c r="H37" s="36">
        <v>266776.23</v>
      </c>
      <c r="K37" s="126">
        <v>229363</v>
      </c>
      <c r="L37" s="126">
        <v>78952.75</v>
      </c>
      <c r="M37" s="59">
        <v>0</v>
      </c>
      <c r="N37" s="59">
        <v>97307</v>
      </c>
      <c r="P37" s="59">
        <v>0</v>
      </c>
      <c r="T37" s="126">
        <v>325465.09000000003</v>
      </c>
      <c r="U37" s="126">
        <v>1942985.43</v>
      </c>
      <c r="V37" s="33"/>
      <c r="W37" s="33">
        <v>1542860.76</v>
      </c>
      <c r="X37" s="33">
        <v>145250</v>
      </c>
      <c r="Y37" s="33">
        <v>3275.04</v>
      </c>
      <c r="AA37" s="33">
        <v>1309252</v>
      </c>
      <c r="AC37" s="33">
        <v>283400</v>
      </c>
      <c r="AD37" s="37">
        <v>1879751</v>
      </c>
      <c r="AG37" s="37">
        <v>45549</v>
      </c>
      <c r="AH37" s="37">
        <v>1079932.45</v>
      </c>
      <c r="AI37" s="37">
        <v>148070.57</v>
      </c>
      <c r="AM37" s="236">
        <f t="shared" si="1"/>
        <v>2188176.5499999998</v>
      </c>
      <c r="AN37" s="38">
        <f t="shared" si="2"/>
        <v>97307</v>
      </c>
      <c r="AO37" s="53">
        <f t="shared" si="3"/>
        <v>2090869.5499999998</v>
      </c>
      <c r="AP37" s="47">
        <f t="shared" si="4"/>
        <v>3284037.8</v>
      </c>
      <c r="AQ37" s="39">
        <f t="shared" si="5"/>
        <v>3153303.02</v>
      </c>
      <c r="AR37" s="53">
        <f t="shared" si="6"/>
        <v>130734.7799999998</v>
      </c>
    </row>
    <row r="38" spans="1:44" x14ac:dyDescent="0.2">
      <c r="A38" s="32" t="s">
        <v>602</v>
      </c>
      <c r="B38" s="32" t="s">
        <v>331</v>
      </c>
      <c r="C38" s="32">
        <v>5870</v>
      </c>
      <c r="D38" s="32" t="s">
        <v>129</v>
      </c>
      <c r="E38" s="32" t="s">
        <v>129</v>
      </c>
      <c r="F38" s="36">
        <v>963326.89</v>
      </c>
      <c r="G38" s="36">
        <v>293614.87</v>
      </c>
      <c r="H38" s="36">
        <v>353841.41</v>
      </c>
      <c r="K38" s="126">
        <v>45736.87</v>
      </c>
      <c r="L38" s="126">
        <v>114910.68</v>
      </c>
      <c r="N38" s="59">
        <v>189050</v>
      </c>
      <c r="O38" s="59">
        <v>15000</v>
      </c>
      <c r="P38" s="59">
        <v>0</v>
      </c>
      <c r="T38" s="126">
        <v>-892333.43</v>
      </c>
      <c r="U38" s="126">
        <v>2306439.37</v>
      </c>
      <c r="V38" s="33"/>
      <c r="W38" s="33">
        <v>1638031.07</v>
      </c>
      <c r="X38" s="33">
        <v>191275</v>
      </c>
      <c r="Y38" s="33">
        <v>1948.67</v>
      </c>
      <c r="AA38" s="33">
        <v>1846067</v>
      </c>
      <c r="AC38" s="33">
        <v>78800</v>
      </c>
      <c r="AD38" s="37">
        <v>2316411</v>
      </c>
      <c r="AF38" s="37">
        <v>15924</v>
      </c>
      <c r="AG38" s="37">
        <v>25796</v>
      </c>
      <c r="AH38" s="37">
        <v>1225408.76</v>
      </c>
      <c r="AI38" s="37">
        <v>17147.2</v>
      </c>
      <c r="AL38" s="37">
        <v>2160</v>
      </c>
      <c r="AM38" s="236">
        <f t="shared" si="1"/>
        <v>1610783.17</v>
      </c>
      <c r="AN38" s="38">
        <f t="shared" si="2"/>
        <v>204050</v>
      </c>
      <c r="AO38" s="53">
        <f t="shared" si="3"/>
        <v>1406733.17</v>
      </c>
      <c r="AP38" s="47">
        <f t="shared" si="4"/>
        <v>3756121.74</v>
      </c>
      <c r="AQ38" s="39">
        <f t="shared" si="5"/>
        <v>3602846.96</v>
      </c>
      <c r="AR38" s="53">
        <f t="shared" si="6"/>
        <v>153274.78000000026</v>
      </c>
    </row>
    <row r="39" spans="1:44" x14ac:dyDescent="0.2">
      <c r="A39" s="32" t="s">
        <v>602</v>
      </c>
      <c r="B39" s="32" t="s">
        <v>331</v>
      </c>
      <c r="C39" s="32">
        <v>3793</v>
      </c>
      <c r="D39" s="32" t="s">
        <v>130</v>
      </c>
      <c r="E39" s="32" t="s">
        <v>130</v>
      </c>
      <c r="F39" s="36">
        <v>722782.71999999997</v>
      </c>
      <c r="G39" s="36">
        <v>131532.79999999999</v>
      </c>
      <c r="H39" s="36">
        <v>269121.2</v>
      </c>
      <c r="K39" s="126">
        <v>511562.96</v>
      </c>
      <c r="L39" s="126">
        <v>354186.41</v>
      </c>
      <c r="N39" s="59">
        <v>61697.37</v>
      </c>
      <c r="O39" s="59">
        <v>36747.68</v>
      </c>
      <c r="P39" s="59">
        <v>0</v>
      </c>
      <c r="T39" s="126">
        <v>531294.89</v>
      </c>
      <c r="U39" s="126">
        <v>1600056.47</v>
      </c>
      <c r="V39" s="33"/>
      <c r="W39" s="33">
        <v>1353025.47</v>
      </c>
      <c r="X39" s="33">
        <v>75457.5</v>
      </c>
      <c r="Y39" s="33">
        <v>1811.47</v>
      </c>
      <c r="AA39" s="33">
        <v>1344525</v>
      </c>
      <c r="AC39" s="33">
        <v>207680</v>
      </c>
      <c r="AD39" s="37">
        <v>1866028</v>
      </c>
      <c r="AF39" s="37">
        <v>32398</v>
      </c>
      <c r="AG39" s="37">
        <v>51422</v>
      </c>
      <c r="AH39" s="37">
        <v>1024971.11</v>
      </c>
      <c r="AI39" s="37">
        <v>248290.65</v>
      </c>
      <c r="AM39" s="236">
        <f t="shared" si="1"/>
        <v>1123436.72</v>
      </c>
      <c r="AN39" s="38">
        <f t="shared" si="2"/>
        <v>98445.05</v>
      </c>
      <c r="AO39" s="53">
        <f t="shared" si="3"/>
        <v>1024991.6699999999</v>
      </c>
      <c r="AP39" s="47">
        <f t="shared" si="4"/>
        <v>2982499.44</v>
      </c>
      <c r="AQ39" s="39">
        <f t="shared" si="5"/>
        <v>3223109.76</v>
      </c>
      <c r="AR39" s="53">
        <f t="shared" si="6"/>
        <v>-240610.31999999983</v>
      </c>
    </row>
    <row r="40" spans="1:44" x14ac:dyDescent="0.2">
      <c r="A40" s="32" t="s">
        <v>602</v>
      </c>
      <c r="B40" s="32" t="s">
        <v>331</v>
      </c>
      <c r="C40" s="32">
        <v>6053</v>
      </c>
      <c r="D40" s="32" t="s">
        <v>284</v>
      </c>
      <c r="E40" s="32" t="s">
        <v>284</v>
      </c>
      <c r="F40" s="36">
        <v>1105995.8700000001</v>
      </c>
      <c r="G40" s="36">
        <v>214996.29</v>
      </c>
      <c r="H40" s="36">
        <v>322078.67</v>
      </c>
      <c r="K40" s="126">
        <v>786749.25</v>
      </c>
      <c r="L40" s="126">
        <v>220075.68</v>
      </c>
      <c r="M40" s="59">
        <v>29820.9</v>
      </c>
      <c r="N40" s="59">
        <v>226822.64</v>
      </c>
      <c r="O40" s="59">
        <v>94</v>
      </c>
      <c r="P40" s="59">
        <v>0</v>
      </c>
      <c r="R40" s="126">
        <v>15000</v>
      </c>
      <c r="T40" s="126">
        <v>15699.07</v>
      </c>
      <c r="U40" s="126">
        <v>2970314.75</v>
      </c>
      <c r="V40" s="33"/>
      <c r="W40" s="33">
        <v>1388185.59</v>
      </c>
      <c r="X40" s="33">
        <v>55000</v>
      </c>
      <c r="Y40" s="33">
        <v>2240.61</v>
      </c>
      <c r="AA40" s="33">
        <v>1177840</v>
      </c>
      <c r="AC40" s="33">
        <v>206200</v>
      </c>
      <c r="AD40" s="37">
        <v>2080366</v>
      </c>
      <c r="AF40" s="37">
        <v>52107</v>
      </c>
      <c r="AG40" s="37">
        <v>11720</v>
      </c>
      <c r="AH40" s="37">
        <v>1183494.3999999999</v>
      </c>
      <c r="AI40" s="37">
        <v>109634.4</v>
      </c>
      <c r="AM40" s="236">
        <f t="shared" si="1"/>
        <v>1643070.83</v>
      </c>
      <c r="AN40" s="38">
        <f t="shared" si="2"/>
        <v>256737.54</v>
      </c>
      <c r="AO40" s="53">
        <f t="shared" si="3"/>
        <v>1386333.29</v>
      </c>
      <c r="AP40" s="47">
        <f t="shared" si="4"/>
        <v>2829466.2</v>
      </c>
      <c r="AQ40" s="39">
        <f t="shared" si="5"/>
        <v>3437321.8</v>
      </c>
      <c r="AR40" s="53">
        <f t="shared" si="6"/>
        <v>-607855.59999999963</v>
      </c>
    </row>
    <row r="41" spans="1:44" x14ac:dyDescent="0.2">
      <c r="A41" s="32" t="s">
        <v>602</v>
      </c>
      <c r="B41" s="32" t="s">
        <v>331</v>
      </c>
      <c r="C41" s="32">
        <v>7865</v>
      </c>
      <c r="D41" s="32" t="s">
        <v>285</v>
      </c>
      <c r="E41" s="32" t="s">
        <v>285</v>
      </c>
      <c r="F41" s="36">
        <v>1436593.91</v>
      </c>
      <c r="G41" s="36">
        <v>187855</v>
      </c>
      <c r="H41" s="36">
        <v>195336.57</v>
      </c>
      <c r="K41" s="126">
        <v>1924922.99</v>
      </c>
      <c r="L41" s="126">
        <v>533500.51</v>
      </c>
      <c r="N41" s="59">
        <v>164967.32</v>
      </c>
      <c r="P41" s="59">
        <v>0</v>
      </c>
      <c r="T41" s="126">
        <v>1616369.55</v>
      </c>
      <c r="U41" s="126">
        <v>3203233.17</v>
      </c>
      <c r="V41" s="33"/>
      <c r="W41" s="33">
        <v>1361454.3</v>
      </c>
      <c r="X41" s="33">
        <v>157630</v>
      </c>
      <c r="Y41" s="33">
        <v>3657.62</v>
      </c>
      <c r="AA41" s="33">
        <v>1118510</v>
      </c>
      <c r="AC41" s="33">
        <v>135019.79999999999</v>
      </c>
      <c r="AD41" s="37">
        <v>1858033</v>
      </c>
      <c r="AF41" s="37">
        <v>36149</v>
      </c>
      <c r="AH41" s="37">
        <v>1410668.24</v>
      </c>
      <c r="AI41" s="37">
        <v>177782.54</v>
      </c>
      <c r="AM41" s="236">
        <f t="shared" si="1"/>
        <v>1819785.48</v>
      </c>
      <c r="AN41" s="38">
        <f t="shared" si="2"/>
        <v>164967.32</v>
      </c>
      <c r="AO41" s="53">
        <f t="shared" si="3"/>
        <v>1654818.16</v>
      </c>
      <c r="AP41" s="47">
        <f t="shared" si="4"/>
        <v>2776271.7199999997</v>
      </c>
      <c r="AQ41" s="39">
        <f t="shared" si="5"/>
        <v>3482632.7800000003</v>
      </c>
      <c r="AR41" s="53">
        <f t="shared" si="6"/>
        <v>-706361.06000000052</v>
      </c>
    </row>
    <row r="42" spans="1:44" x14ac:dyDescent="0.2">
      <c r="A42" s="32" t="s">
        <v>602</v>
      </c>
      <c r="B42" s="32" t="s">
        <v>331</v>
      </c>
      <c r="C42" s="32">
        <v>2654</v>
      </c>
      <c r="D42" s="32" t="s">
        <v>286</v>
      </c>
      <c r="E42" s="32" t="s">
        <v>286</v>
      </c>
      <c r="F42" s="36">
        <v>748745.84</v>
      </c>
      <c r="G42" s="36">
        <v>37482.11</v>
      </c>
      <c r="H42" s="36">
        <v>130042.92</v>
      </c>
      <c r="K42" s="126">
        <v>76477.73</v>
      </c>
      <c r="L42" s="126">
        <v>276257.90999999997</v>
      </c>
      <c r="N42" s="59">
        <v>236564.48000000001</v>
      </c>
      <c r="P42" s="59">
        <v>3328</v>
      </c>
      <c r="T42" s="126">
        <v>-603789.57999999996</v>
      </c>
      <c r="U42" s="126">
        <v>2001291.5</v>
      </c>
      <c r="V42" s="33"/>
      <c r="W42" s="33">
        <v>907385.47</v>
      </c>
      <c r="X42" s="33"/>
      <c r="AA42" s="33">
        <v>879772.6</v>
      </c>
      <c r="AC42" s="33">
        <v>900</v>
      </c>
      <c r="AD42" s="37">
        <v>1402004.6</v>
      </c>
      <c r="AF42" s="37">
        <v>4000</v>
      </c>
      <c r="AG42" s="37">
        <v>17164</v>
      </c>
      <c r="AH42" s="37">
        <v>639741.04</v>
      </c>
      <c r="AI42" s="37">
        <v>93536.320000000007</v>
      </c>
      <c r="AM42" s="236">
        <f t="shared" si="1"/>
        <v>916270.87</v>
      </c>
      <c r="AN42" s="38">
        <f t="shared" si="2"/>
        <v>239892.48000000001</v>
      </c>
      <c r="AO42" s="53">
        <f t="shared" si="3"/>
        <v>676378.39</v>
      </c>
      <c r="AP42" s="47">
        <f t="shared" si="4"/>
        <v>1788058.0699999998</v>
      </c>
      <c r="AQ42" s="39">
        <f t="shared" si="5"/>
        <v>2156445.96</v>
      </c>
      <c r="AR42" s="53">
        <f t="shared" si="6"/>
        <v>-368387.89000000013</v>
      </c>
    </row>
    <row r="43" spans="1:44" x14ac:dyDescent="0.2">
      <c r="A43" s="32" t="s">
        <v>602</v>
      </c>
      <c r="B43" s="32" t="s">
        <v>331</v>
      </c>
      <c r="C43" s="32">
        <v>5308</v>
      </c>
      <c r="D43" s="32" t="s">
        <v>314</v>
      </c>
      <c r="E43" s="32" t="s">
        <v>314</v>
      </c>
      <c r="F43" s="36">
        <v>1372012.24</v>
      </c>
      <c r="G43" s="36">
        <v>148362.69</v>
      </c>
      <c r="H43" s="36">
        <v>182651.07</v>
      </c>
      <c r="K43" s="126">
        <v>2690111.94</v>
      </c>
      <c r="L43" s="126">
        <v>530677.80000000005</v>
      </c>
      <c r="N43" s="59">
        <v>153662.42000000001</v>
      </c>
      <c r="O43" s="59">
        <v>1982.64</v>
      </c>
      <c r="P43" s="59">
        <v>0</v>
      </c>
      <c r="T43" s="126">
        <v>912113.17</v>
      </c>
      <c r="U43" s="126">
        <v>3800882.66</v>
      </c>
      <c r="V43" s="33"/>
      <c r="W43" s="33">
        <v>1622817.27</v>
      </c>
      <c r="X43" s="33">
        <v>91700</v>
      </c>
      <c r="Y43" s="33">
        <v>2741.44</v>
      </c>
      <c r="AA43" s="33">
        <v>755162</v>
      </c>
      <c r="AC43" s="33">
        <v>146600</v>
      </c>
      <c r="AD43" s="37">
        <v>1533086</v>
      </c>
      <c r="AF43" s="37">
        <v>39182</v>
      </c>
      <c r="AG43" s="37">
        <v>19040</v>
      </c>
      <c r="AH43" s="37">
        <v>804677.93</v>
      </c>
      <c r="AI43" s="37">
        <v>167859.93</v>
      </c>
      <c r="AM43" s="236">
        <f t="shared" si="1"/>
        <v>1703026</v>
      </c>
      <c r="AN43" s="38">
        <f t="shared" si="2"/>
        <v>155645.06000000003</v>
      </c>
      <c r="AO43" s="53">
        <f t="shared" si="3"/>
        <v>1547380.94</v>
      </c>
      <c r="AP43" s="47">
        <f t="shared" si="4"/>
        <v>2619020.71</v>
      </c>
      <c r="AQ43" s="39">
        <f t="shared" si="5"/>
        <v>2563845.8600000003</v>
      </c>
      <c r="AR43" s="53">
        <f t="shared" si="6"/>
        <v>55174.849999999627</v>
      </c>
    </row>
    <row r="44" spans="1:44" x14ac:dyDescent="0.2">
      <c r="A44" s="32" t="s">
        <v>606</v>
      </c>
      <c r="B44" s="32" t="s">
        <v>332</v>
      </c>
      <c r="C44" s="32">
        <v>3359</v>
      </c>
      <c r="D44" s="32" t="s">
        <v>131</v>
      </c>
      <c r="E44" s="32" t="s">
        <v>131</v>
      </c>
      <c r="F44" s="36">
        <v>712636.23</v>
      </c>
      <c r="G44" s="36">
        <v>40194.5</v>
      </c>
      <c r="H44" s="36">
        <v>108260.65</v>
      </c>
      <c r="K44" s="126">
        <v>617557.67000000004</v>
      </c>
      <c r="L44" s="126">
        <v>343109.8</v>
      </c>
      <c r="M44" s="59">
        <v>2400</v>
      </c>
      <c r="N44" s="59">
        <v>31260.19</v>
      </c>
      <c r="P44" s="59">
        <v>0</v>
      </c>
      <c r="T44" s="126">
        <v>-96579.41</v>
      </c>
      <c r="U44" s="126">
        <v>2024806.3999999999</v>
      </c>
      <c r="V44" s="33"/>
      <c r="W44" s="33">
        <v>1221178.24</v>
      </c>
      <c r="X44" s="33">
        <v>35000</v>
      </c>
      <c r="Y44" s="33">
        <v>1258.06</v>
      </c>
      <c r="AA44" s="33">
        <v>1001693</v>
      </c>
      <c r="AC44" s="33">
        <v>174294.57</v>
      </c>
      <c r="AD44" s="37">
        <v>1604343</v>
      </c>
      <c r="AF44" s="37">
        <v>17750</v>
      </c>
      <c r="AH44" s="37">
        <v>662050.81000000006</v>
      </c>
      <c r="AI44" s="37">
        <v>272272.39</v>
      </c>
      <c r="AL44" s="37">
        <v>17136</v>
      </c>
      <c r="AM44" s="236">
        <f t="shared" si="1"/>
        <v>861091.38</v>
      </c>
      <c r="AN44" s="38">
        <f t="shared" si="2"/>
        <v>33660.19</v>
      </c>
      <c r="AO44" s="53">
        <f t="shared" si="3"/>
        <v>827431.19</v>
      </c>
      <c r="AP44" s="47">
        <f t="shared" si="4"/>
        <v>2433423.8699999996</v>
      </c>
      <c r="AQ44" s="39">
        <f t="shared" si="5"/>
        <v>2573552.2000000002</v>
      </c>
      <c r="AR44" s="53">
        <f t="shared" si="6"/>
        <v>-140128.33000000054</v>
      </c>
    </row>
    <row r="45" spans="1:44" x14ac:dyDescent="0.2">
      <c r="A45" s="32" t="s">
        <v>606</v>
      </c>
      <c r="B45" s="32" t="s">
        <v>332</v>
      </c>
      <c r="C45" s="32">
        <v>3931</v>
      </c>
      <c r="D45" s="32" t="s">
        <v>132</v>
      </c>
      <c r="E45" s="32" t="s">
        <v>132</v>
      </c>
      <c r="F45" s="36">
        <v>964774.33</v>
      </c>
      <c r="G45" s="36">
        <v>23125.9</v>
      </c>
      <c r="H45" s="36">
        <v>87776.26</v>
      </c>
      <c r="K45" s="126">
        <v>619937.99</v>
      </c>
      <c r="L45" s="126">
        <v>232819.34</v>
      </c>
      <c r="M45" s="59">
        <v>2400</v>
      </c>
      <c r="N45" s="59">
        <v>47891.41</v>
      </c>
      <c r="P45" s="59">
        <v>0</v>
      </c>
      <c r="T45" s="126">
        <v>-362543.62</v>
      </c>
      <c r="U45" s="126">
        <v>2381908.6800000002</v>
      </c>
      <c r="V45" s="33"/>
      <c r="W45" s="33">
        <v>1384392.5</v>
      </c>
      <c r="X45" s="33">
        <v>233250</v>
      </c>
      <c r="Y45" s="33">
        <v>1881.69</v>
      </c>
      <c r="AA45" s="33">
        <v>791859.5</v>
      </c>
      <c r="AC45" s="33">
        <v>178688.6</v>
      </c>
      <c r="AD45" s="37">
        <v>1394085.5</v>
      </c>
      <c r="AF45" s="37">
        <v>44208</v>
      </c>
      <c r="AH45" s="37">
        <v>987135.38</v>
      </c>
      <c r="AI45" s="37">
        <v>235673.06</v>
      </c>
      <c r="AL45" s="37">
        <v>70193</v>
      </c>
      <c r="AM45" s="236">
        <f t="shared" si="1"/>
        <v>1075676.49</v>
      </c>
      <c r="AN45" s="38">
        <f t="shared" si="2"/>
        <v>50291.41</v>
      </c>
      <c r="AO45" s="53">
        <f t="shared" si="3"/>
        <v>1025385.08</v>
      </c>
      <c r="AP45" s="47">
        <f t="shared" si="4"/>
        <v>2590072.29</v>
      </c>
      <c r="AQ45" s="39">
        <f t="shared" si="5"/>
        <v>2731294.94</v>
      </c>
      <c r="AR45" s="53">
        <f t="shared" si="6"/>
        <v>-141222.64999999991</v>
      </c>
    </row>
    <row r="46" spans="1:44" x14ac:dyDescent="0.2">
      <c r="A46" s="32" t="s">
        <v>606</v>
      </c>
      <c r="B46" s="32" t="s">
        <v>332</v>
      </c>
      <c r="C46" s="32">
        <v>3732</v>
      </c>
      <c r="D46" s="32" t="s">
        <v>133</v>
      </c>
      <c r="E46" s="32" t="s">
        <v>133</v>
      </c>
      <c r="F46" s="36">
        <v>622994.91</v>
      </c>
      <c r="G46" s="36">
        <v>175546</v>
      </c>
      <c r="H46" s="36">
        <v>144685.1</v>
      </c>
      <c r="K46" s="126">
        <v>1009309.59</v>
      </c>
      <c r="L46" s="126">
        <v>370481.84</v>
      </c>
      <c r="M46" s="59">
        <v>5000</v>
      </c>
      <c r="N46" s="59">
        <v>28671.3</v>
      </c>
      <c r="P46" s="59">
        <v>917</v>
      </c>
      <c r="R46" s="126">
        <v>30000</v>
      </c>
      <c r="T46" s="126">
        <v>-359259.34</v>
      </c>
      <c r="U46" s="126">
        <v>2692203.68</v>
      </c>
      <c r="V46" s="33"/>
      <c r="W46" s="33">
        <v>1120966.48</v>
      </c>
      <c r="X46" s="33">
        <v>294006</v>
      </c>
      <c r="Y46" s="33">
        <v>1327.13</v>
      </c>
      <c r="AA46" s="33">
        <v>2572584</v>
      </c>
      <c r="AC46" s="33">
        <v>185300</v>
      </c>
      <c r="AD46" s="37">
        <v>3028334</v>
      </c>
      <c r="AF46" s="37">
        <v>10200</v>
      </c>
      <c r="AH46" s="37">
        <v>955385.15</v>
      </c>
      <c r="AI46" s="37">
        <v>254779.66</v>
      </c>
      <c r="AM46" s="236">
        <f t="shared" si="1"/>
        <v>943226.01</v>
      </c>
      <c r="AN46" s="38">
        <f t="shared" si="2"/>
        <v>34588.300000000003</v>
      </c>
      <c r="AO46" s="53">
        <f t="shared" si="3"/>
        <v>908637.71</v>
      </c>
      <c r="AP46" s="47">
        <f t="shared" si="4"/>
        <v>4174183.61</v>
      </c>
      <c r="AQ46" s="39">
        <f t="shared" si="5"/>
        <v>4248698.8099999996</v>
      </c>
      <c r="AR46" s="53">
        <f t="shared" si="6"/>
        <v>-74515.199999999721</v>
      </c>
    </row>
    <row r="47" spans="1:44" x14ac:dyDescent="0.2">
      <c r="A47" s="32" t="s">
        <v>606</v>
      </c>
      <c r="B47" s="32" t="s">
        <v>332</v>
      </c>
      <c r="C47" s="32">
        <v>3470</v>
      </c>
      <c r="D47" s="32" t="s">
        <v>134</v>
      </c>
      <c r="E47" s="32" t="s">
        <v>134</v>
      </c>
      <c r="F47" s="36">
        <v>373270.47</v>
      </c>
      <c r="G47" s="36">
        <v>3852</v>
      </c>
      <c r="H47" s="36">
        <v>54869.599999999999</v>
      </c>
      <c r="K47" s="126">
        <v>552241.49</v>
      </c>
      <c r="L47" s="126">
        <v>306501.31</v>
      </c>
      <c r="M47" s="59">
        <v>3500</v>
      </c>
      <c r="N47" s="59">
        <v>29150</v>
      </c>
      <c r="P47" s="59">
        <v>0</v>
      </c>
      <c r="T47" s="126">
        <v>-1520719.67</v>
      </c>
      <c r="U47" s="126">
        <v>2888756.2</v>
      </c>
      <c r="V47" s="33"/>
      <c r="W47" s="33">
        <v>1197961.3899999999</v>
      </c>
      <c r="X47" s="33"/>
      <c r="Y47" s="33">
        <v>404.61</v>
      </c>
      <c r="AA47" s="33">
        <v>1310236</v>
      </c>
      <c r="AC47" s="33">
        <v>132325.87</v>
      </c>
      <c r="AD47" s="37">
        <v>1774288</v>
      </c>
      <c r="AG47" s="37">
        <v>19502</v>
      </c>
      <c r="AH47" s="37">
        <v>764318.82</v>
      </c>
      <c r="AI47" s="37">
        <v>192770.71</v>
      </c>
      <c r="AM47" s="236">
        <f t="shared" si="1"/>
        <v>431992.06999999995</v>
      </c>
      <c r="AN47" s="38">
        <f t="shared" si="2"/>
        <v>32650</v>
      </c>
      <c r="AO47" s="53">
        <f t="shared" si="3"/>
        <v>399342.06999999995</v>
      </c>
      <c r="AP47" s="47">
        <f t="shared" si="4"/>
        <v>2640927.87</v>
      </c>
      <c r="AQ47" s="39">
        <f t="shared" si="5"/>
        <v>2750879.53</v>
      </c>
      <c r="AR47" s="53">
        <f t="shared" si="6"/>
        <v>-109951.65999999968</v>
      </c>
    </row>
    <row r="48" spans="1:44" x14ac:dyDescent="0.2">
      <c r="A48" s="32" t="s">
        <v>606</v>
      </c>
      <c r="B48" s="32" t="s">
        <v>332</v>
      </c>
      <c r="C48" s="32">
        <v>7498</v>
      </c>
      <c r="D48" s="32" t="s">
        <v>135</v>
      </c>
      <c r="E48" s="32" t="s">
        <v>135</v>
      </c>
      <c r="F48" s="36">
        <v>597816.48</v>
      </c>
      <c r="G48" s="36">
        <v>43825</v>
      </c>
      <c r="H48" s="36">
        <v>134866.99</v>
      </c>
      <c r="K48" s="126">
        <v>599850.9</v>
      </c>
      <c r="L48" s="126">
        <v>488966.40000000002</v>
      </c>
      <c r="M48" s="59">
        <v>3700</v>
      </c>
      <c r="N48" s="59">
        <v>51104.6</v>
      </c>
      <c r="P48" s="59">
        <v>1077.0999999999999</v>
      </c>
      <c r="T48" s="126">
        <v>-1001926.51</v>
      </c>
      <c r="U48" s="126">
        <v>3281518.85</v>
      </c>
      <c r="V48" s="33"/>
      <c r="W48" s="33">
        <v>2123885.4</v>
      </c>
      <c r="X48" s="33">
        <v>349820</v>
      </c>
      <c r="Y48" s="33">
        <v>1383.38</v>
      </c>
      <c r="AA48" s="33">
        <v>2879385.19</v>
      </c>
      <c r="AC48" s="33">
        <v>482541.32</v>
      </c>
      <c r="AD48" s="37">
        <v>3634151.19</v>
      </c>
      <c r="AF48" s="37">
        <v>11904</v>
      </c>
      <c r="AH48" s="37">
        <v>2234474.79</v>
      </c>
      <c r="AI48" s="37">
        <v>372803.58</v>
      </c>
      <c r="AL48" s="37">
        <v>53830</v>
      </c>
      <c r="AM48" s="236">
        <f t="shared" si="1"/>
        <v>776508.47</v>
      </c>
      <c r="AN48" s="38">
        <f t="shared" si="2"/>
        <v>55881.7</v>
      </c>
      <c r="AO48" s="53">
        <f t="shared" si="3"/>
        <v>720626.77</v>
      </c>
      <c r="AP48" s="47">
        <f t="shared" si="4"/>
        <v>5837015.29</v>
      </c>
      <c r="AQ48" s="39">
        <f t="shared" si="5"/>
        <v>6307163.5600000005</v>
      </c>
      <c r="AR48" s="53">
        <f t="shared" si="6"/>
        <v>-470148.27000000048</v>
      </c>
    </row>
    <row r="49" spans="1:44" x14ac:dyDescent="0.2">
      <c r="A49" s="32" t="s">
        <v>606</v>
      </c>
      <c r="B49" s="32" t="s">
        <v>332</v>
      </c>
      <c r="C49" s="32">
        <v>7191</v>
      </c>
      <c r="D49" s="32" t="s">
        <v>136</v>
      </c>
      <c r="E49" s="32" t="s">
        <v>136</v>
      </c>
      <c r="F49" s="36">
        <v>470065.04</v>
      </c>
      <c r="G49" s="36">
        <v>127208.66</v>
      </c>
      <c r="H49" s="36">
        <v>132626.54999999999</v>
      </c>
      <c r="K49" s="126">
        <v>567013.51</v>
      </c>
      <c r="L49" s="126">
        <v>354787.98</v>
      </c>
      <c r="M49" s="59">
        <v>4800</v>
      </c>
      <c r="N49" s="59">
        <v>61256.3</v>
      </c>
      <c r="P49" s="59">
        <v>0</v>
      </c>
      <c r="T49" s="126">
        <v>-1551106.63</v>
      </c>
      <c r="U49" s="126">
        <v>3750097.45</v>
      </c>
      <c r="V49" s="33"/>
      <c r="W49" s="33">
        <v>2440619.25</v>
      </c>
      <c r="X49" s="33">
        <v>22000</v>
      </c>
      <c r="Y49" s="33">
        <v>1303.8499999999999</v>
      </c>
      <c r="AA49" s="33">
        <v>1721895</v>
      </c>
      <c r="AC49" s="33">
        <v>381556.62</v>
      </c>
      <c r="AD49" s="37">
        <v>2713000</v>
      </c>
      <c r="AF49" s="37">
        <v>74896</v>
      </c>
      <c r="AH49" s="37">
        <v>1995121.35</v>
      </c>
      <c r="AI49" s="37">
        <v>333986.25</v>
      </c>
      <c r="AL49" s="37">
        <v>63716.5</v>
      </c>
      <c r="AM49" s="236">
        <f t="shared" si="1"/>
        <v>729900.25</v>
      </c>
      <c r="AN49" s="38">
        <f t="shared" si="2"/>
        <v>66056.3</v>
      </c>
      <c r="AO49" s="53">
        <f t="shared" si="3"/>
        <v>663843.94999999995</v>
      </c>
      <c r="AP49" s="47">
        <f t="shared" si="4"/>
        <v>4567374.72</v>
      </c>
      <c r="AQ49" s="39">
        <f t="shared" si="5"/>
        <v>5180720.0999999996</v>
      </c>
      <c r="AR49" s="53">
        <f t="shared" si="6"/>
        <v>-613345.37999999989</v>
      </c>
    </row>
    <row r="50" spans="1:44" x14ac:dyDescent="0.2">
      <c r="A50" s="32" t="s">
        <v>606</v>
      </c>
      <c r="B50" s="32" t="s">
        <v>332</v>
      </c>
      <c r="C50" s="32">
        <v>2981</v>
      </c>
      <c r="D50" s="32" t="s">
        <v>137</v>
      </c>
      <c r="E50" s="32" t="s">
        <v>137</v>
      </c>
      <c r="F50" s="36">
        <v>620353.21</v>
      </c>
      <c r="G50" s="36">
        <v>33883.629999999997</v>
      </c>
      <c r="H50" s="36">
        <v>121340.51</v>
      </c>
      <c r="K50" s="126">
        <v>555804.78</v>
      </c>
      <c r="L50" s="126">
        <v>319558.28999999998</v>
      </c>
      <c r="M50" s="59">
        <v>10250</v>
      </c>
      <c r="N50" s="59">
        <v>31461.66</v>
      </c>
      <c r="O50" s="59">
        <v>1400</v>
      </c>
      <c r="P50" s="59">
        <v>308.02</v>
      </c>
      <c r="T50" s="126">
        <v>-372098.24</v>
      </c>
      <c r="U50" s="126">
        <v>1851653.95</v>
      </c>
      <c r="V50" s="33"/>
      <c r="W50" s="33">
        <v>1478763.71</v>
      </c>
      <c r="X50" s="33"/>
      <c r="Y50" s="33">
        <v>1050.0899999999999</v>
      </c>
      <c r="AA50" s="33">
        <v>1143661</v>
      </c>
      <c r="AC50" s="33">
        <v>205063.49</v>
      </c>
      <c r="AD50" s="37">
        <v>1724915</v>
      </c>
      <c r="AF50" s="37">
        <v>7640</v>
      </c>
      <c r="AG50" s="37">
        <v>11674</v>
      </c>
      <c r="AH50" s="37">
        <v>700863.47</v>
      </c>
      <c r="AI50" s="37">
        <v>221910.29</v>
      </c>
      <c r="AL50" s="37">
        <v>33570.5</v>
      </c>
      <c r="AM50" s="236">
        <f t="shared" si="1"/>
        <v>775577.35</v>
      </c>
      <c r="AN50" s="38">
        <f t="shared" si="2"/>
        <v>43419.68</v>
      </c>
      <c r="AO50" s="53">
        <f t="shared" si="3"/>
        <v>732157.66999999993</v>
      </c>
      <c r="AP50" s="47">
        <f t="shared" si="4"/>
        <v>2828538.29</v>
      </c>
      <c r="AQ50" s="39">
        <f t="shared" si="5"/>
        <v>2700573.26</v>
      </c>
      <c r="AR50" s="53">
        <f t="shared" si="6"/>
        <v>127965.03000000026</v>
      </c>
    </row>
    <row r="51" spans="1:44" x14ac:dyDescent="0.2">
      <c r="A51" s="32" t="s">
        <v>606</v>
      </c>
      <c r="B51" s="32" t="s">
        <v>332</v>
      </c>
      <c r="C51" s="32">
        <v>3469</v>
      </c>
      <c r="D51" s="32" t="s">
        <v>287</v>
      </c>
      <c r="E51" s="32" t="s">
        <v>287</v>
      </c>
      <c r="F51" s="36">
        <v>225901.51</v>
      </c>
      <c r="G51" s="36">
        <v>25796.14</v>
      </c>
      <c r="H51" s="36">
        <v>55061.52</v>
      </c>
      <c r="K51" s="126">
        <v>557447.65</v>
      </c>
      <c r="L51" s="126">
        <v>128443.89</v>
      </c>
      <c r="M51" s="59">
        <v>0</v>
      </c>
      <c r="N51" s="59">
        <v>48000.15</v>
      </c>
      <c r="P51" s="59">
        <v>3712</v>
      </c>
      <c r="T51" s="126">
        <v>-1039820.84</v>
      </c>
      <c r="U51" s="126">
        <v>1865771.67</v>
      </c>
      <c r="V51" s="33"/>
      <c r="W51" s="33">
        <v>1256035.55</v>
      </c>
      <c r="X51" s="33">
        <v>228124</v>
      </c>
      <c r="Y51" s="33">
        <v>584.23</v>
      </c>
      <c r="AA51" s="33">
        <v>941129</v>
      </c>
      <c r="AC51" s="33">
        <v>144128.54</v>
      </c>
      <c r="AD51" s="37">
        <v>1427251</v>
      </c>
      <c r="AF51" s="37">
        <v>43362</v>
      </c>
      <c r="AG51" s="37">
        <v>720</v>
      </c>
      <c r="AH51" s="37">
        <v>767455.63</v>
      </c>
      <c r="AI51" s="37">
        <v>187454.96</v>
      </c>
      <c r="AL51" s="37">
        <v>28770</v>
      </c>
      <c r="AM51" s="236">
        <f t="shared" si="1"/>
        <v>306759.17000000004</v>
      </c>
      <c r="AN51" s="38">
        <f t="shared" si="2"/>
        <v>51712.15</v>
      </c>
      <c r="AO51" s="53">
        <f t="shared" si="3"/>
        <v>255047.02000000005</v>
      </c>
      <c r="AP51" s="47">
        <f t="shared" si="4"/>
        <v>2570001.3200000003</v>
      </c>
      <c r="AQ51" s="39">
        <f t="shared" si="5"/>
        <v>2455013.59</v>
      </c>
      <c r="AR51" s="53">
        <f t="shared" si="6"/>
        <v>114987.73000000045</v>
      </c>
    </row>
    <row r="52" spans="1:44" x14ac:dyDescent="0.2">
      <c r="A52" s="32" t="s">
        <v>606</v>
      </c>
      <c r="B52" s="32" t="s">
        <v>332</v>
      </c>
      <c r="C52" s="32">
        <v>1883</v>
      </c>
      <c r="D52" s="32" t="s">
        <v>288</v>
      </c>
      <c r="E52" s="32" t="s">
        <v>288</v>
      </c>
      <c r="F52" s="36">
        <v>253077.47</v>
      </c>
      <c r="G52" s="36">
        <v>2877</v>
      </c>
      <c r="H52" s="36">
        <v>109830.41</v>
      </c>
      <c r="K52" s="126">
        <v>702360.08</v>
      </c>
      <c r="L52" s="126">
        <v>273198.24</v>
      </c>
      <c r="M52" s="59">
        <v>5150</v>
      </c>
      <c r="N52" s="59">
        <v>27295.34</v>
      </c>
      <c r="P52" s="59">
        <v>1534.18</v>
      </c>
      <c r="T52" s="126">
        <v>290925.45</v>
      </c>
      <c r="U52" s="126">
        <v>1234901.48</v>
      </c>
      <c r="V52" s="33"/>
      <c r="W52" s="33">
        <v>943321.98</v>
      </c>
      <c r="X52" s="33">
        <v>130805</v>
      </c>
      <c r="Y52" s="33">
        <v>1179.3399999999999</v>
      </c>
      <c r="AA52" s="33">
        <v>1074605</v>
      </c>
      <c r="AC52" s="33">
        <v>115533.92</v>
      </c>
      <c r="AD52" s="37">
        <v>1441002</v>
      </c>
      <c r="AF52" s="37">
        <v>3600</v>
      </c>
      <c r="AG52" s="37">
        <v>19022</v>
      </c>
      <c r="AH52" s="37">
        <v>794298.7</v>
      </c>
      <c r="AI52" s="37">
        <v>211320.79</v>
      </c>
      <c r="AL52" s="37">
        <v>14665</v>
      </c>
      <c r="AM52" s="236">
        <f t="shared" si="1"/>
        <v>365784.88</v>
      </c>
      <c r="AN52" s="38">
        <f t="shared" si="2"/>
        <v>33979.519999999997</v>
      </c>
      <c r="AO52" s="53">
        <f t="shared" si="3"/>
        <v>331805.36</v>
      </c>
      <c r="AP52" s="47">
        <f t="shared" si="4"/>
        <v>2265445.2400000002</v>
      </c>
      <c r="AQ52" s="39">
        <f t="shared" si="5"/>
        <v>2483908.4900000002</v>
      </c>
      <c r="AR52" s="53">
        <f t="shared" si="6"/>
        <v>-218463.25</v>
      </c>
    </row>
    <row r="53" spans="1:44" x14ac:dyDescent="0.2">
      <c r="A53" s="32" t="s">
        <v>606</v>
      </c>
      <c r="B53" s="32" t="s">
        <v>332</v>
      </c>
      <c r="C53" s="32">
        <v>3742</v>
      </c>
      <c r="D53" s="32" t="s">
        <v>307</v>
      </c>
      <c r="E53" s="32" t="s">
        <v>307</v>
      </c>
      <c r="F53" s="36">
        <v>321327.38</v>
      </c>
      <c r="G53" s="36">
        <v>50499.75</v>
      </c>
      <c r="H53" s="36">
        <v>161672.1</v>
      </c>
      <c r="K53" s="126">
        <v>1277999.72</v>
      </c>
      <c r="L53" s="126">
        <v>300989.96000000002</v>
      </c>
      <c r="M53" s="59">
        <v>4000</v>
      </c>
      <c r="N53" s="59">
        <v>35295.949999999997</v>
      </c>
      <c r="P53" s="59">
        <v>0</v>
      </c>
      <c r="T53" s="126">
        <v>544604.56000000006</v>
      </c>
      <c r="U53" s="126">
        <v>2300894.7000000002</v>
      </c>
      <c r="V53" s="33"/>
      <c r="W53" s="33">
        <v>1296440.5</v>
      </c>
      <c r="X53" s="33"/>
      <c r="Y53" s="33">
        <v>889.6</v>
      </c>
      <c r="AA53" s="33">
        <v>1260511</v>
      </c>
      <c r="AC53" s="33">
        <v>171181.65</v>
      </c>
      <c r="AD53" s="37">
        <v>1993854</v>
      </c>
      <c r="AF53" s="37">
        <v>32214</v>
      </c>
      <c r="AH53" s="37">
        <v>824229.8</v>
      </c>
      <c r="AI53" s="37">
        <v>645793.25</v>
      </c>
      <c r="AL53" s="37">
        <v>5238</v>
      </c>
      <c r="AM53" s="236">
        <f t="shared" si="1"/>
        <v>533499.23</v>
      </c>
      <c r="AN53" s="38">
        <f t="shared" si="2"/>
        <v>39295.949999999997</v>
      </c>
      <c r="AO53" s="53">
        <f t="shared" si="3"/>
        <v>494203.27999999997</v>
      </c>
      <c r="AP53" s="47">
        <f t="shared" si="4"/>
        <v>2729022.75</v>
      </c>
      <c r="AQ53" s="39">
        <f t="shared" si="5"/>
        <v>3501329.05</v>
      </c>
      <c r="AR53" s="53">
        <f t="shared" si="6"/>
        <v>-772306.29999999981</v>
      </c>
    </row>
    <row r="54" spans="1:44" x14ac:dyDescent="0.2">
      <c r="A54" s="32" t="s">
        <v>606</v>
      </c>
      <c r="B54" s="32" t="s">
        <v>332</v>
      </c>
      <c r="C54" s="32">
        <v>3069</v>
      </c>
      <c r="D54" s="32" t="s">
        <v>315</v>
      </c>
      <c r="E54" s="32" t="s">
        <v>315</v>
      </c>
      <c r="F54" s="36">
        <v>547320.30000000005</v>
      </c>
      <c r="G54" s="36">
        <v>23431</v>
      </c>
      <c r="H54" s="36">
        <v>109769.36</v>
      </c>
      <c r="K54" s="126">
        <v>4334226.76</v>
      </c>
      <c r="L54" s="126">
        <v>291076.24</v>
      </c>
      <c r="M54" s="59">
        <v>85870</v>
      </c>
      <c r="N54" s="59">
        <v>53843.19</v>
      </c>
      <c r="P54" s="59">
        <v>1552</v>
      </c>
      <c r="T54" s="126">
        <v>1579741.76</v>
      </c>
      <c r="U54" s="126">
        <v>4006426</v>
      </c>
      <c r="V54" s="33"/>
      <c r="W54" s="33">
        <v>1003125.36</v>
      </c>
      <c r="X54" s="33"/>
      <c r="Y54" s="33">
        <v>1172.51</v>
      </c>
      <c r="AA54" s="33">
        <v>1117919.6599999999</v>
      </c>
      <c r="AC54" s="33">
        <v>261302.69</v>
      </c>
      <c r="AD54" s="37">
        <v>1497080.5</v>
      </c>
      <c r="AG54" s="37">
        <v>17693</v>
      </c>
      <c r="AH54" s="37">
        <v>994456.38</v>
      </c>
      <c r="AI54" s="37">
        <v>283818.63</v>
      </c>
      <c r="AL54" s="37">
        <v>12081</v>
      </c>
      <c r="AM54" s="236">
        <f t="shared" si="1"/>
        <v>680520.66</v>
      </c>
      <c r="AN54" s="38">
        <f t="shared" si="2"/>
        <v>141265.19</v>
      </c>
      <c r="AO54" s="53">
        <f t="shared" si="3"/>
        <v>539255.47</v>
      </c>
      <c r="AP54" s="47">
        <f t="shared" si="4"/>
        <v>2383520.2199999997</v>
      </c>
      <c r="AQ54" s="39">
        <f t="shared" si="5"/>
        <v>2805129.51</v>
      </c>
      <c r="AR54" s="53">
        <f t="shared" si="6"/>
        <v>-421609.29000000004</v>
      </c>
    </row>
    <row r="55" spans="1:44" x14ac:dyDescent="0.2">
      <c r="A55" s="32" t="s">
        <v>317</v>
      </c>
      <c r="B55" s="32" t="s">
        <v>318</v>
      </c>
      <c r="C55" s="32">
        <v>3175</v>
      </c>
      <c r="D55" s="32" t="s">
        <v>138</v>
      </c>
      <c r="E55" s="32" t="s">
        <v>138</v>
      </c>
      <c r="F55" s="36">
        <v>618515.42000000004</v>
      </c>
      <c r="G55" s="36">
        <v>150541.64000000001</v>
      </c>
      <c r="H55" s="36">
        <v>180080.3</v>
      </c>
      <c r="K55" s="126">
        <v>516755.76</v>
      </c>
      <c r="L55" s="126">
        <v>362122.44</v>
      </c>
      <c r="N55" s="59">
        <v>102098.99</v>
      </c>
      <c r="P55" s="59">
        <v>0</v>
      </c>
      <c r="T55" s="126">
        <v>-261255.03</v>
      </c>
      <c r="U55" s="126">
        <v>1877057.75</v>
      </c>
      <c r="V55" s="33"/>
      <c r="W55" s="33">
        <v>1206003.77</v>
      </c>
      <c r="X55" s="33"/>
      <c r="Y55" s="33">
        <v>1032.31</v>
      </c>
      <c r="AA55" s="33">
        <v>1135782.5</v>
      </c>
      <c r="AD55" s="37">
        <v>1347778.5</v>
      </c>
      <c r="AF55" s="37">
        <v>14264</v>
      </c>
      <c r="AH55" s="37">
        <v>707348.72</v>
      </c>
      <c r="AI55" s="37">
        <v>163313.51</v>
      </c>
      <c r="AM55" s="236">
        <f t="shared" si="1"/>
        <v>949137.3600000001</v>
      </c>
      <c r="AN55" s="38">
        <f t="shared" si="2"/>
        <v>102098.99</v>
      </c>
      <c r="AO55" s="53">
        <f t="shared" si="3"/>
        <v>847038.37000000011</v>
      </c>
      <c r="AP55" s="47">
        <f t="shared" si="4"/>
        <v>2342818.58</v>
      </c>
      <c r="AQ55" s="39">
        <f t="shared" si="5"/>
        <v>2232704.73</v>
      </c>
      <c r="AR55" s="53">
        <f t="shared" si="6"/>
        <v>110113.85000000009</v>
      </c>
    </row>
    <row r="56" spans="1:44" x14ac:dyDescent="0.2">
      <c r="A56" s="32" t="s">
        <v>317</v>
      </c>
      <c r="B56" s="32" t="s">
        <v>318</v>
      </c>
      <c r="C56" s="32">
        <v>3286</v>
      </c>
      <c r="D56" s="32" t="s">
        <v>139</v>
      </c>
      <c r="E56" s="32" t="s">
        <v>139</v>
      </c>
      <c r="F56" s="36">
        <v>113247.4</v>
      </c>
      <c r="G56" s="36">
        <v>178572.15</v>
      </c>
      <c r="H56" s="36">
        <v>98488.97</v>
      </c>
      <c r="K56" s="126">
        <v>618410.6</v>
      </c>
      <c r="L56" s="126">
        <v>441840.51</v>
      </c>
      <c r="N56" s="59">
        <v>33290</v>
      </c>
      <c r="P56" s="59">
        <v>0</v>
      </c>
      <c r="T56" s="126">
        <v>-1016297.27</v>
      </c>
      <c r="U56" s="126">
        <v>2506199.65</v>
      </c>
      <c r="V56" s="33"/>
      <c r="W56" s="33">
        <v>1118910.6599999999</v>
      </c>
      <c r="X56" s="33">
        <v>70000</v>
      </c>
      <c r="Y56" s="33">
        <v>187.65</v>
      </c>
      <c r="AA56" s="33">
        <v>2072325.4</v>
      </c>
      <c r="AC56" s="33">
        <v>740.44</v>
      </c>
      <c r="AD56" s="37">
        <v>2359006.4</v>
      </c>
      <c r="AF56" s="37">
        <v>18606</v>
      </c>
      <c r="AH56" s="37">
        <v>766207.44</v>
      </c>
      <c r="AI56" s="37">
        <v>190977.06</v>
      </c>
      <c r="AM56" s="236">
        <f t="shared" si="1"/>
        <v>390308.52</v>
      </c>
      <c r="AN56" s="38">
        <f t="shared" si="2"/>
        <v>33290</v>
      </c>
      <c r="AO56" s="53">
        <f t="shared" si="3"/>
        <v>357018.52</v>
      </c>
      <c r="AP56" s="47">
        <f t="shared" si="4"/>
        <v>3262164.15</v>
      </c>
      <c r="AQ56" s="39">
        <f t="shared" si="5"/>
        <v>3334796.9</v>
      </c>
      <c r="AR56" s="53">
        <f t="shared" si="6"/>
        <v>-72632.75</v>
      </c>
    </row>
    <row r="57" spans="1:44" x14ac:dyDescent="0.2">
      <c r="A57" s="32" t="s">
        <v>317</v>
      </c>
      <c r="B57" s="32" t="s">
        <v>318</v>
      </c>
      <c r="C57" s="32">
        <v>3033</v>
      </c>
      <c r="D57" s="32" t="s">
        <v>329</v>
      </c>
      <c r="E57" s="32" t="s">
        <v>329</v>
      </c>
      <c r="F57" s="36">
        <v>193906.21</v>
      </c>
      <c r="G57" s="36">
        <v>14871.13</v>
      </c>
      <c r="H57" s="36">
        <v>18647.72</v>
      </c>
      <c r="K57" s="126">
        <v>167514.09</v>
      </c>
      <c r="L57" s="126">
        <v>190539.51</v>
      </c>
      <c r="N57" s="59">
        <v>71075.600000000006</v>
      </c>
      <c r="P57" s="59">
        <v>3494</v>
      </c>
      <c r="S57" s="126">
        <v>13.36</v>
      </c>
      <c r="T57" s="126">
        <v>-1226584.42</v>
      </c>
      <c r="U57" s="126">
        <v>1840660.03</v>
      </c>
      <c r="V57" s="33"/>
      <c r="W57" s="33">
        <v>885472.08</v>
      </c>
      <c r="X57" s="33">
        <v>75225</v>
      </c>
      <c r="Y57" s="33">
        <v>332.11</v>
      </c>
      <c r="AA57" s="33">
        <v>957534</v>
      </c>
      <c r="AC57" s="33">
        <v>3316.02</v>
      </c>
      <c r="AD57" s="37">
        <v>1399563</v>
      </c>
      <c r="AH57" s="37">
        <v>468832.19</v>
      </c>
      <c r="AI57" s="37">
        <v>156663.93</v>
      </c>
      <c r="AM57" s="236">
        <f t="shared" si="1"/>
        <v>227425.06</v>
      </c>
      <c r="AN57" s="38">
        <f t="shared" si="2"/>
        <v>74569.600000000006</v>
      </c>
      <c r="AO57" s="53">
        <f t="shared" si="3"/>
        <v>152855.46</v>
      </c>
      <c r="AP57" s="47">
        <f t="shared" si="4"/>
        <v>1921879.21</v>
      </c>
      <c r="AQ57" s="39">
        <f t="shared" si="5"/>
        <v>2025059.1199999999</v>
      </c>
      <c r="AR57" s="53">
        <f t="shared" si="6"/>
        <v>-103179.90999999992</v>
      </c>
    </row>
    <row r="58" spans="1:44" x14ac:dyDescent="0.2">
      <c r="A58" s="32" t="s">
        <v>317</v>
      </c>
      <c r="B58" s="32" t="s">
        <v>318</v>
      </c>
      <c r="C58" s="32">
        <v>2571</v>
      </c>
      <c r="D58" s="32" t="s">
        <v>140</v>
      </c>
      <c r="E58" s="32" t="s">
        <v>140</v>
      </c>
      <c r="F58" s="36">
        <v>206765.15</v>
      </c>
      <c r="G58" s="36">
        <v>31293.919999999998</v>
      </c>
      <c r="H58" s="36">
        <v>196890.79</v>
      </c>
      <c r="K58" s="126">
        <v>769272.9</v>
      </c>
      <c r="L58" s="126">
        <v>355059.9</v>
      </c>
      <c r="N58" s="59">
        <v>35147</v>
      </c>
      <c r="P58" s="59">
        <v>0</v>
      </c>
      <c r="S58" s="126">
        <v>-575.30999999999995</v>
      </c>
      <c r="T58" s="126">
        <v>-268743.46000000002</v>
      </c>
      <c r="U58" s="126">
        <v>1821817.03</v>
      </c>
      <c r="V58" s="33"/>
      <c r="W58" s="33">
        <v>1027415.37</v>
      </c>
      <c r="X58" s="33"/>
      <c r="Y58" s="33">
        <v>772.71</v>
      </c>
      <c r="AA58" s="33">
        <v>1495695</v>
      </c>
      <c r="AC58" s="33">
        <v>173904.13</v>
      </c>
      <c r="AD58" s="37">
        <v>2007095</v>
      </c>
      <c r="AF58" s="37">
        <v>13440</v>
      </c>
      <c r="AG58" s="37">
        <v>4400</v>
      </c>
      <c r="AH58" s="37">
        <v>645626.06999999995</v>
      </c>
      <c r="AI58" s="37">
        <v>55588.74</v>
      </c>
      <c r="AM58" s="236">
        <f t="shared" si="1"/>
        <v>434949.86</v>
      </c>
      <c r="AN58" s="38">
        <f t="shared" si="2"/>
        <v>35147</v>
      </c>
      <c r="AO58" s="53">
        <f t="shared" si="3"/>
        <v>399802.86</v>
      </c>
      <c r="AP58" s="47">
        <f t="shared" si="4"/>
        <v>2697787.21</v>
      </c>
      <c r="AQ58" s="39">
        <f t="shared" si="5"/>
        <v>2726149.81</v>
      </c>
      <c r="AR58" s="53">
        <f t="shared" si="6"/>
        <v>-28362.600000000093</v>
      </c>
    </row>
    <row r="59" spans="1:44" x14ac:dyDescent="0.2">
      <c r="A59" s="32" t="s">
        <v>317</v>
      </c>
      <c r="B59" s="32" t="s">
        <v>318</v>
      </c>
      <c r="C59" s="32">
        <v>5320</v>
      </c>
      <c r="D59" s="32" t="s">
        <v>1696</v>
      </c>
      <c r="E59" s="32" t="s">
        <v>330</v>
      </c>
      <c r="F59" s="36">
        <v>887566.6</v>
      </c>
      <c r="G59" s="36">
        <v>679550.99</v>
      </c>
      <c r="H59" s="36">
        <v>643657.15</v>
      </c>
      <c r="K59" s="126">
        <v>617773.18999999994</v>
      </c>
      <c r="L59" s="126">
        <v>674695.93</v>
      </c>
      <c r="N59" s="59">
        <v>88230</v>
      </c>
      <c r="P59" s="59">
        <v>-2392</v>
      </c>
      <c r="T59" s="126">
        <v>844460.46</v>
      </c>
      <c r="U59" s="126">
        <v>1102265.42</v>
      </c>
      <c r="V59" s="33"/>
      <c r="W59" s="33">
        <v>2543115.17</v>
      </c>
      <c r="X59" s="33"/>
      <c r="Y59" s="33">
        <v>535.61</v>
      </c>
      <c r="AA59" s="33">
        <v>1581198</v>
      </c>
      <c r="AC59" s="33">
        <v>20000</v>
      </c>
      <c r="AD59" s="37">
        <v>2014875</v>
      </c>
      <c r="AF59" s="37">
        <v>15490</v>
      </c>
      <c r="AH59" s="37">
        <v>556041.93999999994</v>
      </c>
      <c r="AI59" s="37">
        <v>55351.86</v>
      </c>
      <c r="AL59" s="37">
        <v>32410</v>
      </c>
      <c r="AM59" s="236">
        <f t="shared" si="1"/>
        <v>2210774.7399999998</v>
      </c>
      <c r="AN59" s="38">
        <f t="shared" si="2"/>
        <v>85838</v>
      </c>
      <c r="AO59" s="53">
        <f t="shared" si="3"/>
        <v>2124936.7399999998</v>
      </c>
      <c r="AP59" s="47">
        <f t="shared" si="4"/>
        <v>4144848.78</v>
      </c>
      <c r="AQ59" s="39">
        <f t="shared" si="5"/>
        <v>2674168.7999999998</v>
      </c>
      <c r="AR59" s="53">
        <f t="shared" si="6"/>
        <v>1470679.98</v>
      </c>
    </row>
    <row r="60" spans="1:44" x14ac:dyDescent="0.2">
      <c r="A60" s="32" t="s">
        <v>317</v>
      </c>
      <c r="B60" s="32" t="s">
        <v>318</v>
      </c>
      <c r="C60" s="32">
        <v>2252</v>
      </c>
      <c r="D60" s="32" t="s">
        <v>141</v>
      </c>
      <c r="E60" s="32" t="s">
        <v>141</v>
      </c>
      <c r="F60" s="36">
        <v>626135.18000000005</v>
      </c>
      <c r="G60" s="36">
        <v>145448.32000000001</v>
      </c>
      <c r="H60" s="36">
        <v>61430.879999999997</v>
      </c>
      <c r="K60" s="126">
        <v>194282.76</v>
      </c>
      <c r="L60" s="126">
        <v>186880.03</v>
      </c>
      <c r="N60" s="59">
        <v>27880</v>
      </c>
      <c r="P60" s="59">
        <v>0</v>
      </c>
      <c r="T60" s="126">
        <v>-1023440.73</v>
      </c>
      <c r="U60" s="126">
        <v>2172216.88</v>
      </c>
      <c r="V60" s="33"/>
      <c r="W60" s="33">
        <v>975641.27</v>
      </c>
      <c r="X60" s="33">
        <v>190732</v>
      </c>
      <c r="Y60" s="33">
        <v>1229.32</v>
      </c>
      <c r="AA60" s="33">
        <v>937620</v>
      </c>
      <c r="AD60" s="37">
        <v>1244237</v>
      </c>
      <c r="AF60" s="37">
        <v>14788</v>
      </c>
      <c r="AG60" s="37">
        <v>3000</v>
      </c>
      <c r="AH60" s="37">
        <v>752217.7</v>
      </c>
      <c r="AI60" s="37">
        <v>53458.87</v>
      </c>
      <c r="AM60" s="236">
        <f t="shared" si="1"/>
        <v>833014.38</v>
      </c>
      <c r="AN60" s="38">
        <f t="shared" si="2"/>
        <v>27880</v>
      </c>
      <c r="AO60" s="53">
        <f t="shared" si="3"/>
        <v>805134.38</v>
      </c>
      <c r="AP60" s="47">
        <f t="shared" si="4"/>
        <v>2105222.59</v>
      </c>
      <c r="AQ60" s="39">
        <f t="shared" si="5"/>
        <v>2067701.57</v>
      </c>
      <c r="AR60" s="53">
        <f t="shared" si="6"/>
        <v>37521.019999999786</v>
      </c>
    </row>
    <row r="61" spans="1:44" x14ac:dyDescent="0.2">
      <c r="A61" s="32" t="s">
        <v>317</v>
      </c>
      <c r="B61" s="32" t="s">
        <v>318</v>
      </c>
      <c r="C61" s="32">
        <v>2615</v>
      </c>
      <c r="D61" s="32" t="s">
        <v>142</v>
      </c>
      <c r="E61" s="32" t="s">
        <v>142</v>
      </c>
      <c r="F61" s="36">
        <v>275398.09000000003</v>
      </c>
      <c r="G61" s="36">
        <v>94955.24</v>
      </c>
      <c r="H61" s="36">
        <v>161737.75</v>
      </c>
      <c r="K61" s="126">
        <v>1265837.3600000001</v>
      </c>
      <c r="L61" s="126">
        <v>703179.68</v>
      </c>
      <c r="N61" s="59">
        <v>18470</v>
      </c>
      <c r="P61" s="59">
        <v>42108</v>
      </c>
      <c r="S61" s="126">
        <v>351896.55</v>
      </c>
      <c r="T61" s="126">
        <v>112</v>
      </c>
      <c r="U61" s="126">
        <v>1936400.69</v>
      </c>
      <c r="V61" s="33"/>
      <c r="W61" s="33">
        <v>1071234.92</v>
      </c>
      <c r="X61" s="33">
        <v>146000</v>
      </c>
      <c r="Y61" s="33">
        <v>249.16</v>
      </c>
      <c r="AA61" s="33">
        <v>889290</v>
      </c>
      <c r="AD61" s="37">
        <v>1198356</v>
      </c>
      <c r="AF61" s="37">
        <v>27340</v>
      </c>
      <c r="AH61" s="37">
        <v>690509.35</v>
      </c>
      <c r="AI61" s="37">
        <v>38447.85</v>
      </c>
      <c r="AM61" s="236">
        <f t="shared" si="1"/>
        <v>532091.08000000007</v>
      </c>
      <c r="AN61" s="38">
        <f t="shared" si="2"/>
        <v>60578</v>
      </c>
      <c r="AO61" s="53">
        <f t="shared" si="3"/>
        <v>471513.08000000007</v>
      </c>
      <c r="AP61" s="47">
        <f t="shared" si="4"/>
        <v>2106774.08</v>
      </c>
      <c r="AQ61" s="39">
        <f t="shared" si="5"/>
        <v>1954653.2000000002</v>
      </c>
      <c r="AR61" s="53">
        <f t="shared" si="6"/>
        <v>152120.87999999989</v>
      </c>
    </row>
    <row r="62" spans="1:44" x14ac:dyDescent="0.2">
      <c r="A62" s="32" t="s">
        <v>317</v>
      </c>
      <c r="B62" s="32" t="s">
        <v>318</v>
      </c>
      <c r="C62" s="32">
        <v>7141</v>
      </c>
      <c r="D62" s="32" t="s">
        <v>143</v>
      </c>
      <c r="E62" s="32" t="s">
        <v>143</v>
      </c>
      <c r="F62" s="36">
        <v>334837.76000000001</v>
      </c>
      <c r="G62" s="36">
        <v>32344.76</v>
      </c>
      <c r="H62" s="36">
        <v>118032.85</v>
      </c>
      <c r="K62" s="126">
        <v>56861.599999999999</v>
      </c>
      <c r="L62" s="126">
        <v>327449.39</v>
      </c>
      <c r="M62" s="59">
        <v>0</v>
      </c>
      <c r="N62" s="59">
        <v>52519.81</v>
      </c>
      <c r="P62" s="59">
        <v>8326</v>
      </c>
      <c r="T62" s="126">
        <v>-305893.15999999997</v>
      </c>
      <c r="U62" s="126">
        <v>1262941.0900000001</v>
      </c>
      <c r="V62" s="33"/>
      <c r="W62" s="33">
        <v>1879549.22</v>
      </c>
      <c r="X62" s="33">
        <v>51200</v>
      </c>
      <c r="Y62" s="33">
        <v>654.52</v>
      </c>
      <c r="AA62" s="33">
        <v>2071604.5</v>
      </c>
      <c r="AC62" s="33">
        <v>9000</v>
      </c>
      <c r="AD62" s="37">
        <v>2845715.5</v>
      </c>
      <c r="AF62" s="37">
        <v>31172</v>
      </c>
      <c r="AH62" s="37">
        <v>1172636.8799999999</v>
      </c>
      <c r="AI62" s="37">
        <v>110851.24</v>
      </c>
      <c r="AM62" s="236">
        <f t="shared" si="1"/>
        <v>485215.37</v>
      </c>
      <c r="AN62" s="38">
        <f t="shared" si="2"/>
        <v>60845.81</v>
      </c>
      <c r="AO62" s="53">
        <f t="shared" si="3"/>
        <v>424369.56</v>
      </c>
      <c r="AP62" s="47">
        <f t="shared" si="4"/>
        <v>4012008.24</v>
      </c>
      <c r="AQ62" s="39">
        <f t="shared" si="5"/>
        <v>4160375.62</v>
      </c>
      <c r="AR62" s="53">
        <f t="shared" si="6"/>
        <v>-148367.37999999989</v>
      </c>
    </row>
    <row r="63" spans="1:44" x14ac:dyDescent="0.2">
      <c r="A63" s="32" t="s">
        <v>317</v>
      </c>
      <c r="B63" s="32" t="s">
        <v>318</v>
      </c>
      <c r="C63" s="32">
        <v>6948</v>
      </c>
      <c r="D63" s="32" t="s">
        <v>289</v>
      </c>
      <c r="E63" s="32" t="s">
        <v>289</v>
      </c>
      <c r="F63" s="36">
        <v>460790.23</v>
      </c>
      <c r="G63" s="36">
        <v>244373.75</v>
      </c>
      <c r="H63" s="36">
        <v>100575.33</v>
      </c>
      <c r="K63" s="126">
        <v>686012.35</v>
      </c>
      <c r="L63" s="126">
        <v>624457.19999999995</v>
      </c>
      <c r="N63" s="59">
        <v>-440</v>
      </c>
      <c r="T63" s="126">
        <v>-130660.41</v>
      </c>
      <c r="U63" s="126">
        <v>2033596.36</v>
      </c>
      <c r="V63" s="33"/>
      <c r="W63" s="33">
        <v>1592446.89</v>
      </c>
      <c r="X63" s="33"/>
      <c r="Y63" s="33">
        <v>1035.33</v>
      </c>
      <c r="AA63" s="33">
        <v>2083440</v>
      </c>
      <c r="AD63" s="37">
        <v>2689465</v>
      </c>
      <c r="AF63" s="37">
        <v>25342</v>
      </c>
      <c r="AG63" s="37">
        <v>3460</v>
      </c>
      <c r="AH63" s="37">
        <v>648102.5</v>
      </c>
      <c r="AI63" s="37">
        <v>96839.81</v>
      </c>
      <c r="AM63" s="236">
        <f t="shared" si="1"/>
        <v>805739.30999999994</v>
      </c>
      <c r="AN63" s="38">
        <f t="shared" si="2"/>
        <v>-440</v>
      </c>
      <c r="AO63" s="53">
        <f t="shared" si="3"/>
        <v>806179.30999999994</v>
      </c>
      <c r="AP63" s="47">
        <f t="shared" si="4"/>
        <v>3676922.2199999997</v>
      </c>
      <c r="AQ63" s="39">
        <f t="shared" si="5"/>
        <v>3463209.31</v>
      </c>
      <c r="AR63" s="53">
        <f t="shared" si="6"/>
        <v>213712.90999999968</v>
      </c>
    </row>
    <row r="64" spans="1:44" x14ac:dyDescent="0.2">
      <c r="A64" s="32" t="s">
        <v>317</v>
      </c>
      <c r="B64" s="32" t="s">
        <v>318</v>
      </c>
      <c r="C64" s="32">
        <v>3704</v>
      </c>
      <c r="D64" s="32" t="s">
        <v>290</v>
      </c>
      <c r="E64" s="32" t="s">
        <v>290</v>
      </c>
      <c r="F64" s="36">
        <v>8269.34</v>
      </c>
      <c r="G64" s="36">
        <v>31551.1</v>
      </c>
      <c r="H64" s="36">
        <v>232549.88</v>
      </c>
      <c r="K64" s="126">
        <v>887550.7</v>
      </c>
      <c r="L64" s="126">
        <v>349564.92</v>
      </c>
      <c r="N64" s="59">
        <v>149300</v>
      </c>
      <c r="P64" s="59">
        <v>20057</v>
      </c>
      <c r="T64" s="126">
        <v>-551906.09</v>
      </c>
      <c r="U64" s="126">
        <v>2378594.3199999998</v>
      </c>
      <c r="V64" s="33"/>
      <c r="W64" s="33">
        <v>1421928.77</v>
      </c>
      <c r="X64" s="33"/>
      <c r="Y64" s="33">
        <v>428.37</v>
      </c>
      <c r="AA64" s="33">
        <v>1274506</v>
      </c>
      <c r="AC64" s="33">
        <v>10000</v>
      </c>
      <c r="AD64" s="37">
        <v>1732929</v>
      </c>
      <c r="AG64" s="37">
        <v>7280</v>
      </c>
      <c r="AH64" s="37">
        <v>1192183.33</v>
      </c>
      <c r="AI64" s="37">
        <v>261030.1</v>
      </c>
      <c r="AM64" s="236">
        <f t="shared" si="1"/>
        <v>272370.32</v>
      </c>
      <c r="AN64" s="38">
        <f t="shared" si="2"/>
        <v>169357</v>
      </c>
      <c r="AO64" s="53">
        <f t="shared" si="3"/>
        <v>103013.32</v>
      </c>
      <c r="AP64" s="47">
        <f t="shared" si="4"/>
        <v>2706863.14</v>
      </c>
      <c r="AQ64" s="39">
        <f t="shared" si="5"/>
        <v>3193422.43</v>
      </c>
      <c r="AR64" s="53">
        <f t="shared" si="6"/>
        <v>-486559.29000000004</v>
      </c>
    </row>
    <row r="65" spans="1:44" x14ac:dyDescent="0.2">
      <c r="A65" s="32" t="s">
        <v>317</v>
      </c>
      <c r="B65" s="32" t="s">
        <v>318</v>
      </c>
      <c r="C65" s="32">
        <v>2752</v>
      </c>
      <c r="D65" s="32" t="s">
        <v>291</v>
      </c>
      <c r="E65" s="32" t="s">
        <v>291</v>
      </c>
      <c r="F65" s="36">
        <v>207612.59</v>
      </c>
      <c r="G65" s="36">
        <v>130828.81</v>
      </c>
      <c r="H65" s="36">
        <v>120771.59</v>
      </c>
      <c r="K65" s="126">
        <v>1703978.06</v>
      </c>
      <c r="L65" s="126">
        <v>538429.07999999996</v>
      </c>
      <c r="M65" s="59">
        <v>0</v>
      </c>
      <c r="N65" s="59">
        <v>108268.26</v>
      </c>
      <c r="P65" s="59">
        <v>0</v>
      </c>
      <c r="T65" s="126">
        <v>184955.65</v>
      </c>
      <c r="U65" s="126">
        <v>2522084.4900000002</v>
      </c>
      <c r="V65" s="33"/>
      <c r="W65" s="33">
        <v>878795.08</v>
      </c>
      <c r="X65" s="33">
        <v>369000</v>
      </c>
      <c r="Y65" s="33">
        <v>648.54999999999995</v>
      </c>
      <c r="AA65" s="33">
        <v>1102685</v>
      </c>
      <c r="AD65" s="37">
        <v>1577382</v>
      </c>
      <c r="AF65" s="37">
        <v>32708</v>
      </c>
      <c r="AH65" s="37">
        <v>787898.76</v>
      </c>
      <c r="AI65" s="37">
        <v>62028.14</v>
      </c>
      <c r="AL65" s="37">
        <v>4800</v>
      </c>
      <c r="AM65" s="236">
        <f t="shared" si="1"/>
        <v>459212.99</v>
      </c>
      <c r="AN65" s="38">
        <f t="shared" si="2"/>
        <v>108268.26</v>
      </c>
      <c r="AO65" s="53">
        <f t="shared" si="3"/>
        <v>350944.73</v>
      </c>
      <c r="AP65" s="47">
        <f t="shared" si="4"/>
        <v>2351128.63</v>
      </c>
      <c r="AQ65" s="39">
        <f t="shared" si="5"/>
        <v>2464816.9</v>
      </c>
      <c r="AR65" s="53">
        <f t="shared" si="6"/>
        <v>-113688.27000000002</v>
      </c>
    </row>
    <row r="66" spans="1:44" x14ac:dyDescent="0.2">
      <c r="A66" s="32" t="s">
        <v>319</v>
      </c>
      <c r="B66" s="32" t="s">
        <v>320</v>
      </c>
      <c r="C66" s="32">
        <v>4777</v>
      </c>
      <c r="D66" s="32" t="s">
        <v>144</v>
      </c>
      <c r="E66" s="32" t="s">
        <v>144</v>
      </c>
      <c r="F66" s="36">
        <v>1027106.1</v>
      </c>
      <c r="G66" s="36">
        <v>43214</v>
      </c>
      <c r="H66" s="36">
        <v>65193.9</v>
      </c>
      <c r="K66" s="126">
        <v>459296</v>
      </c>
      <c r="L66" s="126">
        <v>607240.17000000004</v>
      </c>
      <c r="M66" s="59">
        <v>0</v>
      </c>
      <c r="N66" s="59">
        <v>147084.13</v>
      </c>
      <c r="O66" s="59">
        <v>5000</v>
      </c>
      <c r="P66" s="59">
        <v>1663.65</v>
      </c>
      <c r="T66" s="126">
        <v>686.64</v>
      </c>
      <c r="U66" s="126">
        <v>2222830.3199999998</v>
      </c>
      <c r="V66" s="33"/>
      <c r="W66" s="33">
        <v>1426158.12</v>
      </c>
      <c r="X66" s="33"/>
      <c r="Y66" s="33">
        <v>2185.7199999999998</v>
      </c>
      <c r="AA66" s="33">
        <v>1597589</v>
      </c>
      <c r="AC66" s="33">
        <v>97437</v>
      </c>
      <c r="AD66" s="37">
        <v>2107476</v>
      </c>
      <c r="AF66" s="37">
        <v>20020</v>
      </c>
      <c r="AH66" s="37">
        <v>898966.36</v>
      </c>
      <c r="AI66" s="37">
        <v>272122.05</v>
      </c>
      <c r="AM66" s="236">
        <f t="shared" si="1"/>
        <v>1135514</v>
      </c>
      <c r="AN66" s="38">
        <f t="shared" si="2"/>
        <v>153747.78</v>
      </c>
      <c r="AO66" s="53">
        <f t="shared" si="3"/>
        <v>981766.22</v>
      </c>
      <c r="AP66" s="47">
        <f t="shared" si="4"/>
        <v>3123369.84</v>
      </c>
      <c r="AQ66" s="39">
        <f t="shared" si="5"/>
        <v>3298584.4099999997</v>
      </c>
      <c r="AR66" s="53">
        <f t="shared" si="6"/>
        <v>-175214.56999999983</v>
      </c>
    </row>
    <row r="67" spans="1:44" x14ac:dyDescent="0.2">
      <c r="A67" s="32" t="s">
        <v>319</v>
      </c>
      <c r="B67" s="32" t="s">
        <v>320</v>
      </c>
      <c r="C67" s="32">
        <v>8626</v>
      </c>
      <c r="D67" s="32" t="s">
        <v>145</v>
      </c>
      <c r="E67" s="32" t="s">
        <v>145</v>
      </c>
      <c r="F67" s="36">
        <v>1150222.04</v>
      </c>
      <c r="G67" s="36">
        <v>544196.72</v>
      </c>
      <c r="H67" s="36">
        <v>266462</v>
      </c>
      <c r="K67" s="126">
        <v>2691709.55</v>
      </c>
      <c r="L67" s="126">
        <v>1294160.47</v>
      </c>
      <c r="M67" s="59">
        <v>15500</v>
      </c>
      <c r="N67" s="59">
        <v>230143.72</v>
      </c>
      <c r="P67" s="59">
        <v>4386.03</v>
      </c>
      <c r="T67" s="126">
        <v>1587653.01</v>
      </c>
      <c r="U67" s="126">
        <v>3033155.83</v>
      </c>
      <c r="V67" s="33"/>
      <c r="W67" s="33">
        <v>3438449.49</v>
      </c>
      <c r="X67" s="33">
        <v>745471</v>
      </c>
      <c r="Y67" s="33">
        <v>2266.52</v>
      </c>
      <c r="AA67" s="33">
        <v>2867887</v>
      </c>
      <c r="AC67" s="33">
        <v>643800</v>
      </c>
      <c r="AD67" s="37">
        <v>4155310</v>
      </c>
      <c r="AF67" s="37">
        <v>50667</v>
      </c>
      <c r="AH67" s="37">
        <v>2260557.42</v>
      </c>
      <c r="AI67" s="37">
        <v>155381.37</v>
      </c>
      <c r="AL67" s="37">
        <v>46.03</v>
      </c>
      <c r="AM67" s="236">
        <f t="shared" si="1"/>
        <v>1960880.76</v>
      </c>
      <c r="AN67" s="38">
        <f t="shared" si="2"/>
        <v>250029.75</v>
      </c>
      <c r="AO67" s="53">
        <f t="shared" si="3"/>
        <v>1710851.01</v>
      </c>
      <c r="AP67" s="47">
        <f t="shared" si="4"/>
        <v>7697874.0099999998</v>
      </c>
      <c r="AQ67" s="39">
        <f t="shared" si="5"/>
        <v>6621961.8200000003</v>
      </c>
      <c r="AR67" s="53">
        <f t="shared" si="6"/>
        <v>1075912.1899999995</v>
      </c>
    </row>
    <row r="68" spans="1:44" x14ac:dyDescent="0.2">
      <c r="A68" s="32" t="s">
        <v>319</v>
      </c>
      <c r="B68" s="32" t="s">
        <v>320</v>
      </c>
      <c r="C68" s="32">
        <v>4748</v>
      </c>
      <c r="D68" s="32" t="s">
        <v>146</v>
      </c>
      <c r="E68" s="32" t="s">
        <v>146</v>
      </c>
      <c r="F68" s="36">
        <v>434061.58</v>
      </c>
      <c r="G68" s="36">
        <v>138710.01999999999</v>
      </c>
      <c r="H68" s="36">
        <v>198811.78</v>
      </c>
      <c r="K68" s="126">
        <v>928303.09</v>
      </c>
      <c r="L68" s="126">
        <v>567170.23</v>
      </c>
      <c r="M68" s="59">
        <v>17380</v>
      </c>
      <c r="N68" s="59">
        <v>108656.47</v>
      </c>
      <c r="P68" s="59">
        <v>1218</v>
      </c>
      <c r="T68" s="126">
        <v>-212999.88</v>
      </c>
      <c r="U68" s="126">
        <v>2266667.36</v>
      </c>
      <c r="V68" s="33"/>
      <c r="W68" s="33">
        <v>1620357.74</v>
      </c>
      <c r="X68" s="33">
        <v>137600</v>
      </c>
      <c r="Y68" s="33">
        <v>1133.0999999999999</v>
      </c>
      <c r="AA68" s="33">
        <v>802186</v>
      </c>
      <c r="AC68" s="33">
        <v>60839</v>
      </c>
      <c r="AD68" s="37">
        <v>1288899</v>
      </c>
      <c r="AF68" s="37">
        <v>47524</v>
      </c>
      <c r="AG68" s="37">
        <v>3810</v>
      </c>
      <c r="AH68" s="37">
        <v>947297.67</v>
      </c>
      <c r="AI68" s="37">
        <v>240198.41</v>
      </c>
      <c r="AL68" s="37">
        <v>8252.01</v>
      </c>
      <c r="AM68" s="236">
        <f t="shared" si="1"/>
        <v>771583.38</v>
      </c>
      <c r="AN68" s="38">
        <f t="shared" si="2"/>
        <v>127254.47</v>
      </c>
      <c r="AO68" s="53">
        <f t="shared" si="3"/>
        <v>644328.91</v>
      </c>
      <c r="AP68" s="47">
        <f t="shared" si="4"/>
        <v>2622115.8399999999</v>
      </c>
      <c r="AQ68" s="39">
        <f t="shared" si="5"/>
        <v>2535981.09</v>
      </c>
      <c r="AR68" s="53">
        <f t="shared" si="6"/>
        <v>86134.75</v>
      </c>
    </row>
    <row r="69" spans="1:44" x14ac:dyDescent="0.2">
      <c r="A69" s="32" t="s">
        <v>319</v>
      </c>
      <c r="B69" s="32" t="s">
        <v>320</v>
      </c>
      <c r="C69" s="32">
        <v>2942</v>
      </c>
      <c r="D69" s="32" t="s">
        <v>147</v>
      </c>
      <c r="E69" s="32" t="s">
        <v>147</v>
      </c>
      <c r="F69" s="36">
        <v>427747.77</v>
      </c>
      <c r="G69" s="36">
        <v>26563.56</v>
      </c>
      <c r="H69" s="36">
        <v>30337.69</v>
      </c>
      <c r="K69" s="126">
        <v>409679.08</v>
      </c>
      <c r="L69" s="126">
        <v>424253.11</v>
      </c>
      <c r="M69" s="59">
        <v>3000</v>
      </c>
      <c r="N69" s="59">
        <v>34978.080000000002</v>
      </c>
      <c r="P69" s="59">
        <v>2028.7</v>
      </c>
      <c r="T69" s="126">
        <v>-848501.43</v>
      </c>
      <c r="U69" s="126">
        <v>1987498.73</v>
      </c>
      <c r="V69" s="33"/>
      <c r="W69" s="33">
        <v>1600148.4</v>
      </c>
      <c r="X69" s="33">
        <v>111000</v>
      </c>
      <c r="Y69" s="33">
        <v>1198.53</v>
      </c>
      <c r="AA69" s="33">
        <v>1000960</v>
      </c>
      <c r="AC69" s="33">
        <v>98400</v>
      </c>
      <c r="AD69" s="37">
        <v>1489458</v>
      </c>
      <c r="AF69" s="37">
        <v>19770</v>
      </c>
      <c r="AH69" s="37">
        <v>955298.43</v>
      </c>
      <c r="AI69" s="37">
        <v>202137.37</v>
      </c>
      <c r="AL69" s="37">
        <v>5466</v>
      </c>
      <c r="AM69" s="236">
        <f t="shared" ref="AM69:AM132" si="7">SUM(F69:I69)</f>
        <v>484649.02</v>
      </c>
      <c r="AN69" s="38">
        <f t="shared" ref="AN69:AN132" si="8">SUM(M69:Q69)</f>
        <v>40006.78</v>
      </c>
      <c r="AO69" s="53">
        <f t="shared" ref="AO69:AO132" si="9">AM69-AN69</f>
        <v>444642.24</v>
      </c>
      <c r="AP69" s="47">
        <f t="shared" ref="AP69:AP132" si="10">SUM(V69:AC69)</f>
        <v>2811706.9299999997</v>
      </c>
      <c r="AQ69" s="39">
        <f t="shared" ref="AQ69:AQ132" si="11">SUM(AD69:AL69)</f>
        <v>2672129.8000000003</v>
      </c>
      <c r="AR69" s="53">
        <f t="shared" ref="AR69:AR132" si="12">AP69-AQ69</f>
        <v>139577.12999999942</v>
      </c>
    </row>
    <row r="70" spans="1:44" x14ac:dyDescent="0.2">
      <c r="A70" s="32" t="s">
        <v>319</v>
      </c>
      <c r="B70" s="32" t="s">
        <v>320</v>
      </c>
      <c r="C70" s="32">
        <v>7498</v>
      </c>
      <c r="D70" s="32" t="s">
        <v>148</v>
      </c>
      <c r="E70" s="32" t="s">
        <v>148</v>
      </c>
      <c r="F70" s="36">
        <v>619481.25</v>
      </c>
      <c r="G70" s="36">
        <v>35660</v>
      </c>
      <c r="H70" s="36">
        <v>156120.48000000001</v>
      </c>
      <c r="K70" s="126">
        <v>350880.69</v>
      </c>
      <c r="L70" s="126">
        <v>226825.99</v>
      </c>
      <c r="M70" s="59">
        <v>3700</v>
      </c>
      <c r="N70" s="59">
        <v>167583.32</v>
      </c>
      <c r="P70" s="59">
        <v>5047.37</v>
      </c>
      <c r="T70" s="126">
        <v>-537581.97</v>
      </c>
      <c r="U70" s="126">
        <v>1832455.01</v>
      </c>
      <c r="V70" s="33"/>
      <c r="W70" s="33">
        <v>2419654.8199999998</v>
      </c>
      <c r="X70" s="33">
        <v>131405</v>
      </c>
      <c r="Y70" s="33">
        <v>1590.73</v>
      </c>
      <c r="AA70" s="33">
        <v>948600</v>
      </c>
      <c r="AD70" s="37">
        <v>1904345</v>
      </c>
      <c r="AF70" s="37">
        <v>17612</v>
      </c>
      <c r="AH70" s="37">
        <v>1495630.97</v>
      </c>
      <c r="AI70" s="37">
        <v>155805.9</v>
      </c>
      <c r="AL70" s="37">
        <v>10092</v>
      </c>
      <c r="AM70" s="236">
        <f t="shared" si="7"/>
        <v>811261.73</v>
      </c>
      <c r="AN70" s="38">
        <f t="shared" si="8"/>
        <v>176330.69</v>
      </c>
      <c r="AO70" s="53">
        <f t="shared" si="9"/>
        <v>634931.04</v>
      </c>
      <c r="AP70" s="47">
        <f t="shared" si="10"/>
        <v>3501250.55</v>
      </c>
      <c r="AQ70" s="39">
        <f t="shared" si="11"/>
        <v>3583485.8699999996</v>
      </c>
      <c r="AR70" s="53">
        <f t="shared" si="12"/>
        <v>-82235.319999999832</v>
      </c>
    </row>
    <row r="71" spans="1:44" x14ac:dyDescent="0.2">
      <c r="A71" s="32" t="s">
        <v>319</v>
      </c>
      <c r="B71" s="32" t="s">
        <v>320</v>
      </c>
      <c r="C71" s="32">
        <v>5826</v>
      </c>
      <c r="D71" s="32" t="s">
        <v>150</v>
      </c>
      <c r="E71" s="32" t="s">
        <v>150</v>
      </c>
      <c r="F71" s="36">
        <v>251039.45</v>
      </c>
      <c r="G71" s="36">
        <v>607771.25</v>
      </c>
      <c r="H71" s="36">
        <v>247474.59</v>
      </c>
      <c r="K71" s="126">
        <v>463240.53</v>
      </c>
      <c r="L71" s="126">
        <v>312651.17</v>
      </c>
      <c r="M71" s="59">
        <v>4545.8999999999996</v>
      </c>
      <c r="N71" s="59">
        <v>48999.75</v>
      </c>
      <c r="P71" s="59">
        <v>7875.98</v>
      </c>
      <c r="T71" s="126">
        <v>-1432588.09</v>
      </c>
      <c r="U71" s="126">
        <v>2051588.88</v>
      </c>
      <c r="V71" s="33"/>
      <c r="W71" s="33">
        <v>3372684.71</v>
      </c>
      <c r="X71" s="33">
        <v>48605</v>
      </c>
      <c r="Y71" s="33">
        <v>1109.82</v>
      </c>
      <c r="AA71" s="33">
        <v>1592847</v>
      </c>
      <c r="AC71" s="33">
        <v>230800</v>
      </c>
      <c r="AD71" s="37">
        <v>2575707</v>
      </c>
      <c r="AF71" s="37">
        <v>9190</v>
      </c>
      <c r="AH71" s="37">
        <v>1183550.1200000001</v>
      </c>
      <c r="AI71" s="37">
        <v>256937.82</v>
      </c>
      <c r="AL71" s="37">
        <v>18907.02</v>
      </c>
      <c r="AM71" s="236">
        <f t="shared" si="7"/>
        <v>1106285.29</v>
      </c>
      <c r="AN71" s="38">
        <f t="shared" si="8"/>
        <v>61421.630000000005</v>
      </c>
      <c r="AO71" s="53">
        <f t="shared" si="9"/>
        <v>1044863.66</v>
      </c>
      <c r="AP71" s="47">
        <f t="shared" si="10"/>
        <v>5246046.5299999993</v>
      </c>
      <c r="AQ71" s="39">
        <f t="shared" si="11"/>
        <v>4044291.96</v>
      </c>
      <c r="AR71" s="53">
        <f t="shared" si="12"/>
        <v>1201754.5699999994</v>
      </c>
    </row>
    <row r="72" spans="1:44" x14ac:dyDescent="0.2">
      <c r="A72" s="32" t="s">
        <v>319</v>
      </c>
      <c r="B72" s="32" t="s">
        <v>320</v>
      </c>
      <c r="C72" s="32">
        <v>1932</v>
      </c>
      <c r="D72" s="32" t="s">
        <v>151</v>
      </c>
      <c r="E72" s="32" t="s">
        <v>151</v>
      </c>
      <c r="F72" s="36">
        <v>161073.94</v>
      </c>
      <c r="G72" s="36">
        <v>204867.28</v>
      </c>
      <c r="H72" s="36">
        <v>74940.17</v>
      </c>
      <c r="K72" s="126">
        <v>1292080.6299999999</v>
      </c>
      <c r="L72" s="126">
        <v>303062.86</v>
      </c>
      <c r="M72" s="59">
        <v>8374</v>
      </c>
      <c r="N72" s="59">
        <v>44708.17</v>
      </c>
      <c r="P72" s="59">
        <v>1529.63</v>
      </c>
      <c r="S72" s="126">
        <v>150061.75</v>
      </c>
      <c r="T72" s="126">
        <v>-626742.16</v>
      </c>
      <c r="U72" s="126">
        <v>2642678.98</v>
      </c>
      <c r="V72" s="33"/>
      <c r="W72" s="33">
        <v>860540.7</v>
      </c>
      <c r="X72" s="33"/>
      <c r="Y72" s="33">
        <v>708.64</v>
      </c>
      <c r="AA72" s="33">
        <v>1152482.8</v>
      </c>
      <c r="AC72" s="33">
        <v>114327</v>
      </c>
      <c r="AD72" s="37">
        <v>1501833.8</v>
      </c>
      <c r="AF72" s="37">
        <v>14998</v>
      </c>
      <c r="AH72" s="37">
        <v>568473.31000000006</v>
      </c>
      <c r="AI72" s="37">
        <v>227339.51999999999</v>
      </c>
      <c r="AM72" s="236">
        <f t="shared" si="7"/>
        <v>440881.38999999996</v>
      </c>
      <c r="AN72" s="38">
        <f t="shared" si="8"/>
        <v>54611.799999999996</v>
      </c>
      <c r="AO72" s="53">
        <f t="shared" si="9"/>
        <v>386269.58999999997</v>
      </c>
      <c r="AP72" s="47">
        <f t="shared" si="10"/>
        <v>2128059.14</v>
      </c>
      <c r="AQ72" s="39">
        <f t="shared" si="11"/>
        <v>2312644.63</v>
      </c>
      <c r="AR72" s="53">
        <f t="shared" si="12"/>
        <v>-184585.48999999976</v>
      </c>
    </row>
    <row r="73" spans="1:44" x14ac:dyDescent="0.2">
      <c r="A73" s="32" t="s">
        <v>319</v>
      </c>
      <c r="B73" s="32" t="s">
        <v>320</v>
      </c>
      <c r="C73" s="32">
        <v>3533</v>
      </c>
      <c r="D73" s="32" t="s">
        <v>154</v>
      </c>
      <c r="E73" s="32" t="s">
        <v>154</v>
      </c>
      <c r="F73" s="36">
        <v>657285.98</v>
      </c>
      <c r="G73" s="36">
        <v>18107.25</v>
      </c>
      <c r="H73" s="36">
        <v>87980.36</v>
      </c>
      <c r="K73" s="126">
        <v>1093424.5</v>
      </c>
      <c r="L73" s="126">
        <v>305274.18</v>
      </c>
      <c r="M73" s="59">
        <v>14720</v>
      </c>
      <c r="N73" s="59">
        <v>136731.98000000001</v>
      </c>
      <c r="P73" s="59">
        <v>2525</v>
      </c>
      <c r="T73" s="126">
        <v>2054168.66</v>
      </c>
      <c r="U73" s="126"/>
      <c r="V73" s="33"/>
      <c r="W73" s="33">
        <v>1439763.29</v>
      </c>
      <c r="X73" s="33">
        <v>355000</v>
      </c>
      <c r="Y73" s="33">
        <v>1474.07</v>
      </c>
      <c r="AA73" s="33">
        <v>1436813</v>
      </c>
      <c r="AC73" s="33">
        <v>15000</v>
      </c>
      <c r="AD73" s="37">
        <v>2063450</v>
      </c>
      <c r="AF73" s="37">
        <v>37718</v>
      </c>
      <c r="AH73" s="37">
        <v>1066797.54</v>
      </c>
      <c r="AI73" s="37">
        <v>112460.86</v>
      </c>
      <c r="AL73" s="37">
        <v>13697.33</v>
      </c>
      <c r="AM73" s="236">
        <f t="shared" si="7"/>
        <v>763373.59</v>
      </c>
      <c r="AN73" s="38">
        <f t="shared" si="8"/>
        <v>153976.98000000001</v>
      </c>
      <c r="AO73" s="53">
        <f t="shared" si="9"/>
        <v>609396.61</v>
      </c>
      <c r="AP73" s="47">
        <f t="shared" si="10"/>
        <v>3248050.3600000003</v>
      </c>
      <c r="AQ73" s="39">
        <f t="shared" si="11"/>
        <v>3294123.73</v>
      </c>
      <c r="AR73" s="53">
        <f t="shared" si="12"/>
        <v>-46073.369999999646</v>
      </c>
    </row>
    <row r="74" spans="1:44" x14ac:dyDescent="0.2">
      <c r="A74" s="32" t="s">
        <v>319</v>
      </c>
      <c r="B74" s="32" t="s">
        <v>320</v>
      </c>
      <c r="C74" s="32">
        <v>4453</v>
      </c>
      <c r="D74" s="32" t="s">
        <v>155</v>
      </c>
      <c r="E74" s="32" t="s">
        <v>155</v>
      </c>
      <c r="F74" s="36">
        <v>732739.51</v>
      </c>
      <c r="G74" s="36">
        <v>75671</v>
      </c>
      <c r="H74" s="36">
        <v>293206.27</v>
      </c>
      <c r="K74" s="126">
        <v>912591.73</v>
      </c>
      <c r="L74" s="126">
        <v>728523.28</v>
      </c>
      <c r="M74" s="59">
        <v>30906</v>
      </c>
      <c r="N74" s="59">
        <v>104881.45</v>
      </c>
      <c r="P74" s="59">
        <v>8770.2999999999993</v>
      </c>
      <c r="T74" s="126">
        <v>-1191290.05</v>
      </c>
      <c r="U74" s="126">
        <v>3470807.02</v>
      </c>
      <c r="V74" s="33"/>
      <c r="W74" s="33">
        <v>1244125.2</v>
      </c>
      <c r="X74" s="33">
        <v>303250</v>
      </c>
      <c r="AA74" s="33">
        <v>1506958.44</v>
      </c>
      <c r="AD74" s="37">
        <v>1819122.44</v>
      </c>
      <c r="AF74" s="37">
        <v>6860</v>
      </c>
      <c r="AH74" s="37">
        <v>862218.13</v>
      </c>
      <c r="AI74" s="37">
        <v>46476</v>
      </c>
      <c r="AL74" s="37">
        <v>1000</v>
      </c>
      <c r="AM74" s="236">
        <f t="shared" si="7"/>
        <v>1101616.78</v>
      </c>
      <c r="AN74" s="38">
        <f t="shared" si="8"/>
        <v>144557.75</v>
      </c>
      <c r="AO74" s="53">
        <f t="shared" si="9"/>
        <v>957059.03</v>
      </c>
      <c r="AP74" s="47">
        <f t="shared" si="10"/>
        <v>3054333.6399999997</v>
      </c>
      <c r="AQ74" s="39">
        <f t="shared" si="11"/>
        <v>2735676.57</v>
      </c>
      <c r="AR74" s="53">
        <f t="shared" si="12"/>
        <v>318657.06999999983</v>
      </c>
    </row>
    <row r="75" spans="1:44" x14ac:dyDescent="0.2">
      <c r="A75" s="32" t="s">
        <v>319</v>
      </c>
      <c r="B75" s="32" t="s">
        <v>320</v>
      </c>
      <c r="C75" s="32">
        <v>3123</v>
      </c>
      <c r="D75" s="32" t="s">
        <v>156</v>
      </c>
      <c r="E75" s="32" t="s">
        <v>156</v>
      </c>
      <c r="F75" s="36">
        <v>51518.02</v>
      </c>
      <c r="G75" s="36">
        <v>125126.71</v>
      </c>
      <c r="H75" s="36">
        <v>37114.769999999997</v>
      </c>
      <c r="K75" s="126">
        <v>184054.63</v>
      </c>
      <c r="L75" s="126">
        <v>692938.7</v>
      </c>
      <c r="M75" s="59">
        <v>75900</v>
      </c>
      <c r="N75" s="59">
        <v>97132.160000000003</v>
      </c>
      <c r="P75" s="59">
        <v>1400</v>
      </c>
      <c r="T75" s="126">
        <v>-197754.41</v>
      </c>
      <c r="U75" s="126">
        <v>1201384.94</v>
      </c>
      <c r="V75" s="33"/>
      <c r="W75" s="33">
        <v>1111839.1299999999</v>
      </c>
      <c r="X75" s="33"/>
      <c r="Y75" s="33">
        <v>635.46</v>
      </c>
      <c r="AA75" s="33">
        <v>1151804.1000000001</v>
      </c>
      <c r="AC75" s="33">
        <v>29700</v>
      </c>
      <c r="AD75" s="37">
        <v>1540314.1</v>
      </c>
      <c r="AF75" s="37">
        <v>16940</v>
      </c>
      <c r="AH75" s="37">
        <v>739006.41</v>
      </c>
      <c r="AI75" s="37">
        <v>74526.039999999994</v>
      </c>
      <c r="AL75" s="37">
        <v>10502</v>
      </c>
      <c r="AM75" s="236">
        <f t="shared" si="7"/>
        <v>213759.5</v>
      </c>
      <c r="AN75" s="38">
        <f t="shared" si="8"/>
        <v>174432.16</v>
      </c>
      <c r="AO75" s="53">
        <f t="shared" si="9"/>
        <v>39327.339999999997</v>
      </c>
      <c r="AP75" s="47">
        <f t="shared" si="10"/>
        <v>2293978.69</v>
      </c>
      <c r="AQ75" s="39">
        <f t="shared" si="11"/>
        <v>2381288.5500000003</v>
      </c>
      <c r="AR75" s="53">
        <f t="shared" si="12"/>
        <v>-87309.860000000335</v>
      </c>
    </row>
    <row r="76" spans="1:44" x14ac:dyDescent="0.2">
      <c r="A76" s="32" t="s">
        <v>319</v>
      </c>
      <c r="B76" s="32" t="s">
        <v>320</v>
      </c>
      <c r="C76" s="32">
        <v>4434</v>
      </c>
      <c r="D76" s="32" t="s">
        <v>158</v>
      </c>
      <c r="E76" s="32" t="s">
        <v>158</v>
      </c>
      <c r="F76" s="36">
        <v>301806.96999999997</v>
      </c>
      <c r="G76" s="36">
        <v>328403.84999999998</v>
      </c>
      <c r="H76" s="36">
        <v>186454.83</v>
      </c>
      <c r="K76" s="126">
        <v>383557.86</v>
      </c>
      <c r="L76" s="126">
        <v>210048.39</v>
      </c>
      <c r="M76" s="59">
        <v>1750</v>
      </c>
      <c r="N76" s="59">
        <v>107512.93</v>
      </c>
      <c r="P76" s="59">
        <v>2020</v>
      </c>
      <c r="T76" s="126">
        <v>-1656530.54</v>
      </c>
      <c r="U76" s="126">
        <v>2538134.58</v>
      </c>
      <c r="V76" s="33"/>
      <c r="W76" s="33">
        <v>2058394.77</v>
      </c>
      <c r="X76" s="33">
        <v>22400</v>
      </c>
      <c r="Y76" s="33">
        <v>317.63</v>
      </c>
      <c r="AA76" s="33">
        <v>1458050</v>
      </c>
      <c r="AC76" s="33">
        <v>51000</v>
      </c>
      <c r="AD76" s="37">
        <v>1896855</v>
      </c>
      <c r="AF76" s="37">
        <v>39900</v>
      </c>
      <c r="AH76" s="37">
        <v>1154523.76</v>
      </c>
      <c r="AI76" s="37">
        <v>76712.710000000006</v>
      </c>
      <c r="AL76" s="37">
        <v>4786</v>
      </c>
      <c r="AM76" s="236">
        <f t="shared" si="7"/>
        <v>816665.64999999991</v>
      </c>
      <c r="AN76" s="38">
        <f t="shared" si="8"/>
        <v>111282.93</v>
      </c>
      <c r="AO76" s="53">
        <f t="shared" si="9"/>
        <v>705382.72</v>
      </c>
      <c r="AP76" s="47">
        <f t="shared" si="10"/>
        <v>3590162.4</v>
      </c>
      <c r="AQ76" s="39">
        <f t="shared" si="11"/>
        <v>3172777.4699999997</v>
      </c>
      <c r="AR76" s="53">
        <f t="shared" si="12"/>
        <v>417384.93000000017</v>
      </c>
    </row>
    <row r="77" spans="1:44" x14ac:dyDescent="0.2">
      <c r="A77" s="32" t="s">
        <v>319</v>
      </c>
      <c r="B77" s="32" t="s">
        <v>320</v>
      </c>
      <c r="C77" s="32">
        <v>2518</v>
      </c>
      <c r="D77" s="32" t="s">
        <v>159</v>
      </c>
      <c r="E77" s="32" t="s">
        <v>159</v>
      </c>
      <c r="F77" s="36">
        <v>92679.78</v>
      </c>
      <c r="G77" s="36">
        <v>92220</v>
      </c>
      <c r="H77" s="36">
        <v>77884.899999999994</v>
      </c>
      <c r="K77" s="126">
        <v>518977.52</v>
      </c>
      <c r="L77" s="126">
        <v>474875.9</v>
      </c>
      <c r="M77" s="59">
        <v>5290</v>
      </c>
      <c r="N77" s="59">
        <v>158534.51999999999</v>
      </c>
      <c r="P77" s="59">
        <v>4139.1000000000004</v>
      </c>
      <c r="T77" s="126">
        <v>-509999.94</v>
      </c>
      <c r="U77" s="126">
        <v>1881601.57</v>
      </c>
      <c r="V77" s="33"/>
      <c r="W77" s="33">
        <v>1697730.78</v>
      </c>
      <c r="X77" s="33"/>
      <c r="Y77" s="33">
        <v>752.17</v>
      </c>
      <c r="AA77" s="33">
        <v>878150</v>
      </c>
      <c r="AD77" s="37">
        <v>1711108</v>
      </c>
      <c r="AF77" s="37">
        <v>9820</v>
      </c>
      <c r="AH77" s="37">
        <v>993756.22</v>
      </c>
      <c r="AI77" s="37">
        <v>142345.88</v>
      </c>
      <c r="AL77" s="37">
        <v>2530</v>
      </c>
      <c r="AM77" s="236">
        <f t="shared" si="7"/>
        <v>262784.68</v>
      </c>
      <c r="AN77" s="38">
        <f t="shared" si="8"/>
        <v>167963.62</v>
      </c>
      <c r="AO77" s="53">
        <f t="shared" si="9"/>
        <v>94821.06</v>
      </c>
      <c r="AP77" s="47">
        <f t="shared" si="10"/>
        <v>2576632.9500000002</v>
      </c>
      <c r="AQ77" s="39">
        <f t="shared" si="11"/>
        <v>2859560.0999999996</v>
      </c>
      <c r="AR77" s="53">
        <f t="shared" si="12"/>
        <v>-282927.14999999944</v>
      </c>
    </row>
    <row r="78" spans="1:44" x14ac:dyDescent="0.2">
      <c r="A78" s="32" t="s">
        <v>319</v>
      </c>
      <c r="B78" s="32" t="s">
        <v>320</v>
      </c>
      <c r="C78" s="32">
        <v>4354</v>
      </c>
      <c r="D78" s="32" t="s">
        <v>160</v>
      </c>
      <c r="E78" s="32" t="s">
        <v>160</v>
      </c>
      <c r="F78" s="36">
        <v>123058.88</v>
      </c>
      <c r="G78" s="36">
        <v>37713.75</v>
      </c>
      <c r="H78" s="36">
        <v>32831.160000000003</v>
      </c>
      <c r="K78" s="126">
        <v>732213.31</v>
      </c>
      <c r="L78" s="126">
        <v>124511.4</v>
      </c>
      <c r="M78" s="59">
        <v>3500</v>
      </c>
      <c r="N78" s="59">
        <v>26712.25</v>
      </c>
      <c r="P78" s="59">
        <v>2369</v>
      </c>
      <c r="T78" s="126">
        <v>-1691208.39</v>
      </c>
      <c r="U78" s="126">
        <v>2618687.59</v>
      </c>
      <c r="V78" s="33"/>
      <c r="W78" s="33">
        <v>1539440.57</v>
      </c>
      <c r="X78" s="33"/>
      <c r="Y78" s="33">
        <v>593.85</v>
      </c>
      <c r="AA78" s="33">
        <v>971500</v>
      </c>
      <c r="AC78" s="33">
        <v>90800</v>
      </c>
      <c r="AD78" s="37">
        <v>1585614</v>
      </c>
      <c r="AF78" s="37">
        <v>11940</v>
      </c>
      <c r="AH78" s="37">
        <v>739270.67</v>
      </c>
      <c r="AI78" s="37">
        <v>172735.7</v>
      </c>
      <c r="AL78" s="37">
        <v>2506</v>
      </c>
      <c r="AM78" s="236">
        <f t="shared" si="7"/>
        <v>193603.79</v>
      </c>
      <c r="AN78" s="38">
        <f t="shared" si="8"/>
        <v>32581.25</v>
      </c>
      <c r="AO78" s="53">
        <f t="shared" si="9"/>
        <v>161022.54</v>
      </c>
      <c r="AP78" s="47">
        <f t="shared" si="10"/>
        <v>2602334.42</v>
      </c>
      <c r="AQ78" s="39">
        <f t="shared" si="11"/>
        <v>2512066.37</v>
      </c>
      <c r="AR78" s="53">
        <f t="shared" si="12"/>
        <v>90268.049999999814</v>
      </c>
    </row>
    <row r="79" spans="1:44" x14ac:dyDescent="0.2">
      <c r="A79" s="32" t="s">
        <v>319</v>
      </c>
      <c r="B79" s="32" t="s">
        <v>320</v>
      </c>
      <c r="C79" s="32">
        <v>2453</v>
      </c>
      <c r="D79" s="32" t="s">
        <v>161</v>
      </c>
      <c r="E79" s="32" t="s">
        <v>161</v>
      </c>
      <c r="F79" s="36">
        <v>182391.92</v>
      </c>
      <c r="G79" s="36">
        <v>538151.94999999995</v>
      </c>
      <c r="H79" s="36">
        <v>46507.58</v>
      </c>
      <c r="K79" s="126">
        <v>6</v>
      </c>
      <c r="L79" s="126">
        <v>254935.57</v>
      </c>
      <c r="M79" s="59">
        <v>17521</v>
      </c>
      <c r="N79" s="59">
        <v>46902.63</v>
      </c>
      <c r="P79" s="59">
        <v>475</v>
      </c>
      <c r="T79" s="126">
        <v>-2002545.01</v>
      </c>
      <c r="U79" s="126">
        <v>2255161.35</v>
      </c>
      <c r="V79" s="33"/>
      <c r="W79" s="33">
        <v>2009659.76</v>
      </c>
      <c r="X79" s="33">
        <v>80000</v>
      </c>
      <c r="Y79" s="33">
        <v>530.52</v>
      </c>
      <c r="AA79" s="33">
        <v>1222550</v>
      </c>
      <c r="AC79" s="33">
        <v>106800</v>
      </c>
      <c r="AD79" s="37">
        <v>1449825</v>
      </c>
      <c r="AF79" s="37">
        <v>7620</v>
      </c>
      <c r="AH79" s="37">
        <v>1060326.74</v>
      </c>
      <c r="AI79" s="37">
        <v>190860.49</v>
      </c>
      <c r="AL79" s="37">
        <v>6430</v>
      </c>
      <c r="AM79" s="236">
        <f t="shared" si="7"/>
        <v>767051.45</v>
      </c>
      <c r="AN79" s="38">
        <f t="shared" si="8"/>
        <v>64898.63</v>
      </c>
      <c r="AO79" s="53">
        <f t="shared" si="9"/>
        <v>702152.82</v>
      </c>
      <c r="AP79" s="47">
        <f t="shared" si="10"/>
        <v>3419540.2800000003</v>
      </c>
      <c r="AQ79" s="39">
        <f t="shared" si="11"/>
        <v>2715062.2300000004</v>
      </c>
      <c r="AR79" s="53">
        <f t="shared" si="12"/>
        <v>704478.04999999981</v>
      </c>
    </row>
    <row r="80" spans="1:44" x14ac:dyDescent="0.2">
      <c r="A80" s="32" t="s">
        <v>319</v>
      </c>
      <c r="B80" s="32" t="s">
        <v>320</v>
      </c>
      <c r="C80" s="32">
        <v>5408</v>
      </c>
      <c r="D80" s="32" t="s">
        <v>162</v>
      </c>
      <c r="E80" s="32" t="s">
        <v>162</v>
      </c>
      <c r="F80" s="36">
        <v>404882.11</v>
      </c>
      <c r="G80" s="36">
        <v>325839.21000000002</v>
      </c>
      <c r="H80" s="36">
        <v>101560.8</v>
      </c>
      <c r="K80" s="126">
        <v>786335.55</v>
      </c>
      <c r="L80" s="126">
        <v>210349.88</v>
      </c>
      <c r="M80" s="59">
        <v>8780</v>
      </c>
      <c r="N80" s="59">
        <v>182458.68</v>
      </c>
      <c r="P80" s="59">
        <v>3251.02</v>
      </c>
      <c r="T80" s="126">
        <v>-700777.77</v>
      </c>
      <c r="U80" s="126">
        <v>2065017.96</v>
      </c>
      <c r="V80" s="33"/>
      <c r="W80" s="33">
        <v>2229229.92</v>
      </c>
      <c r="X80" s="33"/>
      <c r="Y80" s="33">
        <v>1208.56</v>
      </c>
      <c r="AA80" s="33">
        <v>1494840</v>
      </c>
      <c r="AC80" s="33">
        <v>12000</v>
      </c>
      <c r="AD80" s="37">
        <v>2277187</v>
      </c>
      <c r="AF80" s="37">
        <v>6080</v>
      </c>
      <c r="AH80" s="37">
        <v>1048855.92</v>
      </c>
      <c r="AI80" s="37">
        <v>124045.9</v>
      </c>
      <c r="AL80" s="37">
        <v>10872</v>
      </c>
      <c r="AM80" s="236">
        <f t="shared" si="7"/>
        <v>832282.12000000011</v>
      </c>
      <c r="AN80" s="38">
        <f t="shared" si="8"/>
        <v>194489.69999999998</v>
      </c>
      <c r="AO80" s="53">
        <f t="shared" si="9"/>
        <v>637792.42000000016</v>
      </c>
      <c r="AP80" s="47">
        <f t="shared" si="10"/>
        <v>3737278.48</v>
      </c>
      <c r="AQ80" s="39">
        <f t="shared" si="11"/>
        <v>3467040.82</v>
      </c>
      <c r="AR80" s="53">
        <f t="shared" si="12"/>
        <v>270237.66000000015</v>
      </c>
    </row>
    <row r="81" spans="1:44" s="115" customFormat="1" x14ac:dyDescent="0.2">
      <c r="A81" s="115" t="s">
        <v>319</v>
      </c>
      <c r="B81" s="115" t="s">
        <v>320</v>
      </c>
      <c r="C81" s="115">
        <v>5671</v>
      </c>
      <c r="D81" s="115" t="s">
        <v>1697</v>
      </c>
      <c r="E81" s="115" t="s">
        <v>1580</v>
      </c>
      <c r="F81" s="36">
        <v>700447.64</v>
      </c>
      <c r="G81" s="36">
        <v>494708.07</v>
      </c>
      <c r="H81" s="36">
        <v>273400.55</v>
      </c>
      <c r="I81" s="36"/>
      <c r="J81" s="126"/>
      <c r="K81" s="126">
        <v>422835.9</v>
      </c>
      <c r="L81" s="126">
        <v>916690.75</v>
      </c>
      <c r="M81" s="59">
        <v>19435</v>
      </c>
      <c r="N81" s="59">
        <v>128033.75</v>
      </c>
      <c r="O81" s="59"/>
      <c r="P81" s="59">
        <v>13313.92</v>
      </c>
      <c r="Q81" s="59"/>
      <c r="R81" s="126"/>
      <c r="S81" s="126">
        <v>59088.74</v>
      </c>
      <c r="T81" s="126">
        <v>-112661.99</v>
      </c>
      <c r="U81" s="126">
        <v>2127187.88</v>
      </c>
      <c r="V81" s="33"/>
      <c r="W81" s="33">
        <v>2619889.11</v>
      </c>
      <c r="X81" s="33"/>
      <c r="Y81" s="33">
        <v>1434.25</v>
      </c>
      <c r="Z81" s="33"/>
      <c r="AA81" s="33">
        <v>1417675</v>
      </c>
      <c r="AB81" s="33"/>
      <c r="AC81" s="33">
        <v>138000</v>
      </c>
      <c r="AD81" s="37">
        <v>2615746</v>
      </c>
      <c r="AE81" s="37"/>
      <c r="AF81" s="37">
        <v>2000</v>
      </c>
      <c r="AG81" s="37"/>
      <c r="AH81" s="37">
        <v>936133.54</v>
      </c>
      <c r="AI81" s="37">
        <v>32889.21</v>
      </c>
      <c r="AJ81" s="37"/>
      <c r="AK81" s="37"/>
      <c r="AL81" s="37">
        <v>16544</v>
      </c>
      <c r="AM81" s="236">
        <f t="shared" si="7"/>
        <v>1468556.26</v>
      </c>
      <c r="AN81" s="38">
        <f t="shared" si="8"/>
        <v>160782.67000000001</v>
      </c>
      <c r="AO81" s="53">
        <f t="shared" si="9"/>
        <v>1307773.5900000001</v>
      </c>
      <c r="AP81" s="47">
        <f t="shared" si="10"/>
        <v>4176998.36</v>
      </c>
      <c r="AQ81" s="39">
        <f t="shared" si="11"/>
        <v>3603312.75</v>
      </c>
      <c r="AR81" s="53">
        <f t="shared" si="12"/>
        <v>573685.60999999987</v>
      </c>
    </row>
    <row r="82" spans="1:44" x14ac:dyDescent="0.2">
      <c r="A82" s="32" t="s">
        <v>319</v>
      </c>
      <c r="B82" s="32" t="s">
        <v>320</v>
      </c>
      <c r="C82" s="32">
        <v>2878</v>
      </c>
      <c r="D82" s="32" t="s">
        <v>308</v>
      </c>
      <c r="E82" s="32" t="s">
        <v>308</v>
      </c>
      <c r="F82" s="36">
        <v>743533.06</v>
      </c>
      <c r="G82" s="36">
        <v>174782.25</v>
      </c>
      <c r="H82" s="36">
        <v>98874.13</v>
      </c>
      <c r="K82" s="126">
        <v>1084721.8899999999</v>
      </c>
      <c r="L82" s="126">
        <v>299272.53999999998</v>
      </c>
      <c r="M82" s="59">
        <v>5269</v>
      </c>
      <c r="N82" s="59">
        <v>59955.41</v>
      </c>
      <c r="P82" s="59">
        <v>1769</v>
      </c>
      <c r="T82" s="126">
        <v>-1679638.61</v>
      </c>
      <c r="U82" s="126">
        <v>3692657.78</v>
      </c>
      <c r="V82" s="33"/>
      <c r="W82" s="33">
        <v>1894968.75</v>
      </c>
      <c r="X82" s="33"/>
      <c r="Y82" s="33">
        <v>1175</v>
      </c>
      <c r="AA82" s="33">
        <v>1134160.7</v>
      </c>
      <c r="AC82" s="33">
        <v>113400</v>
      </c>
      <c r="AD82" s="37">
        <v>1673600.7</v>
      </c>
      <c r="AG82" s="37">
        <v>7080</v>
      </c>
      <c r="AH82" s="37">
        <v>968899.53</v>
      </c>
      <c r="AI82" s="37">
        <v>157384.93</v>
      </c>
      <c r="AL82" s="37">
        <v>15568</v>
      </c>
      <c r="AM82" s="236">
        <f t="shared" si="7"/>
        <v>1017189.4400000001</v>
      </c>
      <c r="AN82" s="38">
        <f t="shared" si="8"/>
        <v>66993.41</v>
      </c>
      <c r="AO82" s="53">
        <f t="shared" si="9"/>
        <v>950196.03</v>
      </c>
      <c r="AP82" s="47">
        <f t="shared" si="10"/>
        <v>3143704.45</v>
      </c>
      <c r="AQ82" s="39">
        <f t="shared" si="11"/>
        <v>2822533.16</v>
      </c>
      <c r="AR82" s="53">
        <f t="shared" si="12"/>
        <v>321171.29000000004</v>
      </c>
    </row>
    <row r="83" spans="1:44" x14ac:dyDescent="0.2">
      <c r="A83" s="32" t="s">
        <v>321</v>
      </c>
      <c r="B83" s="32" t="s">
        <v>322</v>
      </c>
      <c r="C83" s="32">
        <v>3706</v>
      </c>
      <c r="D83" s="32" t="s">
        <v>163</v>
      </c>
      <c r="E83" s="32" t="s">
        <v>163</v>
      </c>
      <c r="F83" s="36">
        <v>147471.97</v>
      </c>
      <c r="G83" s="36">
        <v>30108</v>
      </c>
      <c r="H83" s="36">
        <v>48117.26</v>
      </c>
      <c r="K83" s="126">
        <v>3043830.71</v>
      </c>
      <c r="L83" s="126">
        <v>121917.54</v>
      </c>
      <c r="M83" s="59">
        <v>6000</v>
      </c>
      <c r="N83" s="59">
        <v>110954.99</v>
      </c>
      <c r="P83" s="59">
        <v>0</v>
      </c>
      <c r="T83" s="126">
        <v>1233335.47</v>
      </c>
      <c r="U83" s="126">
        <v>2241713.0099999998</v>
      </c>
      <c r="V83" s="33"/>
      <c r="W83" s="33">
        <v>1357889.53</v>
      </c>
      <c r="X83" s="33">
        <v>110500</v>
      </c>
      <c r="Y83" s="33">
        <v>533.63</v>
      </c>
      <c r="AA83" s="33">
        <v>1113846</v>
      </c>
      <c r="AC83" s="33">
        <v>71988</v>
      </c>
      <c r="AD83" s="37">
        <v>1671366</v>
      </c>
      <c r="AF83" s="37">
        <v>29420</v>
      </c>
      <c r="AG83" s="37">
        <v>500</v>
      </c>
      <c r="AH83" s="37">
        <v>812949.73</v>
      </c>
      <c r="AI83" s="37">
        <v>341079.42</v>
      </c>
      <c r="AM83" s="236">
        <f t="shared" si="7"/>
        <v>225697.23</v>
      </c>
      <c r="AN83" s="38">
        <f t="shared" si="8"/>
        <v>116954.99</v>
      </c>
      <c r="AO83" s="53">
        <f t="shared" si="9"/>
        <v>108742.24</v>
      </c>
      <c r="AP83" s="47">
        <f t="shared" si="10"/>
        <v>2654757.16</v>
      </c>
      <c r="AQ83" s="39">
        <f t="shared" si="11"/>
        <v>2855315.15</v>
      </c>
      <c r="AR83" s="53">
        <f t="shared" si="12"/>
        <v>-200557.98999999976</v>
      </c>
    </row>
    <row r="84" spans="1:44" x14ac:dyDescent="0.2">
      <c r="A84" s="32" t="s">
        <v>321</v>
      </c>
      <c r="B84" s="32" t="s">
        <v>322</v>
      </c>
      <c r="C84" s="32">
        <v>5162</v>
      </c>
      <c r="D84" s="32" t="s">
        <v>164</v>
      </c>
      <c r="E84" s="32" t="s">
        <v>164</v>
      </c>
      <c r="F84" s="36">
        <v>108778.76</v>
      </c>
      <c r="G84" s="36">
        <v>0</v>
      </c>
      <c r="H84" s="36">
        <v>44015.39</v>
      </c>
      <c r="K84" s="126">
        <v>936054.17</v>
      </c>
      <c r="L84" s="126">
        <v>557793.01</v>
      </c>
      <c r="M84" s="59">
        <v>4500</v>
      </c>
      <c r="N84" s="59">
        <v>64252.02</v>
      </c>
      <c r="O84" s="59">
        <v>150722</v>
      </c>
      <c r="P84" s="59">
        <v>39.67</v>
      </c>
      <c r="T84" s="126">
        <v>-23449.07</v>
      </c>
      <c r="U84" s="126">
        <v>1881918.88</v>
      </c>
      <c r="V84" s="33"/>
      <c r="W84" s="33">
        <v>1660647.83</v>
      </c>
      <c r="X84" s="33"/>
      <c r="Y84" s="33">
        <v>389.8</v>
      </c>
      <c r="AA84" s="33">
        <v>1823135.2</v>
      </c>
      <c r="AC84" s="33">
        <v>157600</v>
      </c>
      <c r="AD84" s="37">
        <v>2540075.2000000002</v>
      </c>
      <c r="AF84" s="37">
        <v>63280</v>
      </c>
      <c r="AH84" s="37">
        <v>1200439.3600000001</v>
      </c>
      <c r="AI84" s="37">
        <v>262735.44</v>
      </c>
      <c r="AL84" s="37">
        <v>6585</v>
      </c>
      <c r="AM84" s="236">
        <f t="shared" si="7"/>
        <v>152794.15</v>
      </c>
      <c r="AN84" s="38">
        <f t="shared" si="8"/>
        <v>219513.69</v>
      </c>
      <c r="AO84" s="53">
        <f t="shared" si="9"/>
        <v>-66719.540000000008</v>
      </c>
      <c r="AP84" s="47">
        <f t="shared" si="10"/>
        <v>3641772.83</v>
      </c>
      <c r="AQ84" s="39">
        <f t="shared" si="11"/>
        <v>4073115.0000000005</v>
      </c>
      <c r="AR84" s="53">
        <f t="shared" si="12"/>
        <v>-431342.17000000039</v>
      </c>
    </row>
    <row r="85" spans="1:44" x14ac:dyDescent="0.2">
      <c r="A85" s="32" t="s">
        <v>321</v>
      </c>
      <c r="B85" s="32" t="s">
        <v>322</v>
      </c>
      <c r="C85" s="32">
        <v>3052</v>
      </c>
      <c r="D85" s="32" t="s">
        <v>165</v>
      </c>
      <c r="E85" s="32" t="s">
        <v>165</v>
      </c>
      <c r="F85" s="36">
        <v>616929.36</v>
      </c>
      <c r="G85" s="36">
        <v>0</v>
      </c>
      <c r="H85" s="36">
        <v>101445</v>
      </c>
      <c r="K85" s="126">
        <v>424054.49</v>
      </c>
      <c r="L85" s="126">
        <v>1166021.47</v>
      </c>
      <c r="M85" s="59">
        <v>0</v>
      </c>
      <c r="N85" s="59">
        <v>32650</v>
      </c>
      <c r="P85" s="59">
        <v>0</v>
      </c>
      <c r="T85" s="126">
        <v>115480.99</v>
      </c>
      <c r="U85" s="126">
        <v>1941230.36</v>
      </c>
      <c r="V85" s="33"/>
      <c r="W85" s="33">
        <v>1052167.3899999999</v>
      </c>
      <c r="X85" s="33">
        <v>65000</v>
      </c>
      <c r="Y85" s="33">
        <v>1375.86</v>
      </c>
      <c r="AA85" s="33">
        <v>970128</v>
      </c>
      <c r="AC85" s="33">
        <v>573800</v>
      </c>
      <c r="AD85" s="37">
        <v>1491839</v>
      </c>
      <c r="AF85" s="37">
        <v>51983</v>
      </c>
      <c r="AH85" s="37">
        <v>681057.04</v>
      </c>
      <c r="AI85" s="37">
        <v>127063.24</v>
      </c>
      <c r="AL85" s="37">
        <v>91440</v>
      </c>
      <c r="AM85" s="236">
        <f t="shared" si="7"/>
        <v>718374.36</v>
      </c>
      <c r="AN85" s="38">
        <f t="shared" si="8"/>
        <v>32650</v>
      </c>
      <c r="AO85" s="53">
        <f t="shared" si="9"/>
        <v>685724.36</v>
      </c>
      <c r="AP85" s="47">
        <f t="shared" si="10"/>
        <v>2662471.25</v>
      </c>
      <c r="AQ85" s="39">
        <f t="shared" si="11"/>
        <v>2443382.2800000003</v>
      </c>
      <c r="AR85" s="53">
        <f t="shared" si="12"/>
        <v>219088.96999999974</v>
      </c>
    </row>
    <row r="86" spans="1:44" x14ac:dyDescent="0.2">
      <c r="A86" s="32" t="s">
        <v>321</v>
      </c>
      <c r="B86" s="32" t="s">
        <v>322</v>
      </c>
      <c r="C86" s="32">
        <v>6259</v>
      </c>
      <c r="D86" s="32" t="s">
        <v>166</v>
      </c>
      <c r="E86" s="32" t="s">
        <v>166</v>
      </c>
      <c r="F86" s="36">
        <v>136214.51999999999</v>
      </c>
      <c r="G86" s="36">
        <v>30878</v>
      </c>
      <c r="H86" s="36">
        <v>1418.41</v>
      </c>
      <c r="K86" s="126">
        <v>411737</v>
      </c>
      <c r="L86" s="126">
        <v>197218.24</v>
      </c>
      <c r="M86" s="59">
        <v>6000</v>
      </c>
      <c r="N86" s="59">
        <v>55423.83</v>
      </c>
      <c r="P86" s="59">
        <v>0</v>
      </c>
      <c r="T86" s="126">
        <v>-1448917.41</v>
      </c>
      <c r="U86" s="126">
        <v>1940061.77</v>
      </c>
      <c r="V86" s="33"/>
      <c r="W86" s="33">
        <v>1563427.74</v>
      </c>
      <c r="X86" s="33">
        <v>124400</v>
      </c>
      <c r="Y86" s="33">
        <v>436.69</v>
      </c>
      <c r="AA86" s="33">
        <v>1667077.89</v>
      </c>
      <c r="AC86" s="33">
        <v>451300</v>
      </c>
      <c r="AD86" s="37">
        <v>2523239.89</v>
      </c>
      <c r="AF86" s="37">
        <v>8620</v>
      </c>
      <c r="AG86" s="37">
        <v>33912</v>
      </c>
      <c r="AH86" s="37">
        <v>840819.05</v>
      </c>
      <c r="AI86" s="37">
        <v>141782.39999999999</v>
      </c>
      <c r="AK86" s="37">
        <v>1</v>
      </c>
      <c r="AL86" s="37">
        <v>33370</v>
      </c>
      <c r="AM86" s="236">
        <f t="shared" si="7"/>
        <v>168510.93</v>
      </c>
      <c r="AN86" s="38">
        <f t="shared" si="8"/>
        <v>61423.83</v>
      </c>
      <c r="AO86" s="53">
        <f t="shared" si="9"/>
        <v>107087.09999999999</v>
      </c>
      <c r="AP86" s="47">
        <f t="shared" si="10"/>
        <v>3806642.32</v>
      </c>
      <c r="AQ86" s="39">
        <f t="shared" si="11"/>
        <v>3581744.3400000003</v>
      </c>
      <c r="AR86" s="53">
        <f t="shared" si="12"/>
        <v>224897.97999999952</v>
      </c>
    </row>
    <row r="87" spans="1:44" x14ac:dyDescent="0.2">
      <c r="A87" s="32" t="s">
        <v>321</v>
      </c>
      <c r="B87" s="32" t="s">
        <v>322</v>
      </c>
      <c r="C87" s="32">
        <v>3341</v>
      </c>
      <c r="D87" s="32" t="s">
        <v>167</v>
      </c>
      <c r="E87" s="32" t="s">
        <v>167</v>
      </c>
      <c r="F87" s="36">
        <v>242033.16</v>
      </c>
      <c r="G87" s="36">
        <v>51708</v>
      </c>
      <c r="H87" s="36">
        <v>119373.68</v>
      </c>
      <c r="K87" s="126">
        <v>398002</v>
      </c>
      <c r="L87" s="126">
        <v>109721.82</v>
      </c>
      <c r="M87" s="59">
        <v>224350</v>
      </c>
      <c r="N87" s="59">
        <v>27907.64</v>
      </c>
      <c r="P87" s="59">
        <v>0</v>
      </c>
      <c r="T87" s="126">
        <v>-1095570.68</v>
      </c>
      <c r="U87" s="126">
        <v>2076384.94</v>
      </c>
      <c r="V87" s="33"/>
      <c r="W87" s="33">
        <v>1264578.4099999999</v>
      </c>
      <c r="X87" s="33"/>
      <c r="Y87" s="33">
        <v>1044.44</v>
      </c>
      <c r="AA87" s="33">
        <v>1160763</v>
      </c>
      <c r="AD87" s="37">
        <v>1752653</v>
      </c>
      <c r="AF87" s="37">
        <v>45990</v>
      </c>
      <c r="AH87" s="37">
        <v>858238.44</v>
      </c>
      <c r="AI87" s="37">
        <v>81737.649999999994</v>
      </c>
      <c r="AM87" s="236">
        <f t="shared" si="7"/>
        <v>413114.84</v>
      </c>
      <c r="AN87" s="38">
        <f t="shared" si="8"/>
        <v>252257.64</v>
      </c>
      <c r="AO87" s="53">
        <f t="shared" si="9"/>
        <v>160857.20000000001</v>
      </c>
      <c r="AP87" s="47">
        <f t="shared" si="10"/>
        <v>2426385.8499999996</v>
      </c>
      <c r="AQ87" s="39">
        <f t="shared" si="11"/>
        <v>2738619.09</v>
      </c>
      <c r="AR87" s="53">
        <f t="shared" si="12"/>
        <v>-312233.24000000022</v>
      </c>
    </row>
    <row r="88" spans="1:44" x14ac:dyDescent="0.2">
      <c r="A88" s="32" t="s">
        <v>321</v>
      </c>
      <c r="B88" s="32" t="s">
        <v>322</v>
      </c>
      <c r="C88" s="32">
        <v>2336</v>
      </c>
      <c r="D88" s="32" t="s">
        <v>168</v>
      </c>
      <c r="E88" s="32" t="s">
        <v>168</v>
      </c>
      <c r="F88" s="36">
        <v>256883.8</v>
      </c>
      <c r="G88" s="36">
        <v>19158</v>
      </c>
      <c r="H88" s="36">
        <v>65841.27</v>
      </c>
      <c r="K88" s="126">
        <v>27134.99</v>
      </c>
      <c r="L88" s="126">
        <v>453476.43</v>
      </c>
      <c r="N88" s="59">
        <v>40670.35</v>
      </c>
      <c r="P88" s="59">
        <v>0</v>
      </c>
      <c r="T88" s="126">
        <v>-1127330.93</v>
      </c>
      <c r="U88" s="126">
        <v>1879892.65</v>
      </c>
      <c r="V88" s="33"/>
      <c r="W88" s="33">
        <v>902351.28</v>
      </c>
      <c r="X88" s="33">
        <v>89990</v>
      </c>
      <c r="Y88" s="33">
        <v>295.60000000000002</v>
      </c>
      <c r="AA88" s="33">
        <v>613236.5</v>
      </c>
      <c r="AC88" s="33">
        <v>10000</v>
      </c>
      <c r="AD88" s="37">
        <v>890951.5</v>
      </c>
      <c r="AF88" s="37">
        <v>6200</v>
      </c>
      <c r="AG88" s="37">
        <v>13927</v>
      </c>
      <c r="AH88" s="37">
        <v>469806.36</v>
      </c>
      <c r="AI88" s="37">
        <v>205726.1</v>
      </c>
      <c r="AM88" s="236">
        <f t="shared" si="7"/>
        <v>341883.07</v>
      </c>
      <c r="AN88" s="38">
        <f t="shared" si="8"/>
        <v>40670.35</v>
      </c>
      <c r="AO88" s="53">
        <f t="shared" si="9"/>
        <v>301212.72000000003</v>
      </c>
      <c r="AP88" s="47">
        <f t="shared" si="10"/>
        <v>1615873.38</v>
      </c>
      <c r="AQ88" s="39">
        <f t="shared" si="11"/>
        <v>1586610.96</v>
      </c>
      <c r="AR88" s="53">
        <f t="shared" si="12"/>
        <v>29262.419999999925</v>
      </c>
    </row>
    <row r="89" spans="1:44" x14ac:dyDescent="0.2">
      <c r="A89" s="32" t="s">
        <v>321</v>
      </c>
      <c r="B89" s="32" t="s">
        <v>322</v>
      </c>
      <c r="C89" s="32">
        <v>2778</v>
      </c>
      <c r="D89" s="32" t="s">
        <v>169</v>
      </c>
      <c r="E89" s="32" t="s">
        <v>169</v>
      </c>
      <c r="F89" s="36">
        <v>405164.59</v>
      </c>
      <c r="G89" s="36">
        <v>2734</v>
      </c>
      <c r="H89" s="36">
        <v>6377.64</v>
      </c>
      <c r="K89" s="126">
        <v>410123.97</v>
      </c>
      <c r="L89" s="126">
        <v>180374.2</v>
      </c>
      <c r="M89" s="59">
        <v>3000</v>
      </c>
      <c r="N89" s="59">
        <v>33232.870000000003</v>
      </c>
      <c r="P89" s="59">
        <v>0</v>
      </c>
      <c r="T89" s="126">
        <v>-755479.89</v>
      </c>
      <c r="U89" s="126">
        <v>1840507.51</v>
      </c>
      <c r="V89" s="33"/>
      <c r="W89" s="33">
        <v>1071240.79</v>
      </c>
      <c r="X89" s="33"/>
      <c r="Y89" s="33">
        <v>890.03</v>
      </c>
      <c r="AA89" s="33">
        <v>1680727.09</v>
      </c>
      <c r="AC89" s="33">
        <v>94500</v>
      </c>
      <c r="AD89" s="37">
        <v>1980627.09</v>
      </c>
      <c r="AF89" s="37">
        <v>45900</v>
      </c>
      <c r="AH89" s="37">
        <v>571717.71</v>
      </c>
      <c r="AI89" s="37">
        <v>365599.2</v>
      </c>
      <c r="AM89" s="236">
        <f t="shared" si="7"/>
        <v>414276.23000000004</v>
      </c>
      <c r="AN89" s="38">
        <f t="shared" si="8"/>
        <v>36232.870000000003</v>
      </c>
      <c r="AO89" s="53">
        <f t="shared" si="9"/>
        <v>378043.36000000004</v>
      </c>
      <c r="AP89" s="47">
        <f t="shared" si="10"/>
        <v>2847357.91</v>
      </c>
      <c r="AQ89" s="39">
        <f t="shared" si="11"/>
        <v>2963844</v>
      </c>
      <c r="AR89" s="53">
        <f t="shared" si="12"/>
        <v>-116486.08999999985</v>
      </c>
    </row>
    <row r="90" spans="1:44" x14ac:dyDescent="0.2">
      <c r="A90" s="32" t="s">
        <v>321</v>
      </c>
      <c r="B90" s="32" t="s">
        <v>322</v>
      </c>
      <c r="C90" s="32">
        <v>1705</v>
      </c>
      <c r="D90" s="32" t="s">
        <v>170</v>
      </c>
      <c r="E90" s="32" t="s">
        <v>170</v>
      </c>
      <c r="F90" s="36">
        <v>547290.44999999995</v>
      </c>
      <c r="G90" s="36">
        <v>5913</v>
      </c>
      <c r="H90" s="36">
        <v>43539.59</v>
      </c>
      <c r="K90" s="126">
        <v>757842.66</v>
      </c>
      <c r="L90" s="126">
        <v>112262.55</v>
      </c>
      <c r="N90" s="59">
        <v>21608.02</v>
      </c>
      <c r="O90" s="59">
        <v>234758.13</v>
      </c>
      <c r="P90" s="59">
        <v>-172</v>
      </c>
      <c r="T90" s="126">
        <v>-1695654.65</v>
      </c>
      <c r="U90" s="243">
        <v>2518726.15</v>
      </c>
      <c r="W90" s="275">
        <v>694558.38</v>
      </c>
      <c r="X90" s="33"/>
      <c r="AA90" s="33">
        <v>331910</v>
      </c>
      <c r="AC90" s="33">
        <v>81000</v>
      </c>
      <c r="AD90" s="37">
        <v>512537</v>
      </c>
      <c r="AG90" s="37">
        <v>14790</v>
      </c>
      <c r="AH90" s="37">
        <v>172893.46</v>
      </c>
      <c r="AI90" s="37">
        <v>19665.32</v>
      </c>
      <c r="AM90" s="236">
        <f t="shared" si="7"/>
        <v>596743.03999999992</v>
      </c>
      <c r="AN90" s="38">
        <f t="shared" si="8"/>
        <v>256194.15</v>
      </c>
      <c r="AO90" s="53">
        <f t="shared" si="9"/>
        <v>340548.8899999999</v>
      </c>
      <c r="AP90" s="47">
        <f t="shared" si="10"/>
        <v>1107468.3799999999</v>
      </c>
      <c r="AQ90" s="39">
        <f t="shared" si="11"/>
        <v>719885.77999999991</v>
      </c>
      <c r="AR90" s="53">
        <f t="shared" si="12"/>
        <v>387582.6</v>
      </c>
    </row>
    <row r="91" spans="1:44" x14ac:dyDescent="0.2">
      <c r="A91" s="32" t="s">
        <v>321</v>
      </c>
      <c r="B91" s="32" t="s">
        <v>322</v>
      </c>
      <c r="C91" s="32">
        <v>2505</v>
      </c>
      <c r="D91" s="32" t="s">
        <v>292</v>
      </c>
      <c r="E91" s="32" t="s">
        <v>292</v>
      </c>
      <c r="F91" s="36">
        <v>414787.53</v>
      </c>
      <c r="G91" s="36">
        <v>5075</v>
      </c>
      <c r="H91" s="36">
        <v>28961.18</v>
      </c>
      <c r="K91" s="126">
        <v>687050.55</v>
      </c>
      <c r="L91" s="126">
        <v>261358.94</v>
      </c>
      <c r="M91" s="59">
        <v>1000</v>
      </c>
      <c r="N91" s="59">
        <v>87155</v>
      </c>
      <c r="O91" s="59">
        <v>42500</v>
      </c>
      <c r="P91" s="59">
        <v>0</v>
      </c>
      <c r="T91" s="126">
        <v>-1410406.1</v>
      </c>
      <c r="U91" s="126">
        <v>3198152.69</v>
      </c>
      <c r="V91" s="33"/>
      <c r="W91" s="33">
        <v>976107.66</v>
      </c>
      <c r="X91" s="33"/>
      <c r="Y91" s="33">
        <v>1266.55</v>
      </c>
      <c r="AA91" s="33">
        <v>596703</v>
      </c>
      <c r="AC91" s="33">
        <v>27000</v>
      </c>
      <c r="AD91" s="37">
        <v>1116789</v>
      </c>
      <c r="AF91" s="37">
        <v>40830</v>
      </c>
      <c r="AH91" s="37">
        <v>739386.49</v>
      </c>
      <c r="AI91" s="37">
        <v>225240.11</v>
      </c>
      <c r="AM91" s="236">
        <f t="shared" si="7"/>
        <v>448823.71</v>
      </c>
      <c r="AN91" s="38">
        <f t="shared" si="8"/>
        <v>130655</v>
      </c>
      <c r="AO91" s="53">
        <f t="shared" si="9"/>
        <v>318168.71000000002</v>
      </c>
      <c r="AP91" s="47">
        <f t="shared" si="10"/>
        <v>1601077.21</v>
      </c>
      <c r="AQ91" s="39">
        <f t="shared" si="11"/>
        <v>2122245.6</v>
      </c>
      <c r="AR91" s="53">
        <f t="shared" si="12"/>
        <v>-521168.39000000013</v>
      </c>
    </row>
    <row r="92" spans="1:44" x14ac:dyDescent="0.2">
      <c r="A92" s="32" t="s">
        <v>615</v>
      </c>
      <c r="B92" s="32" t="s">
        <v>334</v>
      </c>
      <c r="C92" s="32">
        <v>3553</v>
      </c>
      <c r="D92" s="32" t="s">
        <v>171</v>
      </c>
      <c r="E92" s="32" t="s">
        <v>171</v>
      </c>
      <c r="F92" s="36">
        <v>321130.96000000002</v>
      </c>
      <c r="G92" s="36">
        <v>123546.5</v>
      </c>
      <c r="H92" s="36">
        <v>89347.94</v>
      </c>
      <c r="K92" s="126">
        <v>509505.52</v>
      </c>
      <c r="L92" s="126">
        <v>1245148.1000000001</v>
      </c>
      <c r="M92" s="59">
        <v>4350</v>
      </c>
      <c r="N92" s="59">
        <v>33019.74</v>
      </c>
      <c r="P92" s="59">
        <v>40599.93</v>
      </c>
      <c r="T92" s="126">
        <v>285176.28000000003</v>
      </c>
      <c r="U92" s="126">
        <v>1975689.39</v>
      </c>
      <c r="V92" s="33"/>
      <c r="W92" s="33">
        <v>1773301.2</v>
      </c>
      <c r="X92" s="33"/>
      <c r="Y92" s="33">
        <v>1325.42</v>
      </c>
      <c r="AA92" s="33">
        <v>1069544</v>
      </c>
      <c r="AC92" s="33">
        <v>93800</v>
      </c>
      <c r="AD92" s="37">
        <v>1766706</v>
      </c>
      <c r="AF92" s="37">
        <v>45073</v>
      </c>
      <c r="AH92" s="37">
        <v>779913.21</v>
      </c>
      <c r="AI92" s="37">
        <v>396434.73</v>
      </c>
      <c r="AM92" s="236">
        <f t="shared" si="7"/>
        <v>534025.4</v>
      </c>
      <c r="AN92" s="38">
        <f t="shared" si="8"/>
        <v>77969.67</v>
      </c>
      <c r="AO92" s="53">
        <f t="shared" si="9"/>
        <v>456055.73000000004</v>
      </c>
      <c r="AP92" s="47">
        <f t="shared" si="10"/>
        <v>2937970.62</v>
      </c>
      <c r="AQ92" s="39">
        <f t="shared" si="11"/>
        <v>2988126.94</v>
      </c>
      <c r="AR92" s="53">
        <f t="shared" si="12"/>
        <v>-50156.319999999832</v>
      </c>
    </row>
    <row r="93" spans="1:44" x14ac:dyDescent="0.2">
      <c r="A93" s="32" t="s">
        <v>615</v>
      </c>
      <c r="B93" s="32" t="s">
        <v>334</v>
      </c>
      <c r="C93" s="32">
        <v>8154</v>
      </c>
      <c r="D93" s="32" t="s">
        <v>172</v>
      </c>
      <c r="E93" s="32" t="s">
        <v>172</v>
      </c>
      <c r="F93" s="36">
        <v>428179.84</v>
      </c>
      <c r="G93" s="36">
        <v>34288</v>
      </c>
      <c r="H93" s="36">
        <v>106201.31</v>
      </c>
      <c r="K93" s="126">
        <v>2171716.9900000002</v>
      </c>
      <c r="L93" s="126">
        <v>425875.29</v>
      </c>
      <c r="M93" s="59">
        <v>3280</v>
      </c>
      <c r="N93" s="59">
        <v>46067.42</v>
      </c>
      <c r="P93" s="59">
        <v>30018.69</v>
      </c>
      <c r="T93" s="126">
        <v>-373751.9</v>
      </c>
      <c r="U93" s="126">
        <v>3812204.74</v>
      </c>
      <c r="V93" s="33"/>
      <c r="W93" s="33">
        <v>2266911.06</v>
      </c>
      <c r="X93" s="33">
        <v>287148</v>
      </c>
      <c r="Y93" s="33">
        <v>1077.77</v>
      </c>
      <c r="AA93" s="33">
        <v>937204.5</v>
      </c>
      <c r="AC93" s="33">
        <v>121600</v>
      </c>
      <c r="AD93" s="37">
        <v>2007009.5</v>
      </c>
      <c r="AF93" s="37">
        <v>16332</v>
      </c>
      <c r="AH93" s="37">
        <v>1556105.12</v>
      </c>
      <c r="AI93" s="37">
        <v>386052.23</v>
      </c>
      <c r="AM93" s="236">
        <f t="shared" si="7"/>
        <v>568669.15</v>
      </c>
      <c r="AN93" s="38">
        <f t="shared" si="8"/>
        <v>79366.11</v>
      </c>
      <c r="AO93" s="53">
        <f t="shared" si="9"/>
        <v>489303.04000000004</v>
      </c>
      <c r="AP93" s="47">
        <f t="shared" si="10"/>
        <v>3613941.33</v>
      </c>
      <c r="AQ93" s="39">
        <f t="shared" si="11"/>
        <v>3965498.85</v>
      </c>
      <c r="AR93" s="53">
        <f t="shared" si="12"/>
        <v>-351557.52</v>
      </c>
    </row>
    <row r="94" spans="1:44" x14ac:dyDescent="0.2">
      <c r="A94" s="32" t="s">
        <v>615</v>
      </c>
      <c r="B94" s="32" t="s">
        <v>334</v>
      </c>
      <c r="C94" s="32">
        <v>7784</v>
      </c>
      <c r="D94" s="32" t="s">
        <v>173</v>
      </c>
      <c r="E94" s="32" t="s">
        <v>173</v>
      </c>
      <c r="F94" s="36">
        <v>561345.98</v>
      </c>
      <c r="G94" s="36">
        <v>61383</v>
      </c>
      <c r="H94" s="36">
        <v>214993.5</v>
      </c>
      <c r="K94" s="126">
        <v>2065087.93</v>
      </c>
      <c r="L94" s="126">
        <v>353677.59</v>
      </c>
      <c r="M94" s="59">
        <v>2880</v>
      </c>
      <c r="N94" s="59">
        <v>78226.710000000006</v>
      </c>
      <c r="P94" s="59">
        <v>13762</v>
      </c>
      <c r="T94" s="126">
        <v>-156179.85999999999</v>
      </c>
      <c r="U94" s="126">
        <v>3564237.85</v>
      </c>
      <c r="V94" s="33"/>
      <c r="W94" s="33">
        <v>1760611.79</v>
      </c>
      <c r="X94" s="33">
        <v>271350</v>
      </c>
      <c r="Y94" s="33">
        <v>1002.08</v>
      </c>
      <c r="AA94" s="33">
        <v>934514.39</v>
      </c>
      <c r="AC94" s="33">
        <v>154870</v>
      </c>
      <c r="AD94" s="37">
        <v>1755944.39</v>
      </c>
      <c r="AF94" s="37">
        <v>40116</v>
      </c>
      <c r="AH94" s="37">
        <v>1299991.54</v>
      </c>
      <c r="AI94" s="37">
        <v>272722.31</v>
      </c>
      <c r="AL94" s="37">
        <v>12.72</v>
      </c>
      <c r="AM94" s="236">
        <f t="shared" si="7"/>
        <v>837722.48</v>
      </c>
      <c r="AN94" s="38">
        <f t="shared" si="8"/>
        <v>94868.71</v>
      </c>
      <c r="AO94" s="53">
        <f t="shared" si="9"/>
        <v>742853.77</v>
      </c>
      <c r="AP94" s="47">
        <f t="shared" si="10"/>
        <v>3122348.2600000002</v>
      </c>
      <c r="AQ94" s="39">
        <f t="shared" si="11"/>
        <v>3368786.96</v>
      </c>
      <c r="AR94" s="53">
        <f t="shared" si="12"/>
        <v>-246438.69999999972</v>
      </c>
    </row>
    <row r="95" spans="1:44" x14ac:dyDescent="0.2">
      <c r="A95" s="32" t="s">
        <v>615</v>
      </c>
      <c r="B95" s="32" t="s">
        <v>334</v>
      </c>
      <c r="C95" s="32">
        <v>6608</v>
      </c>
      <c r="D95" s="32" t="s">
        <v>174</v>
      </c>
      <c r="E95" s="32" t="s">
        <v>174</v>
      </c>
      <c r="F95" s="36">
        <v>298738.78000000003</v>
      </c>
      <c r="G95" s="36">
        <v>40128.83</v>
      </c>
      <c r="H95" s="36">
        <v>84663.16</v>
      </c>
      <c r="K95" s="126">
        <v>1181299.1399999999</v>
      </c>
      <c r="L95" s="126">
        <v>720985.2</v>
      </c>
      <c r="M95" s="59">
        <v>0</v>
      </c>
      <c r="N95" s="59">
        <v>61320.14</v>
      </c>
      <c r="P95" s="59">
        <v>10000</v>
      </c>
      <c r="R95" s="126">
        <v>74539.09</v>
      </c>
      <c r="T95" s="126">
        <v>501764.4</v>
      </c>
      <c r="U95" s="126">
        <v>2080906</v>
      </c>
      <c r="V95" s="33"/>
      <c r="W95" s="33">
        <v>1365130.93</v>
      </c>
      <c r="X95" s="33">
        <v>23030</v>
      </c>
      <c r="Y95" s="33">
        <v>809.62</v>
      </c>
      <c r="AA95" s="33">
        <v>1848554.9</v>
      </c>
      <c r="AC95" s="33">
        <v>165498.25</v>
      </c>
      <c r="AD95" s="37">
        <v>2497293.15</v>
      </c>
      <c r="AF95" s="37">
        <v>42650</v>
      </c>
      <c r="AH95" s="37">
        <v>987351.72</v>
      </c>
      <c r="AI95" s="37">
        <v>278443.34999999998</v>
      </c>
      <c r="AM95" s="236">
        <f t="shared" si="7"/>
        <v>423530.77</v>
      </c>
      <c r="AN95" s="38">
        <f t="shared" si="8"/>
        <v>71320.14</v>
      </c>
      <c r="AO95" s="53">
        <f t="shared" si="9"/>
        <v>352210.63</v>
      </c>
      <c r="AP95" s="47">
        <f t="shared" si="10"/>
        <v>3403023.7</v>
      </c>
      <c r="AQ95" s="39">
        <f t="shared" si="11"/>
        <v>3805738.22</v>
      </c>
      <c r="AR95" s="53">
        <f t="shared" si="12"/>
        <v>-402714.52</v>
      </c>
    </row>
    <row r="96" spans="1:44" x14ac:dyDescent="0.2">
      <c r="A96" s="32" t="s">
        <v>615</v>
      </c>
      <c r="B96" s="32" t="s">
        <v>334</v>
      </c>
      <c r="C96" s="32">
        <v>4243</v>
      </c>
      <c r="D96" s="32" t="s">
        <v>175</v>
      </c>
      <c r="E96" s="32" t="s">
        <v>175</v>
      </c>
      <c r="F96" s="36">
        <v>455616.33</v>
      </c>
      <c r="G96" s="36">
        <v>39522</v>
      </c>
      <c r="H96" s="36">
        <v>93669.49</v>
      </c>
      <c r="K96" s="126">
        <v>1236252.1100000001</v>
      </c>
      <c r="L96" s="126">
        <v>464354.92</v>
      </c>
      <c r="M96" s="59">
        <v>0</v>
      </c>
      <c r="N96" s="59">
        <v>32378.3</v>
      </c>
      <c r="P96" s="59">
        <v>10035.33</v>
      </c>
      <c r="T96" s="126">
        <v>381612.86</v>
      </c>
      <c r="U96" s="126">
        <v>2304026.96</v>
      </c>
      <c r="V96" s="33"/>
      <c r="W96" s="33">
        <v>1333209.67</v>
      </c>
      <c r="X96" s="33">
        <v>194000</v>
      </c>
      <c r="Y96" s="33">
        <v>1201.24</v>
      </c>
      <c r="AA96" s="33">
        <v>400799.5</v>
      </c>
      <c r="AC96" s="33">
        <v>121128</v>
      </c>
      <c r="AD96" s="37">
        <v>1134055.5</v>
      </c>
      <c r="AF96" s="37">
        <v>18630</v>
      </c>
      <c r="AH96" s="37">
        <v>1074027.67</v>
      </c>
      <c r="AI96" s="37">
        <v>262263.84000000003</v>
      </c>
      <c r="AM96" s="236">
        <f t="shared" si="7"/>
        <v>588807.82000000007</v>
      </c>
      <c r="AN96" s="38">
        <f t="shared" si="8"/>
        <v>42413.63</v>
      </c>
      <c r="AO96" s="53">
        <f t="shared" si="9"/>
        <v>546394.19000000006</v>
      </c>
      <c r="AP96" s="47">
        <f t="shared" si="10"/>
        <v>2050338.41</v>
      </c>
      <c r="AQ96" s="39">
        <f t="shared" si="11"/>
        <v>2488977.0099999998</v>
      </c>
      <c r="AR96" s="53">
        <f t="shared" si="12"/>
        <v>-438638.59999999986</v>
      </c>
    </row>
    <row r="97" spans="1:44" x14ac:dyDescent="0.2">
      <c r="A97" s="32" t="s">
        <v>615</v>
      </c>
      <c r="B97" s="32" t="s">
        <v>334</v>
      </c>
      <c r="C97" s="32">
        <v>8480</v>
      </c>
      <c r="D97" s="32" t="s">
        <v>176</v>
      </c>
      <c r="E97" s="32" t="s">
        <v>176</v>
      </c>
      <c r="F97" s="36">
        <v>205103.11</v>
      </c>
      <c r="G97" s="36">
        <v>75503.77</v>
      </c>
      <c r="H97" s="36">
        <v>96674</v>
      </c>
      <c r="K97" s="126">
        <v>824125.29</v>
      </c>
      <c r="L97" s="126">
        <v>665354.51</v>
      </c>
      <c r="M97" s="59">
        <v>0</v>
      </c>
      <c r="N97" s="59">
        <v>90245.82</v>
      </c>
      <c r="P97" s="59">
        <v>10000</v>
      </c>
      <c r="T97" s="126">
        <v>-35710.85</v>
      </c>
      <c r="U97" s="126">
        <v>2345661.54</v>
      </c>
      <c r="V97" s="33"/>
      <c r="W97" s="33">
        <v>2121916.64</v>
      </c>
      <c r="X97" s="33">
        <v>192800</v>
      </c>
      <c r="Y97" s="33">
        <v>626.29999999999995</v>
      </c>
      <c r="AA97" s="33">
        <v>1574401.7</v>
      </c>
      <c r="AC97" s="33">
        <v>243827.5</v>
      </c>
      <c r="AD97" s="37">
        <v>2737751.2</v>
      </c>
      <c r="AF97" s="37">
        <v>29740</v>
      </c>
      <c r="AG97" s="37">
        <v>7720</v>
      </c>
      <c r="AH97" s="37">
        <v>1624574.67</v>
      </c>
      <c r="AI97" s="37">
        <v>277222.09999999998</v>
      </c>
      <c r="AM97" s="236">
        <f t="shared" si="7"/>
        <v>377280.88</v>
      </c>
      <c r="AN97" s="38">
        <f t="shared" si="8"/>
        <v>100245.82</v>
      </c>
      <c r="AO97" s="53">
        <f t="shared" si="9"/>
        <v>277035.06</v>
      </c>
      <c r="AP97" s="47">
        <f t="shared" si="10"/>
        <v>4133572.1399999997</v>
      </c>
      <c r="AQ97" s="39">
        <f t="shared" si="11"/>
        <v>4677007.97</v>
      </c>
      <c r="AR97" s="53">
        <f t="shared" si="12"/>
        <v>-543435.83000000007</v>
      </c>
    </row>
    <row r="98" spans="1:44" x14ac:dyDescent="0.2">
      <c r="A98" s="32" t="s">
        <v>615</v>
      </c>
      <c r="B98" s="32" t="s">
        <v>334</v>
      </c>
      <c r="C98" s="32">
        <v>4259</v>
      </c>
      <c r="D98" s="32" t="s">
        <v>177</v>
      </c>
      <c r="E98" s="32" t="s">
        <v>177</v>
      </c>
      <c r="F98" s="36">
        <v>229607.64</v>
      </c>
      <c r="G98" s="36">
        <v>44673.5</v>
      </c>
      <c r="H98" s="36">
        <v>94776.960000000006</v>
      </c>
      <c r="K98" s="126">
        <v>1117851.1200000001</v>
      </c>
      <c r="L98" s="126">
        <v>165978.1</v>
      </c>
      <c r="M98" s="59">
        <v>3000</v>
      </c>
      <c r="N98" s="59">
        <v>38528.660000000003</v>
      </c>
      <c r="P98" s="59">
        <v>235278.39</v>
      </c>
      <c r="T98" s="126">
        <v>-2548037.2000000002</v>
      </c>
      <c r="U98" s="126">
        <v>4378498.51</v>
      </c>
      <c r="V98" s="33"/>
      <c r="W98" s="33">
        <v>1381703.14</v>
      </c>
      <c r="X98" s="33"/>
      <c r="Y98" s="33">
        <v>504.24</v>
      </c>
      <c r="AA98" s="33">
        <v>1411209.84</v>
      </c>
      <c r="AC98" s="33">
        <v>135200</v>
      </c>
      <c r="AD98" s="37">
        <v>2058527.84</v>
      </c>
      <c r="AF98" s="37">
        <v>6210</v>
      </c>
      <c r="AG98" s="37">
        <v>23640</v>
      </c>
      <c r="AH98" s="37">
        <v>1040612.87</v>
      </c>
      <c r="AI98" s="37">
        <v>243007.55</v>
      </c>
      <c r="AL98" s="37">
        <v>11000</v>
      </c>
      <c r="AM98" s="236">
        <f t="shared" si="7"/>
        <v>369058.10000000003</v>
      </c>
      <c r="AN98" s="38">
        <f t="shared" si="8"/>
        <v>276807.05000000005</v>
      </c>
      <c r="AO98" s="53">
        <f t="shared" si="9"/>
        <v>92251.049999999988</v>
      </c>
      <c r="AP98" s="47">
        <f t="shared" si="10"/>
        <v>2928617.2199999997</v>
      </c>
      <c r="AQ98" s="39">
        <f t="shared" si="11"/>
        <v>3382998.26</v>
      </c>
      <c r="AR98" s="53">
        <f t="shared" si="12"/>
        <v>-454381.04000000004</v>
      </c>
    </row>
    <row r="99" spans="1:44" x14ac:dyDescent="0.2">
      <c r="A99" s="32" t="s">
        <v>615</v>
      </c>
      <c r="B99" s="32" t="s">
        <v>334</v>
      </c>
      <c r="C99" s="32">
        <v>6093</v>
      </c>
      <c r="D99" s="32" t="s">
        <v>178</v>
      </c>
      <c r="E99" s="32" t="s">
        <v>178</v>
      </c>
      <c r="F99" s="36">
        <v>435978.6</v>
      </c>
      <c r="G99" s="36">
        <v>499370</v>
      </c>
      <c r="H99" s="36">
        <v>133376.15</v>
      </c>
      <c r="K99" s="126">
        <v>1413986.38</v>
      </c>
      <c r="L99" s="126">
        <v>446701.13</v>
      </c>
      <c r="M99" s="59">
        <v>0</v>
      </c>
      <c r="N99" s="59">
        <v>84032.59</v>
      </c>
      <c r="P99" s="59">
        <v>3365</v>
      </c>
      <c r="T99" s="126">
        <v>2941003.16</v>
      </c>
      <c r="U99" s="126"/>
      <c r="V99" s="33"/>
      <c r="W99" s="33">
        <v>1837558.5</v>
      </c>
      <c r="X99" s="33">
        <v>270000</v>
      </c>
      <c r="Y99" s="33">
        <v>762.14</v>
      </c>
      <c r="AA99" s="33">
        <v>1765056</v>
      </c>
      <c r="AC99" s="33">
        <v>175328</v>
      </c>
      <c r="AD99" s="37">
        <v>2709658</v>
      </c>
      <c r="AF99" s="37">
        <v>30480</v>
      </c>
      <c r="AG99" s="37">
        <v>5860</v>
      </c>
      <c r="AH99" s="37">
        <v>1124838.52</v>
      </c>
      <c r="AI99" s="37">
        <v>276856.61</v>
      </c>
      <c r="AM99" s="236">
        <f t="shared" si="7"/>
        <v>1068724.75</v>
      </c>
      <c r="AN99" s="38">
        <f t="shared" si="8"/>
        <v>87397.59</v>
      </c>
      <c r="AO99" s="53">
        <f t="shared" si="9"/>
        <v>981327.16</v>
      </c>
      <c r="AP99" s="47">
        <f t="shared" si="10"/>
        <v>4048704.64</v>
      </c>
      <c r="AQ99" s="39">
        <f t="shared" si="11"/>
        <v>4147693.13</v>
      </c>
      <c r="AR99" s="53">
        <f t="shared" si="12"/>
        <v>-98988.489999999758</v>
      </c>
    </row>
    <row r="100" spans="1:44" x14ac:dyDescent="0.2">
      <c r="A100" s="32" t="s">
        <v>615</v>
      </c>
      <c r="B100" s="32" t="s">
        <v>334</v>
      </c>
      <c r="C100" s="32">
        <v>4471</v>
      </c>
      <c r="D100" s="32" t="s">
        <v>179</v>
      </c>
      <c r="E100" s="32" t="s">
        <v>179</v>
      </c>
      <c r="F100" s="36">
        <v>295792.05</v>
      </c>
      <c r="G100" s="36">
        <v>210917</v>
      </c>
      <c r="H100" s="36">
        <v>91798.93</v>
      </c>
      <c r="K100" s="126">
        <v>1079954.1499999999</v>
      </c>
      <c r="L100" s="126">
        <v>456182.71</v>
      </c>
      <c r="M100" s="59">
        <v>0</v>
      </c>
      <c r="N100" s="59">
        <v>40347.120000000003</v>
      </c>
      <c r="P100" s="59">
        <v>140516.35</v>
      </c>
      <c r="T100" s="126">
        <v>455055.24</v>
      </c>
      <c r="U100" s="126">
        <v>2028099.35</v>
      </c>
      <c r="V100" s="33"/>
      <c r="W100" s="33">
        <v>1495938.93</v>
      </c>
      <c r="X100" s="33">
        <v>50000</v>
      </c>
      <c r="Y100" s="33">
        <v>865.05</v>
      </c>
      <c r="AA100" s="33">
        <v>1417982.5</v>
      </c>
      <c r="AC100" s="33">
        <v>157647.25</v>
      </c>
      <c r="AD100" s="37">
        <v>2124626.75</v>
      </c>
      <c r="AF100" s="37">
        <v>55260</v>
      </c>
      <c r="AH100" s="37">
        <v>1260531.27</v>
      </c>
      <c r="AI100" s="37">
        <v>211388.93</v>
      </c>
      <c r="AM100" s="236">
        <f t="shared" si="7"/>
        <v>598507.98</v>
      </c>
      <c r="AN100" s="38">
        <f t="shared" si="8"/>
        <v>180863.47</v>
      </c>
      <c r="AO100" s="53">
        <f t="shared" si="9"/>
        <v>417644.51</v>
      </c>
      <c r="AP100" s="47">
        <f t="shared" si="10"/>
        <v>3122433.73</v>
      </c>
      <c r="AQ100" s="39">
        <f t="shared" si="11"/>
        <v>3651806.95</v>
      </c>
      <c r="AR100" s="53">
        <f t="shared" si="12"/>
        <v>-529373.2200000002</v>
      </c>
    </row>
    <row r="101" spans="1:44" x14ac:dyDescent="0.2">
      <c r="A101" s="32" t="s">
        <v>615</v>
      </c>
      <c r="B101" s="32" t="s">
        <v>334</v>
      </c>
      <c r="C101" s="32">
        <v>6623</v>
      </c>
      <c r="D101" s="32" t="s">
        <v>180</v>
      </c>
      <c r="E101" s="32" t="s">
        <v>180</v>
      </c>
      <c r="F101" s="36">
        <v>193614.77</v>
      </c>
      <c r="G101" s="36">
        <v>74934</v>
      </c>
      <c r="H101" s="36">
        <v>109787.49</v>
      </c>
      <c r="K101" s="126">
        <v>2322265.65</v>
      </c>
      <c r="L101" s="126">
        <v>436248.34</v>
      </c>
      <c r="M101" s="59">
        <v>4820</v>
      </c>
      <c r="N101" s="59">
        <v>1656.58</v>
      </c>
      <c r="O101" s="59">
        <v>11064</v>
      </c>
      <c r="P101" s="59">
        <v>0</v>
      </c>
      <c r="R101" s="126">
        <v>28859</v>
      </c>
      <c r="T101" s="126">
        <v>5459007.8799999999</v>
      </c>
      <c r="U101" s="126">
        <v>-2080906</v>
      </c>
      <c r="V101" s="33"/>
      <c r="W101" s="33">
        <v>2071945.35</v>
      </c>
      <c r="X101" s="33"/>
      <c r="Y101" s="33">
        <v>461.68</v>
      </c>
      <c r="AA101" s="33">
        <v>1736017.71</v>
      </c>
      <c r="AC101" s="33">
        <v>216031</v>
      </c>
      <c r="AD101" s="37">
        <v>2727715.71</v>
      </c>
      <c r="AF101" s="37">
        <v>29158</v>
      </c>
      <c r="AH101" s="37">
        <v>1119157.8700000001</v>
      </c>
      <c r="AI101" s="37">
        <v>436075.37</v>
      </c>
      <c r="AM101" s="236">
        <f t="shared" si="7"/>
        <v>378336.26</v>
      </c>
      <c r="AN101" s="38">
        <f t="shared" si="8"/>
        <v>17540.580000000002</v>
      </c>
      <c r="AO101" s="53">
        <f t="shared" si="9"/>
        <v>360795.68</v>
      </c>
      <c r="AP101" s="47">
        <f t="shared" si="10"/>
        <v>4024455.74</v>
      </c>
      <c r="AQ101" s="39">
        <f t="shared" si="11"/>
        <v>4312106.95</v>
      </c>
      <c r="AR101" s="53">
        <f t="shared" si="12"/>
        <v>-287651.20999999996</v>
      </c>
    </row>
    <row r="102" spans="1:44" x14ac:dyDescent="0.2">
      <c r="A102" s="32" t="s">
        <v>615</v>
      </c>
      <c r="B102" s="32" t="s">
        <v>334</v>
      </c>
      <c r="C102" s="32">
        <v>4220</v>
      </c>
      <c r="D102" s="32" t="s">
        <v>181</v>
      </c>
      <c r="E102" s="32" t="s">
        <v>181</v>
      </c>
      <c r="F102" s="36">
        <v>266971.76</v>
      </c>
      <c r="G102" s="36">
        <v>13637</v>
      </c>
      <c r="H102" s="36">
        <v>76171.03</v>
      </c>
      <c r="K102" s="126">
        <v>1231362.08</v>
      </c>
      <c r="L102" s="126">
        <v>553337.15</v>
      </c>
      <c r="M102" s="59">
        <v>3000</v>
      </c>
      <c r="N102" s="59">
        <v>35841.22</v>
      </c>
      <c r="P102" s="59">
        <v>85486.26</v>
      </c>
      <c r="T102" s="126">
        <v>-180073.54</v>
      </c>
      <c r="U102" s="126">
        <v>2574871.5499999998</v>
      </c>
      <c r="V102" s="33"/>
      <c r="W102" s="33">
        <v>1163053.79</v>
      </c>
      <c r="X102" s="33"/>
      <c r="Y102" s="33">
        <v>1037.51</v>
      </c>
      <c r="AA102" s="33">
        <v>1527916.3</v>
      </c>
      <c r="AC102" s="33">
        <v>177148</v>
      </c>
      <c r="AD102" s="37">
        <v>2284518.2999999998</v>
      </c>
      <c r="AF102" s="37">
        <v>10800</v>
      </c>
      <c r="AH102" s="37">
        <v>707384.82</v>
      </c>
      <c r="AI102" s="37">
        <v>244098.95</v>
      </c>
      <c r="AM102" s="236">
        <f t="shared" si="7"/>
        <v>356779.79000000004</v>
      </c>
      <c r="AN102" s="38">
        <f t="shared" si="8"/>
        <v>124327.48</v>
      </c>
      <c r="AO102" s="53">
        <f t="shared" si="9"/>
        <v>232452.31000000006</v>
      </c>
      <c r="AP102" s="47">
        <f t="shared" si="10"/>
        <v>2869155.6</v>
      </c>
      <c r="AQ102" s="39">
        <f t="shared" si="11"/>
        <v>3246802.07</v>
      </c>
      <c r="AR102" s="53">
        <f t="shared" si="12"/>
        <v>-377646.46999999974</v>
      </c>
    </row>
    <row r="103" spans="1:44" x14ac:dyDescent="0.2">
      <c r="A103" s="32" t="s">
        <v>615</v>
      </c>
      <c r="B103" s="32" t="s">
        <v>334</v>
      </c>
      <c r="C103" s="32">
        <v>5487</v>
      </c>
      <c r="D103" s="32" t="s">
        <v>182</v>
      </c>
      <c r="E103" s="32" t="s">
        <v>182</v>
      </c>
      <c r="F103" s="36">
        <v>190738.05</v>
      </c>
      <c r="G103" s="36">
        <v>15676</v>
      </c>
      <c r="H103" s="36">
        <v>65179.47</v>
      </c>
      <c r="K103" s="126">
        <v>1245172.6299999999</v>
      </c>
      <c r="L103" s="126">
        <v>435564.62</v>
      </c>
      <c r="M103" s="59">
        <v>22225</v>
      </c>
      <c r="N103" s="59">
        <v>110941.81</v>
      </c>
      <c r="P103" s="59">
        <v>0</v>
      </c>
      <c r="R103" s="126">
        <v>5055.58</v>
      </c>
      <c r="T103" s="126">
        <v>-161760.26999999999</v>
      </c>
      <c r="U103" s="126">
        <v>2326634.9900000002</v>
      </c>
      <c r="V103" s="33"/>
      <c r="W103" s="33">
        <v>1275886.9099999999</v>
      </c>
      <c r="X103" s="33">
        <v>160411.1</v>
      </c>
      <c r="Y103" s="33">
        <v>511.9</v>
      </c>
      <c r="AA103" s="33">
        <v>1379472.5</v>
      </c>
      <c r="AC103" s="33">
        <v>111850.02</v>
      </c>
      <c r="AD103" s="37">
        <v>2237178.5</v>
      </c>
      <c r="AF103" s="37">
        <v>15588</v>
      </c>
      <c r="AG103" s="37">
        <v>8780</v>
      </c>
      <c r="AH103" s="37">
        <v>821164.83</v>
      </c>
      <c r="AI103" s="37">
        <v>196111.02</v>
      </c>
      <c r="AL103" s="37">
        <v>76.42</v>
      </c>
      <c r="AM103" s="236">
        <f t="shared" si="7"/>
        <v>271593.52</v>
      </c>
      <c r="AN103" s="38">
        <f t="shared" si="8"/>
        <v>133166.81</v>
      </c>
      <c r="AO103" s="53">
        <f t="shared" si="9"/>
        <v>138426.71000000002</v>
      </c>
      <c r="AP103" s="47">
        <f t="shared" si="10"/>
        <v>2928132.43</v>
      </c>
      <c r="AQ103" s="39">
        <f t="shared" si="11"/>
        <v>3278898.77</v>
      </c>
      <c r="AR103" s="53">
        <f t="shared" si="12"/>
        <v>-350766.33999999985</v>
      </c>
    </row>
    <row r="104" spans="1:44" x14ac:dyDescent="0.2">
      <c r="A104" s="32" t="s">
        <v>615</v>
      </c>
      <c r="B104" s="32" t="s">
        <v>334</v>
      </c>
      <c r="C104" s="32">
        <v>4317</v>
      </c>
      <c r="D104" s="32" t="s">
        <v>183</v>
      </c>
      <c r="E104" s="32" t="s">
        <v>183</v>
      </c>
      <c r="F104" s="36">
        <v>288565.5</v>
      </c>
      <c r="G104" s="36">
        <v>63177</v>
      </c>
      <c r="H104" s="36">
        <v>67953.91</v>
      </c>
      <c r="K104" s="126">
        <v>1182242.18</v>
      </c>
      <c r="L104" s="126">
        <v>443010.16</v>
      </c>
      <c r="M104" s="59">
        <v>7560</v>
      </c>
      <c r="N104" s="59">
        <v>24843.85</v>
      </c>
      <c r="P104" s="59">
        <v>28.41</v>
      </c>
      <c r="T104" s="126">
        <v>-243693.37</v>
      </c>
      <c r="U104" s="126">
        <v>2310530.36</v>
      </c>
      <c r="V104" s="33"/>
      <c r="W104" s="33">
        <v>1310570.81</v>
      </c>
      <c r="X104" s="33">
        <v>530600</v>
      </c>
      <c r="Y104" s="33">
        <v>627.08000000000004</v>
      </c>
      <c r="AA104" s="33">
        <v>1256534.18</v>
      </c>
      <c r="AC104" s="33">
        <v>147800</v>
      </c>
      <c r="AD104" s="37">
        <v>2122139.1800000002</v>
      </c>
      <c r="AF104" s="37">
        <v>10220</v>
      </c>
      <c r="AH104" s="37">
        <v>957191.68000000005</v>
      </c>
      <c r="AI104" s="37">
        <v>210901.71</v>
      </c>
      <c r="AM104" s="236">
        <f t="shared" si="7"/>
        <v>419696.41000000003</v>
      </c>
      <c r="AN104" s="38">
        <f t="shared" si="8"/>
        <v>32432.26</v>
      </c>
      <c r="AO104" s="53">
        <f t="shared" si="9"/>
        <v>387264.15</v>
      </c>
      <c r="AP104" s="47">
        <f t="shared" si="10"/>
        <v>3246132.0700000003</v>
      </c>
      <c r="AQ104" s="39">
        <f t="shared" si="11"/>
        <v>3300452.5700000003</v>
      </c>
      <c r="AR104" s="53">
        <f t="shared" si="12"/>
        <v>-54320.5</v>
      </c>
    </row>
    <row r="105" spans="1:44" x14ac:dyDescent="0.2">
      <c r="A105" s="32" t="s">
        <v>615</v>
      </c>
      <c r="B105" s="32" t="s">
        <v>334</v>
      </c>
      <c r="C105" s="32">
        <v>3306</v>
      </c>
      <c r="D105" s="32" t="s">
        <v>293</v>
      </c>
      <c r="E105" s="32" t="s">
        <v>293</v>
      </c>
      <c r="F105" s="36">
        <v>381670.93</v>
      </c>
      <c r="G105" s="36">
        <v>116347.66</v>
      </c>
      <c r="H105" s="36">
        <v>64146.61</v>
      </c>
      <c r="K105" s="126">
        <v>1464931.25</v>
      </c>
      <c r="L105" s="126">
        <v>174928.42</v>
      </c>
      <c r="M105" s="59">
        <v>3860</v>
      </c>
      <c r="N105" s="59">
        <v>81706.149999999994</v>
      </c>
      <c r="P105" s="59">
        <v>64397.94</v>
      </c>
      <c r="T105" s="126">
        <v>49041.88</v>
      </c>
      <c r="U105" s="126">
        <v>2166873.39</v>
      </c>
      <c r="V105" s="33"/>
      <c r="W105" s="33">
        <v>1189236.82</v>
      </c>
      <c r="X105" s="33">
        <v>211845</v>
      </c>
      <c r="Y105" s="33">
        <v>752.74</v>
      </c>
      <c r="AA105" s="33">
        <v>751635.5</v>
      </c>
      <c r="AC105" s="33">
        <v>174100</v>
      </c>
      <c r="AD105" s="37">
        <v>1418887.5</v>
      </c>
      <c r="AF105" s="37">
        <v>13202</v>
      </c>
      <c r="AH105" s="37">
        <v>813833.45</v>
      </c>
      <c r="AI105" s="37">
        <v>245501.6</v>
      </c>
      <c r="AM105" s="236">
        <f t="shared" si="7"/>
        <v>562165.19999999995</v>
      </c>
      <c r="AN105" s="38">
        <f t="shared" si="8"/>
        <v>149964.09</v>
      </c>
      <c r="AO105" s="53">
        <f t="shared" si="9"/>
        <v>412201.11</v>
      </c>
      <c r="AP105" s="47">
        <f t="shared" si="10"/>
        <v>2327570.06</v>
      </c>
      <c r="AQ105" s="39">
        <f t="shared" si="11"/>
        <v>2491424.5500000003</v>
      </c>
      <c r="AR105" s="53">
        <f t="shared" si="12"/>
        <v>-163854.49000000022</v>
      </c>
    </row>
    <row r="106" spans="1:44" x14ac:dyDescent="0.2">
      <c r="A106" s="32" t="s">
        <v>618</v>
      </c>
      <c r="B106" s="32" t="s">
        <v>335</v>
      </c>
      <c r="C106" s="32">
        <v>2510</v>
      </c>
      <c r="D106" s="32" t="s">
        <v>184</v>
      </c>
      <c r="E106" s="32" t="s">
        <v>184</v>
      </c>
      <c r="F106" s="36">
        <v>490814.13</v>
      </c>
      <c r="G106" s="36">
        <v>24905</v>
      </c>
      <c r="H106" s="36">
        <v>108711.86</v>
      </c>
      <c r="K106" s="126">
        <v>513834.09</v>
      </c>
      <c r="L106" s="126">
        <v>239227.34</v>
      </c>
      <c r="M106" s="59">
        <v>0</v>
      </c>
      <c r="N106" s="59">
        <v>35360</v>
      </c>
      <c r="P106" s="59">
        <v>0</v>
      </c>
      <c r="T106" s="126">
        <v>-472369.54</v>
      </c>
      <c r="U106" s="126">
        <v>1774553.91</v>
      </c>
      <c r="V106" s="33"/>
      <c r="W106" s="33">
        <v>1027387.16</v>
      </c>
      <c r="X106" s="33">
        <v>20000</v>
      </c>
      <c r="Y106" s="33">
        <v>758.44</v>
      </c>
      <c r="AA106" s="33">
        <v>718273.5</v>
      </c>
      <c r="AC106" s="33">
        <v>68000</v>
      </c>
      <c r="AD106" s="37">
        <v>973993.5</v>
      </c>
      <c r="AF106" s="37">
        <v>12829</v>
      </c>
      <c r="AG106" s="37">
        <v>9000</v>
      </c>
      <c r="AH106" s="37">
        <v>604016.77</v>
      </c>
      <c r="AI106" s="37">
        <v>194631.78</v>
      </c>
      <c r="AM106" s="236">
        <f t="shared" si="7"/>
        <v>624430.99</v>
      </c>
      <c r="AN106" s="38">
        <f t="shared" si="8"/>
        <v>35360</v>
      </c>
      <c r="AO106" s="53">
        <f t="shared" si="9"/>
        <v>589070.99</v>
      </c>
      <c r="AP106" s="47">
        <f t="shared" si="10"/>
        <v>1834419.1</v>
      </c>
      <c r="AQ106" s="39">
        <f t="shared" si="11"/>
        <v>1794471.05</v>
      </c>
      <c r="AR106" s="53">
        <f t="shared" si="12"/>
        <v>39948.050000000047</v>
      </c>
    </row>
    <row r="107" spans="1:44" x14ac:dyDescent="0.2">
      <c r="A107" s="32" t="s">
        <v>618</v>
      </c>
      <c r="B107" s="32" t="s">
        <v>335</v>
      </c>
      <c r="C107" s="32">
        <v>5410</v>
      </c>
      <c r="D107" s="32" t="s">
        <v>185</v>
      </c>
      <c r="E107" s="32" t="s">
        <v>185</v>
      </c>
      <c r="F107" s="36">
        <v>305256.59000000003</v>
      </c>
      <c r="G107" s="36">
        <v>10100</v>
      </c>
      <c r="H107" s="36">
        <v>82928.87</v>
      </c>
      <c r="K107" s="126">
        <v>306404.26</v>
      </c>
      <c r="L107" s="126">
        <v>287037.75</v>
      </c>
      <c r="M107" s="59">
        <v>0</v>
      </c>
      <c r="N107" s="59">
        <v>87186.05</v>
      </c>
      <c r="O107" s="59">
        <v>63000</v>
      </c>
      <c r="P107" s="59">
        <v>47628.18</v>
      </c>
      <c r="T107" s="126">
        <v>-557067.32999999996</v>
      </c>
      <c r="U107" s="126">
        <v>1563007.5</v>
      </c>
      <c r="V107" s="33"/>
      <c r="W107" s="33">
        <v>1662842.3</v>
      </c>
      <c r="X107" s="33">
        <v>175260</v>
      </c>
      <c r="Y107" s="33">
        <v>767.51</v>
      </c>
      <c r="AA107" s="33">
        <v>1164989.5</v>
      </c>
      <c r="AC107" s="33">
        <v>122800</v>
      </c>
      <c r="AD107" s="37">
        <v>2056469.5</v>
      </c>
      <c r="AF107" s="37">
        <v>28707</v>
      </c>
      <c r="AH107" s="37">
        <v>1064656.6000000001</v>
      </c>
      <c r="AI107" s="37">
        <v>188853.14</v>
      </c>
      <c r="AM107" s="236">
        <f t="shared" si="7"/>
        <v>398285.46</v>
      </c>
      <c r="AN107" s="38">
        <f t="shared" si="8"/>
        <v>197814.22999999998</v>
      </c>
      <c r="AO107" s="53">
        <f t="shared" si="9"/>
        <v>200471.23000000004</v>
      </c>
      <c r="AP107" s="47">
        <f t="shared" si="10"/>
        <v>3126659.31</v>
      </c>
      <c r="AQ107" s="39">
        <f t="shared" si="11"/>
        <v>3338686.24</v>
      </c>
      <c r="AR107" s="53">
        <f t="shared" si="12"/>
        <v>-212026.93000000017</v>
      </c>
    </row>
    <row r="108" spans="1:44" x14ac:dyDescent="0.2">
      <c r="A108" s="32" t="s">
        <v>618</v>
      </c>
      <c r="B108" s="32" t="s">
        <v>335</v>
      </c>
      <c r="C108" s="32">
        <v>2621</v>
      </c>
      <c r="D108" s="32" t="s">
        <v>186</v>
      </c>
      <c r="E108" s="32" t="s">
        <v>186</v>
      </c>
      <c r="F108" s="36">
        <v>254925.39</v>
      </c>
      <c r="G108" s="36">
        <v>27909</v>
      </c>
      <c r="H108" s="36">
        <v>70792</v>
      </c>
      <c r="K108" s="126">
        <v>350925.47</v>
      </c>
      <c r="L108" s="126">
        <v>256139.97</v>
      </c>
      <c r="M108" s="59">
        <v>6000</v>
      </c>
      <c r="N108" s="59">
        <v>60190</v>
      </c>
      <c r="P108" s="59">
        <v>0</v>
      </c>
      <c r="T108" s="126">
        <v>-1107595.7</v>
      </c>
      <c r="U108" s="126">
        <v>2046781.46</v>
      </c>
      <c r="V108" s="33"/>
      <c r="W108" s="33">
        <v>897591.09</v>
      </c>
      <c r="X108" s="33">
        <v>182130</v>
      </c>
      <c r="Y108" s="33">
        <v>432.11</v>
      </c>
      <c r="AA108" s="33">
        <v>903584</v>
      </c>
      <c r="AC108" s="33">
        <v>68400</v>
      </c>
      <c r="AD108" s="37">
        <v>1253340</v>
      </c>
      <c r="AG108" s="37">
        <v>22929</v>
      </c>
      <c r="AH108" s="37">
        <v>647909.92000000004</v>
      </c>
      <c r="AI108" s="37">
        <v>172642.21</v>
      </c>
      <c r="AM108" s="236">
        <f t="shared" si="7"/>
        <v>353626.39</v>
      </c>
      <c r="AN108" s="38">
        <f t="shared" si="8"/>
        <v>66190</v>
      </c>
      <c r="AO108" s="53">
        <f t="shared" si="9"/>
        <v>287436.39</v>
      </c>
      <c r="AP108" s="47">
        <f t="shared" si="10"/>
        <v>2052137.2</v>
      </c>
      <c r="AQ108" s="39">
        <f t="shared" si="11"/>
        <v>2096821.13</v>
      </c>
      <c r="AR108" s="53">
        <f t="shared" si="12"/>
        <v>-44683.929999999935</v>
      </c>
    </row>
    <row r="109" spans="1:44" x14ac:dyDescent="0.2">
      <c r="A109" s="32" t="s">
        <v>618</v>
      </c>
      <c r="B109" s="32" t="s">
        <v>335</v>
      </c>
      <c r="C109" s="32">
        <v>3282</v>
      </c>
      <c r="D109" s="32" t="s">
        <v>187</v>
      </c>
      <c r="E109" s="32" t="s">
        <v>187</v>
      </c>
      <c r="F109" s="36">
        <v>95779.57</v>
      </c>
      <c r="G109" s="36">
        <v>17980</v>
      </c>
      <c r="H109" s="36">
        <v>70876.44</v>
      </c>
      <c r="K109" s="126">
        <v>1076681.3999999999</v>
      </c>
      <c r="L109" s="126">
        <v>307399.63</v>
      </c>
      <c r="M109" s="59">
        <v>422</v>
      </c>
      <c r="N109" s="59">
        <v>52786.92</v>
      </c>
      <c r="O109" s="59">
        <v>42000</v>
      </c>
      <c r="P109" s="59">
        <v>0</v>
      </c>
      <c r="T109" s="126">
        <v>-1569083.42</v>
      </c>
      <c r="U109" s="126">
        <v>3243756.17</v>
      </c>
      <c r="V109" s="33"/>
      <c r="W109" s="33">
        <v>1062597.5</v>
      </c>
      <c r="X109" s="33"/>
      <c r="Y109" s="33">
        <v>327.82</v>
      </c>
      <c r="AA109" s="33">
        <v>1014494.4</v>
      </c>
      <c r="AC109" s="33">
        <v>95700</v>
      </c>
      <c r="AD109" s="37">
        <v>1499278.4</v>
      </c>
      <c r="AF109" s="37">
        <v>3100</v>
      </c>
      <c r="AH109" s="37">
        <v>635977.91</v>
      </c>
      <c r="AI109" s="37">
        <v>235928.04</v>
      </c>
      <c r="AM109" s="236">
        <f t="shared" si="7"/>
        <v>184636.01</v>
      </c>
      <c r="AN109" s="38">
        <f t="shared" si="8"/>
        <v>95208.92</v>
      </c>
      <c r="AO109" s="53">
        <f t="shared" si="9"/>
        <v>89427.090000000011</v>
      </c>
      <c r="AP109" s="47">
        <f t="shared" si="10"/>
        <v>2173119.7200000002</v>
      </c>
      <c r="AQ109" s="39">
        <f t="shared" si="11"/>
        <v>2374284.35</v>
      </c>
      <c r="AR109" s="53">
        <f t="shared" si="12"/>
        <v>-201164.62999999989</v>
      </c>
    </row>
    <row r="110" spans="1:44" x14ac:dyDescent="0.2">
      <c r="A110" s="32" t="s">
        <v>618</v>
      </c>
      <c r="B110" s="32" t="s">
        <v>335</v>
      </c>
      <c r="C110" s="32">
        <v>1626</v>
      </c>
      <c r="D110" s="32" t="s">
        <v>188</v>
      </c>
      <c r="E110" s="32" t="s">
        <v>188</v>
      </c>
      <c r="F110" s="36">
        <v>306264.39</v>
      </c>
      <c r="G110" s="36">
        <v>6100</v>
      </c>
      <c r="H110" s="36">
        <v>46383.67</v>
      </c>
      <c r="K110" s="126">
        <v>304457.34000000003</v>
      </c>
      <c r="L110" s="126">
        <v>266418.64</v>
      </c>
      <c r="M110" s="59">
        <v>3000</v>
      </c>
      <c r="N110" s="59">
        <v>42050</v>
      </c>
      <c r="P110" s="59">
        <v>0</v>
      </c>
      <c r="R110" s="126">
        <v>25000</v>
      </c>
      <c r="T110" s="126">
        <v>-1920610.22</v>
      </c>
      <c r="U110" s="126">
        <v>2614880.33</v>
      </c>
      <c r="V110" s="33"/>
      <c r="W110" s="33">
        <v>938541.01</v>
      </c>
      <c r="X110" s="33">
        <v>100000</v>
      </c>
      <c r="Y110" s="33">
        <v>177.31</v>
      </c>
      <c r="AA110" s="33">
        <v>978054</v>
      </c>
      <c r="AC110" s="33">
        <v>59000</v>
      </c>
      <c r="AD110" s="37">
        <v>1212946</v>
      </c>
      <c r="AF110" s="37">
        <v>3500</v>
      </c>
      <c r="AG110" s="37">
        <v>5760</v>
      </c>
      <c r="AH110" s="37">
        <v>441445.47</v>
      </c>
      <c r="AI110" s="37">
        <v>246816.92</v>
      </c>
      <c r="AM110" s="236">
        <f t="shared" si="7"/>
        <v>358748.06</v>
      </c>
      <c r="AN110" s="38">
        <f t="shared" si="8"/>
        <v>45050</v>
      </c>
      <c r="AO110" s="53">
        <f t="shared" si="9"/>
        <v>313698.06</v>
      </c>
      <c r="AP110" s="47">
        <f t="shared" si="10"/>
        <v>2075772.32</v>
      </c>
      <c r="AQ110" s="39">
        <f t="shared" si="11"/>
        <v>1910468.39</v>
      </c>
      <c r="AR110" s="53">
        <f t="shared" si="12"/>
        <v>165303.93000000017</v>
      </c>
    </row>
    <row r="111" spans="1:44" x14ac:dyDescent="0.2">
      <c r="A111" s="32" t="s">
        <v>618</v>
      </c>
      <c r="B111" s="32" t="s">
        <v>335</v>
      </c>
      <c r="C111" s="32">
        <v>2000</v>
      </c>
      <c r="D111" s="32" t="s">
        <v>294</v>
      </c>
      <c r="E111" s="32" t="s">
        <v>294</v>
      </c>
      <c r="F111" s="36">
        <v>312046.45</v>
      </c>
      <c r="G111" s="36">
        <v>2750</v>
      </c>
      <c r="H111" s="36">
        <v>42068.05</v>
      </c>
      <c r="K111" s="126">
        <v>803107.62</v>
      </c>
      <c r="L111" s="126">
        <v>640860.31000000006</v>
      </c>
      <c r="M111" s="59">
        <v>0</v>
      </c>
      <c r="N111" s="59">
        <v>86450</v>
      </c>
      <c r="P111" s="59">
        <v>0</v>
      </c>
      <c r="T111" s="126">
        <v>229640.48</v>
      </c>
      <c r="U111" s="126">
        <v>1695120.4</v>
      </c>
      <c r="V111" s="33"/>
      <c r="W111" s="33">
        <v>731584.75</v>
      </c>
      <c r="X111" s="33">
        <v>30000</v>
      </c>
      <c r="Y111" s="33">
        <v>691.72</v>
      </c>
      <c r="AA111" s="33">
        <v>416140</v>
      </c>
      <c r="AC111" s="33">
        <v>33900</v>
      </c>
      <c r="AD111" s="37">
        <v>694339</v>
      </c>
      <c r="AF111" s="37">
        <v>26911.95</v>
      </c>
      <c r="AG111" s="37">
        <v>960</v>
      </c>
      <c r="AH111" s="37">
        <v>521250.05</v>
      </c>
      <c r="AI111" s="37">
        <v>179233.92000000001</v>
      </c>
      <c r="AM111" s="236">
        <f t="shared" si="7"/>
        <v>356864.5</v>
      </c>
      <c r="AN111" s="38">
        <f t="shared" si="8"/>
        <v>86450</v>
      </c>
      <c r="AO111" s="53">
        <f t="shared" si="9"/>
        <v>270414.5</v>
      </c>
      <c r="AP111" s="47">
        <f t="shared" si="10"/>
        <v>1212316.47</v>
      </c>
      <c r="AQ111" s="39">
        <f t="shared" si="11"/>
        <v>1422694.92</v>
      </c>
      <c r="AR111" s="53">
        <f t="shared" si="12"/>
        <v>-210378.44999999995</v>
      </c>
    </row>
    <row r="112" spans="1:44" x14ac:dyDescent="0.2">
      <c r="A112" s="32" t="s">
        <v>323</v>
      </c>
      <c r="B112" s="32" t="s">
        <v>324</v>
      </c>
      <c r="C112" s="32">
        <v>2656</v>
      </c>
      <c r="D112" s="32" t="s">
        <v>189</v>
      </c>
      <c r="E112" s="32" t="s">
        <v>189</v>
      </c>
      <c r="F112" s="36">
        <v>492699.94</v>
      </c>
      <c r="G112" s="36">
        <v>108697.03</v>
      </c>
      <c r="H112" s="36">
        <v>17965.37</v>
      </c>
      <c r="K112" s="126">
        <v>597106.71</v>
      </c>
      <c r="L112" s="126">
        <v>520895.65</v>
      </c>
      <c r="M112" s="59">
        <v>25760</v>
      </c>
      <c r="N112" s="59">
        <v>43835</v>
      </c>
      <c r="O112" s="59">
        <v>72140</v>
      </c>
      <c r="P112" s="59">
        <v>368.65</v>
      </c>
      <c r="T112" s="126">
        <v>380361.66</v>
      </c>
      <c r="U112" s="126">
        <v>1187793.3799999999</v>
      </c>
      <c r="V112" s="33"/>
      <c r="W112" s="33">
        <v>1055281.75</v>
      </c>
      <c r="X112" s="33"/>
      <c r="Y112" s="33">
        <v>510.21</v>
      </c>
      <c r="AA112" s="33">
        <v>766440</v>
      </c>
      <c r="AC112" s="33">
        <v>153200</v>
      </c>
      <c r="AD112" s="37">
        <v>1023806</v>
      </c>
      <c r="AF112" s="37">
        <v>5480</v>
      </c>
      <c r="AH112" s="37">
        <v>596488.52</v>
      </c>
      <c r="AI112" s="37">
        <v>322551.43</v>
      </c>
      <c r="AM112" s="236">
        <f t="shared" si="7"/>
        <v>619362.34</v>
      </c>
      <c r="AN112" s="38">
        <f t="shared" si="8"/>
        <v>142103.65</v>
      </c>
      <c r="AO112" s="53">
        <f t="shared" si="9"/>
        <v>477258.68999999994</v>
      </c>
      <c r="AP112" s="47">
        <f t="shared" si="10"/>
        <v>1975431.96</v>
      </c>
      <c r="AQ112" s="39">
        <f t="shared" si="11"/>
        <v>1948325.95</v>
      </c>
      <c r="AR112" s="53">
        <f t="shared" si="12"/>
        <v>27106.010000000009</v>
      </c>
    </row>
    <row r="113" spans="1:44" x14ac:dyDescent="0.2">
      <c r="A113" s="32" t="s">
        <v>323</v>
      </c>
      <c r="B113" s="32" t="s">
        <v>324</v>
      </c>
      <c r="C113" s="32">
        <v>7630</v>
      </c>
      <c r="D113" s="32" t="s">
        <v>190</v>
      </c>
      <c r="E113" s="32" t="s">
        <v>190</v>
      </c>
      <c r="F113" s="36">
        <v>574408.85</v>
      </c>
      <c r="G113" s="36">
        <v>237495.95</v>
      </c>
      <c r="H113" s="36">
        <v>94977.57</v>
      </c>
      <c r="K113" s="126">
        <v>848106.21</v>
      </c>
      <c r="L113" s="126">
        <v>423567.39</v>
      </c>
      <c r="M113" s="59">
        <v>0</v>
      </c>
      <c r="N113" s="59">
        <v>67370.5</v>
      </c>
      <c r="O113" s="59">
        <v>104800</v>
      </c>
      <c r="P113" s="59">
        <v>312.87</v>
      </c>
      <c r="T113" s="126">
        <v>-2040884.48</v>
      </c>
      <c r="U113" s="126">
        <v>4005245.62</v>
      </c>
      <c r="V113" s="33"/>
      <c r="W113" s="33">
        <v>2144229.4300000002</v>
      </c>
      <c r="X113" s="33">
        <v>215200</v>
      </c>
      <c r="Y113" s="33">
        <v>985.29</v>
      </c>
      <c r="AA113" s="33">
        <v>1509962</v>
      </c>
      <c r="AC113" s="33">
        <v>265000</v>
      </c>
      <c r="AD113" s="37">
        <v>2286210</v>
      </c>
      <c r="AF113" s="37">
        <v>16100</v>
      </c>
      <c r="AH113" s="37">
        <v>1367093.75</v>
      </c>
      <c r="AI113" s="37">
        <v>424261.51</v>
      </c>
      <c r="AM113" s="236">
        <f t="shared" si="7"/>
        <v>906882.37000000011</v>
      </c>
      <c r="AN113" s="38">
        <f t="shared" si="8"/>
        <v>172483.37</v>
      </c>
      <c r="AO113" s="53">
        <f t="shared" si="9"/>
        <v>734399.00000000012</v>
      </c>
      <c r="AP113" s="47">
        <f t="shared" si="10"/>
        <v>4135376.72</v>
      </c>
      <c r="AQ113" s="39">
        <f t="shared" si="11"/>
        <v>4093665.26</v>
      </c>
      <c r="AR113" s="53">
        <f t="shared" si="12"/>
        <v>41711.460000000428</v>
      </c>
    </row>
    <row r="114" spans="1:44" x14ac:dyDescent="0.2">
      <c r="A114" s="32" t="s">
        <v>323</v>
      </c>
      <c r="B114" s="32" t="s">
        <v>324</v>
      </c>
      <c r="C114" s="32">
        <v>6247</v>
      </c>
      <c r="D114" s="32" t="s">
        <v>191</v>
      </c>
      <c r="E114" s="32" t="s">
        <v>191</v>
      </c>
      <c r="F114" s="36">
        <v>403697.76</v>
      </c>
      <c r="G114" s="36">
        <v>82916.25</v>
      </c>
      <c r="H114" s="36">
        <v>61932.42</v>
      </c>
      <c r="K114" s="126">
        <v>1258851.1299999999</v>
      </c>
      <c r="L114" s="126">
        <v>841873.01</v>
      </c>
      <c r="M114" s="59">
        <v>26558</v>
      </c>
      <c r="N114" s="59">
        <v>49250</v>
      </c>
      <c r="O114" s="59">
        <v>0</v>
      </c>
      <c r="P114" s="59">
        <v>1309.8900000000001</v>
      </c>
      <c r="T114" s="126">
        <v>369040.71</v>
      </c>
      <c r="U114" s="126">
        <v>2324775.44</v>
      </c>
      <c r="V114" s="33"/>
      <c r="W114" s="33">
        <v>2069912.48</v>
      </c>
      <c r="X114" s="33">
        <v>13330</v>
      </c>
      <c r="Y114" s="33">
        <v>519.29999999999995</v>
      </c>
      <c r="AA114" s="33">
        <v>1422930</v>
      </c>
      <c r="AC114" s="33">
        <v>259000</v>
      </c>
      <c r="AD114" s="37">
        <v>2364758</v>
      </c>
      <c r="AF114" s="37">
        <v>19452</v>
      </c>
      <c r="AH114" s="37">
        <v>1140294.27</v>
      </c>
      <c r="AI114" s="37">
        <v>362850.98</v>
      </c>
      <c r="AM114" s="236">
        <f t="shared" si="7"/>
        <v>548546.43000000005</v>
      </c>
      <c r="AN114" s="38">
        <f t="shared" si="8"/>
        <v>77117.89</v>
      </c>
      <c r="AO114" s="53">
        <f t="shared" si="9"/>
        <v>471428.54000000004</v>
      </c>
      <c r="AP114" s="47">
        <f t="shared" si="10"/>
        <v>3765691.7800000003</v>
      </c>
      <c r="AQ114" s="39">
        <f t="shared" si="11"/>
        <v>3887355.25</v>
      </c>
      <c r="AR114" s="53">
        <f t="shared" si="12"/>
        <v>-121663.46999999974</v>
      </c>
    </row>
    <row r="115" spans="1:44" x14ac:dyDescent="0.2">
      <c r="A115" s="32" t="s">
        <v>323</v>
      </c>
      <c r="B115" s="32" t="s">
        <v>324</v>
      </c>
      <c r="C115" s="32">
        <v>5607</v>
      </c>
      <c r="D115" s="32" t="s">
        <v>192</v>
      </c>
      <c r="E115" s="32" t="s">
        <v>192</v>
      </c>
      <c r="F115" s="36">
        <v>495975.6</v>
      </c>
      <c r="G115" s="36">
        <v>133098.25</v>
      </c>
      <c r="H115" s="36">
        <v>48826.47</v>
      </c>
      <c r="K115" s="126">
        <v>1171486.69</v>
      </c>
      <c r="L115" s="126">
        <v>547598.65</v>
      </c>
      <c r="M115" s="59">
        <v>0</v>
      </c>
      <c r="N115" s="59">
        <v>38800</v>
      </c>
      <c r="P115" s="59">
        <v>136.27000000000001</v>
      </c>
      <c r="T115" s="126">
        <v>-141475.09</v>
      </c>
      <c r="U115" s="126">
        <v>2600171.9900000002</v>
      </c>
      <c r="V115" s="33"/>
      <c r="W115" s="33">
        <v>1699682.55</v>
      </c>
      <c r="X115" s="33"/>
      <c r="Y115" s="33">
        <v>1076.96</v>
      </c>
      <c r="AA115" s="33">
        <v>1111110</v>
      </c>
      <c r="AC115" s="33">
        <v>116500</v>
      </c>
      <c r="AD115" s="37">
        <v>1697617</v>
      </c>
      <c r="AF115" s="37">
        <v>19260</v>
      </c>
      <c r="AH115" s="37">
        <v>799089.27</v>
      </c>
      <c r="AI115" s="37">
        <v>362050.75</v>
      </c>
      <c r="AL115" s="37">
        <v>151000</v>
      </c>
      <c r="AM115" s="236">
        <f t="shared" si="7"/>
        <v>677900.32</v>
      </c>
      <c r="AN115" s="38">
        <f t="shared" si="8"/>
        <v>38936.269999999997</v>
      </c>
      <c r="AO115" s="53">
        <f t="shared" si="9"/>
        <v>638964.04999999993</v>
      </c>
      <c r="AP115" s="47">
        <f t="shared" si="10"/>
        <v>2928369.51</v>
      </c>
      <c r="AQ115" s="39">
        <f t="shared" si="11"/>
        <v>3029017.02</v>
      </c>
      <c r="AR115" s="53">
        <f t="shared" si="12"/>
        <v>-100647.51000000024</v>
      </c>
    </row>
    <row r="116" spans="1:44" x14ac:dyDescent="0.2">
      <c r="A116" s="32" t="s">
        <v>623</v>
      </c>
      <c r="B116" s="32" t="s">
        <v>336</v>
      </c>
      <c r="C116" s="32">
        <v>3493</v>
      </c>
      <c r="D116" s="32" t="s">
        <v>193</v>
      </c>
      <c r="E116" s="32" t="s">
        <v>193</v>
      </c>
      <c r="F116" s="36">
        <v>626861.89</v>
      </c>
      <c r="G116" s="36">
        <v>25063.61</v>
      </c>
      <c r="H116" s="36">
        <v>266117.76000000001</v>
      </c>
      <c r="K116" s="126">
        <v>63169.81</v>
      </c>
      <c r="L116" s="126">
        <v>365508.58</v>
      </c>
      <c r="M116" s="59">
        <v>0</v>
      </c>
      <c r="N116" s="59">
        <v>45779.81</v>
      </c>
      <c r="P116" s="59">
        <v>1500</v>
      </c>
      <c r="T116" s="126">
        <v>655089.27</v>
      </c>
      <c r="U116" s="126">
        <v>961037.76</v>
      </c>
      <c r="V116" s="33"/>
      <c r="W116" s="33">
        <v>1679843.37</v>
      </c>
      <c r="X116" s="33"/>
      <c r="Y116" s="33">
        <v>1046.19</v>
      </c>
      <c r="AA116" s="33">
        <v>1076924.5</v>
      </c>
      <c r="AC116" s="33">
        <v>544648</v>
      </c>
      <c r="AD116" s="37">
        <v>1750586.5</v>
      </c>
      <c r="AF116" s="37">
        <v>4640</v>
      </c>
      <c r="AH116" s="37">
        <v>1739496.04</v>
      </c>
      <c r="AI116" s="37">
        <v>124424.71</v>
      </c>
      <c r="AM116" s="236">
        <f t="shared" si="7"/>
        <v>918043.26</v>
      </c>
      <c r="AN116" s="38">
        <f t="shared" si="8"/>
        <v>47279.81</v>
      </c>
      <c r="AO116" s="53">
        <f t="shared" si="9"/>
        <v>870763.45</v>
      </c>
      <c r="AP116" s="47">
        <f t="shared" si="10"/>
        <v>3302462.06</v>
      </c>
      <c r="AQ116" s="39">
        <f t="shared" si="11"/>
        <v>3619147.25</v>
      </c>
      <c r="AR116" s="53">
        <f t="shared" si="12"/>
        <v>-316685.18999999994</v>
      </c>
    </row>
    <row r="117" spans="1:44" x14ac:dyDescent="0.2">
      <c r="A117" s="32" t="s">
        <v>623</v>
      </c>
      <c r="B117" s="32" t="s">
        <v>336</v>
      </c>
      <c r="C117" s="32">
        <v>3014</v>
      </c>
      <c r="D117" s="32" t="s">
        <v>194</v>
      </c>
      <c r="E117" s="32" t="s">
        <v>194</v>
      </c>
      <c r="F117" s="36">
        <v>883138.36</v>
      </c>
      <c r="G117" s="36">
        <v>16405</v>
      </c>
      <c r="H117" s="36">
        <v>77411.44</v>
      </c>
      <c r="K117" s="126">
        <v>90933.75</v>
      </c>
      <c r="L117" s="126">
        <v>341226.17</v>
      </c>
      <c r="M117" s="59">
        <v>0</v>
      </c>
      <c r="N117" s="59">
        <v>33678.81</v>
      </c>
      <c r="O117" s="59">
        <v>10000</v>
      </c>
      <c r="P117" s="59">
        <v>206000</v>
      </c>
      <c r="T117" s="126">
        <v>632654.14</v>
      </c>
      <c r="U117" s="126">
        <v>852668.5</v>
      </c>
      <c r="V117" s="33"/>
      <c r="W117" s="33">
        <v>817215.77</v>
      </c>
      <c r="X117" s="33"/>
      <c r="Y117" s="33">
        <v>2575.41</v>
      </c>
      <c r="AA117" s="33">
        <v>932627</v>
      </c>
      <c r="AC117" s="33">
        <v>88982</v>
      </c>
      <c r="AD117" s="37">
        <v>1351901</v>
      </c>
      <c r="AF117" s="37">
        <v>15970</v>
      </c>
      <c r="AH117" s="37">
        <v>680066.11</v>
      </c>
      <c r="AI117" s="37">
        <v>119349.8</v>
      </c>
      <c r="AM117" s="236">
        <f t="shared" si="7"/>
        <v>976954.8</v>
      </c>
      <c r="AN117" s="38">
        <f t="shared" si="8"/>
        <v>249678.81</v>
      </c>
      <c r="AO117" s="53">
        <f t="shared" si="9"/>
        <v>727275.99</v>
      </c>
      <c r="AP117" s="47">
        <f t="shared" si="10"/>
        <v>1841400.1800000002</v>
      </c>
      <c r="AQ117" s="39">
        <f t="shared" si="11"/>
        <v>2167286.9099999997</v>
      </c>
      <c r="AR117" s="53">
        <f t="shared" si="12"/>
        <v>-325886.72999999952</v>
      </c>
    </row>
    <row r="118" spans="1:44" x14ac:dyDescent="0.2">
      <c r="A118" s="32" t="s">
        <v>623</v>
      </c>
      <c r="B118" s="32" t="s">
        <v>336</v>
      </c>
      <c r="C118" s="32">
        <v>2015</v>
      </c>
      <c r="D118" s="32" t="s">
        <v>195</v>
      </c>
      <c r="E118" s="32" t="s">
        <v>195</v>
      </c>
      <c r="F118" s="36">
        <v>180403.42</v>
      </c>
      <c r="G118" s="36">
        <v>7589.71</v>
      </c>
      <c r="H118" s="36">
        <v>65106.85</v>
      </c>
      <c r="K118" s="126">
        <v>791386.24</v>
      </c>
      <c r="L118" s="126">
        <v>182796.44</v>
      </c>
      <c r="M118" s="59">
        <v>0</v>
      </c>
      <c r="N118" s="59">
        <v>33778.71</v>
      </c>
      <c r="O118" s="59">
        <v>42000</v>
      </c>
      <c r="P118" s="59">
        <v>788</v>
      </c>
      <c r="Q118" s="59">
        <v>30000</v>
      </c>
      <c r="T118" s="126">
        <v>-373963.07</v>
      </c>
      <c r="U118" s="126">
        <v>1993338.97</v>
      </c>
      <c r="V118" s="33"/>
      <c r="W118" s="33">
        <v>753696.38</v>
      </c>
      <c r="X118" s="33"/>
      <c r="Y118" s="33">
        <v>900.56</v>
      </c>
      <c r="AA118" s="33">
        <v>1175472</v>
      </c>
      <c r="AC118" s="33">
        <v>72000</v>
      </c>
      <c r="AD118" s="37">
        <v>1505430</v>
      </c>
      <c r="AF118" s="37">
        <v>24370</v>
      </c>
      <c r="AH118" s="37">
        <v>592026.56999999995</v>
      </c>
      <c r="AI118" s="37">
        <v>208902.32</v>
      </c>
      <c r="AL118" s="37">
        <v>170000</v>
      </c>
      <c r="AM118" s="236">
        <f t="shared" si="7"/>
        <v>253099.98</v>
      </c>
      <c r="AN118" s="38">
        <f t="shared" si="8"/>
        <v>106566.70999999999</v>
      </c>
      <c r="AO118" s="53">
        <f t="shared" si="9"/>
        <v>146533.27000000002</v>
      </c>
      <c r="AP118" s="47">
        <f t="shared" si="10"/>
        <v>2002068.94</v>
      </c>
      <c r="AQ118" s="39">
        <f t="shared" si="11"/>
        <v>2500728.8899999997</v>
      </c>
      <c r="AR118" s="53">
        <f t="shared" si="12"/>
        <v>-498659.94999999972</v>
      </c>
    </row>
    <row r="119" spans="1:44" x14ac:dyDescent="0.2">
      <c r="A119" s="32" t="s">
        <v>623</v>
      </c>
      <c r="B119" s="32" t="s">
        <v>336</v>
      </c>
      <c r="C119" s="32">
        <v>1974</v>
      </c>
      <c r="D119" s="32" t="s">
        <v>196</v>
      </c>
      <c r="E119" s="32" t="s">
        <v>196</v>
      </c>
      <c r="F119" s="36">
        <v>515711.75</v>
      </c>
      <c r="G119" s="36">
        <v>10870.31</v>
      </c>
      <c r="H119" s="36">
        <v>70575.75</v>
      </c>
      <c r="K119" s="126">
        <v>256304.74</v>
      </c>
      <c r="L119" s="126">
        <v>173381.06</v>
      </c>
      <c r="M119" s="59">
        <v>0</v>
      </c>
      <c r="N119" s="59">
        <v>31458.3</v>
      </c>
      <c r="P119" s="59">
        <v>1315</v>
      </c>
      <c r="T119" s="126">
        <v>-2131937.08</v>
      </c>
      <c r="U119" s="126">
        <v>3276385.87</v>
      </c>
      <c r="V119" s="33"/>
      <c r="W119" s="33">
        <v>1088358.6399999999</v>
      </c>
      <c r="X119" s="33"/>
      <c r="Y119" s="33">
        <v>1079.1300000000001</v>
      </c>
      <c r="AA119" s="33">
        <v>329094</v>
      </c>
      <c r="AC119" s="33">
        <v>98875.78</v>
      </c>
      <c r="AD119" s="37">
        <v>824794</v>
      </c>
      <c r="AF119" s="37">
        <v>22940</v>
      </c>
      <c r="AG119" s="37">
        <v>3420</v>
      </c>
      <c r="AH119" s="37">
        <v>617382.16</v>
      </c>
      <c r="AI119" s="37">
        <v>199249.87</v>
      </c>
      <c r="AM119" s="236">
        <f t="shared" si="7"/>
        <v>597157.81000000006</v>
      </c>
      <c r="AN119" s="38">
        <f t="shared" si="8"/>
        <v>32773.300000000003</v>
      </c>
      <c r="AO119" s="53">
        <f t="shared" si="9"/>
        <v>564384.51</v>
      </c>
      <c r="AP119" s="47">
        <f t="shared" si="10"/>
        <v>1517407.5499999998</v>
      </c>
      <c r="AQ119" s="39">
        <f t="shared" si="11"/>
        <v>1667786.0300000003</v>
      </c>
      <c r="AR119" s="53">
        <f t="shared" si="12"/>
        <v>-150378.48000000045</v>
      </c>
    </row>
    <row r="120" spans="1:44" x14ac:dyDescent="0.2">
      <c r="A120" s="32" t="s">
        <v>623</v>
      </c>
      <c r="B120" s="32" t="s">
        <v>336</v>
      </c>
      <c r="C120" s="32">
        <v>3170</v>
      </c>
      <c r="D120" s="32" t="s">
        <v>197</v>
      </c>
      <c r="E120" s="32" t="s">
        <v>197</v>
      </c>
      <c r="F120" s="36">
        <v>117104.9</v>
      </c>
      <c r="G120" s="36">
        <v>6720</v>
      </c>
      <c r="H120" s="36">
        <v>98019.73</v>
      </c>
      <c r="K120" s="126">
        <v>1133773.1599999999</v>
      </c>
      <c r="L120" s="126">
        <v>1072234.45</v>
      </c>
      <c r="M120" s="59">
        <v>0</v>
      </c>
      <c r="N120" s="59">
        <v>39498.6</v>
      </c>
      <c r="O120" s="59">
        <v>20000</v>
      </c>
      <c r="P120" s="59">
        <v>126.7</v>
      </c>
      <c r="T120" s="126">
        <v>-1675066.98</v>
      </c>
      <c r="U120" s="126">
        <v>3690825.96</v>
      </c>
      <c r="V120" s="33"/>
      <c r="W120" s="33">
        <v>1480812.28</v>
      </c>
      <c r="X120" s="33">
        <v>120000</v>
      </c>
      <c r="Y120" s="33">
        <v>374.66</v>
      </c>
      <c r="AA120" s="33">
        <v>1094834</v>
      </c>
      <c r="AC120" s="33">
        <v>89315</v>
      </c>
      <c r="AD120" s="37">
        <v>1581642</v>
      </c>
      <c r="AF120" s="37">
        <v>29330</v>
      </c>
      <c r="AH120" s="37">
        <v>602959.81999999995</v>
      </c>
      <c r="AI120" s="37">
        <v>218936.16</v>
      </c>
      <c r="AM120" s="236">
        <f t="shared" si="7"/>
        <v>221844.63</v>
      </c>
      <c r="AN120" s="38">
        <f t="shared" si="8"/>
        <v>59625.299999999996</v>
      </c>
      <c r="AO120" s="53">
        <f t="shared" si="9"/>
        <v>162219.33000000002</v>
      </c>
      <c r="AP120" s="47">
        <f t="shared" si="10"/>
        <v>2785335.94</v>
      </c>
      <c r="AQ120" s="39">
        <f t="shared" si="11"/>
        <v>2432867.98</v>
      </c>
      <c r="AR120" s="53">
        <f t="shared" si="12"/>
        <v>352467.95999999996</v>
      </c>
    </row>
    <row r="121" spans="1:44" x14ac:dyDescent="0.2">
      <c r="A121" s="32" t="s">
        <v>623</v>
      </c>
      <c r="B121" s="32" t="s">
        <v>336</v>
      </c>
      <c r="C121" s="32">
        <v>2966</v>
      </c>
      <c r="D121" s="32" t="s">
        <v>198</v>
      </c>
      <c r="E121" s="32" t="s">
        <v>198</v>
      </c>
      <c r="F121" s="36">
        <v>1022121.63</v>
      </c>
      <c r="G121" s="36">
        <v>16218.75</v>
      </c>
      <c r="H121" s="36">
        <v>39361.79</v>
      </c>
      <c r="K121" s="126">
        <v>261796.86</v>
      </c>
      <c r="L121" s="126">
        <v>236252.42</v>
      </c>
      <c r="M121" s="59">
        <v>0</v>
      </c>
      <c r="N121" s="59">
        <v>26156.95</v>
      </c>
      <c r="P121" s="59">
        <v>1225</v>
      </c>
      <c r="T121" s="126">
        <v>-174629.24</v>
      </c>
      <c r="U121" s="126">
        <v>1854865.59</v>
      </c>
      <c r="V121" s="33">
        <v>2144.37</v>
      </c>
      <c r="W121" s="33">
        <v>1460480.8</v>
      </c>
      <c r="X121" s="33"/>
      <c r="AA121" s="33">
        <v>1048075.44</v>
      </c>
      <c r="AC121" s="33">
        <v>202710</v>
      </c>
      <c r="AD121" s="37">
        <v>1390447.44</v>
      </c>
      <c r="AF121" s="37">
        <v>22590</v>
      </c>
      <c r="AH121" s="37">
        <v>1292562.54</v>
      </c>
      <c r="AI121" s="37">
        <v>139677.48000000001</v>
      </c>
      <c r="AM121" s="236">
        <f t="shared" si="7"/>
        <v>1077702.17</v>
      </c>
      <c r="AN121" s="38">
        <f t="shared" si="8"/>
        <v>27381.95</v>
      </c>
      <c r="AO121" s="53">
        <f t="shared" si="9"/>
        <v>1050320.22</v>
      </c>
      <c r="AP121" s="47">
        <f t="shared" si="10"/>
        <v>2713410.6100000003</v>
      </c>
      <c r="AQ121" s="39">
        <f t="shared" si="11"/>
        <v>2845277.46</v>
      </c>
      <c r="AR121" s="53">
        <f t="shared" si="12"/>
        <v>-131866.84999999963</v>
      </c>
    </row>
    <row r="122" spans="1:44" x14ac:dyDescent="0.2">
      <c r="A122" s="32" t="s">
        <v>623</v>
      </c>
      <c r="B122" s="32" t="s">
        <v>336</v>
      </c>
      <c r="C122" s="32">
        <v>3526</v>
      </c>
      <c r="D122" s="32" t="s">
        <v>199</v>
      </c>
      <c r="E122" s="32" t="s">
        <v>199</v>
      </c>
      <c r="F122" s="36">
        <v>569021.18999999994</v>
      </c>
      <c r="G122" s="36">
        <v>32965</v>
      </c>
      <c r="H122" s="36">
        <v>80341.460000000006</v>
      </c>
      <c r="K122" s="126">
        <v>574402.71</v>
      </c>
      <c r="L122" s="126">
        <v>524408.43999999994</v>
      </c>
      <c r="M122" s="59">
        <v>0</v>
      </c>
      <c r="N122" s="59">
        <v>26733.31</v>
      </c>
      <c r="P122" s="59">
        <v>40000</v>
      </c>
      <c r="T122" s="126">
        <v>487340.2</v>
      </c>
      <c r="U122" s="126">
        <v>1808375.97</v>
      </c>
      <c r="V122" s="33"/>
      <c r="W122" s="33">
        <v>930891.32</v>
      </c>
      <c r="X122" s="33">
        <v>333410</v>
      </c>
      <c r="Y122" s="33">
        <v>1639.27</v>
      </c>
      <c r="AA122" s="33">
        <v>661214.42000000004</v>
      </c>
      <c r="AC122" s="33">
        <v>74700</v>
      </c>
      <c r="AD122" s="37">
        <v>1137390.42</v>
      </c>
      <c r="AF122" s="37">
        <v>30570</v>
      </c>
      <c r="AH122" s="37">
        <v>1094392.5900000001</v>
      </c>
      <c r="AI122" s="37">
        <v>320812.68</v>
      </c>
      <c r="AM122" s="236">
        <f t="shared" si="7"/>
        <v>682327.64999999991</v>
      </c>
      <c r="AN122" s="38">
        <f t="shared" si="8"/>
        <v>66733.31</v>
      </c>
      <c r="AO122" s="53">
        <f t="shared" si="9"/>
        <v>615594.33999999985</v>
      </c>
      <c r="AP122" s="47">
        <f t="shared" si="10"/>
        <v>2001855.0099999998</v>
      </c>
      <c r="AQ122" s="39">
        <f t="shared" si="11"/>
        <v>2583165.69</v>
      </c>
      <c r="AR122" s="53">
        <f t="shared" si="12"/>
        <v>-581310.68000000017</v>
      </c>
    </row>
    <row r="123" spans="1:44" x14ac:dyDescent="0.2">
      <c r="A123" s="32" t="s">
        <v>623</v>
      </c>
      <c r="B123" s="32" t="s">
        <v>336</v>
      </c>
      <c r="C123" s="32">
        <v>3657</v>
      </c>
      <c r="D123" s="32" t="s">
        <v>200</v>
      </c>
      <c r="E123" s="32" t="s">
        <v>200</v>
      </c>
      <c r="F123" s="36">
        <v>288958.15000000002</v>
      </c>
      <c r="G123" s="36">
        <v>93208.97</v>
      </c>
      <c r="H123" s="36">
        <v>92455.28</v>
      </c>
      <c r="K123" s="126">
        <v>409117.78</v>
      </c>
      <c r="L123" s="126">
        <v>687683.11</v>
      </c>
      <c r="M123" s="59">
        <v>0</v>
      </c>
      <c r="N123" s="59">
        <v>46261.21</v>
      </c>
      <c r="P123" s="59">
        <v>1660.33</v>
      </c>
      <c r="R123" s="126">
        <v>39173</v>
      </c>
      <c r="T123" s="126">
        <v>-497283.64</v>
      </c>
      <c r="U123" s="126">
        <v>2329931.42</v>
      </c>
      <c r="V123" s="33"/>
      <c r="W123" s="33">
        <v>970866.83</v>
      </c>
      <c r="X123" s="33">
        <v>100000</v>
      </c>
      <c r="Y123" s="33">
        <v>926.25</v>
      </c>
      <c r="AA123" s="33">
        <v>1578237.5</v>
      </c>
      <c r="AC123" s="33">
        <v>163282.28</v>
      </c>
      <c r="AD123" s="37">
        <v>1937237.5</v>
      </c>
      <c r="AF123" s="37">
        <v>39050</v>
      </c>
      <c r="AH123" s="37">
        <v>939534.87</v>
      </c>
      <c r="AI123" s="37">
        <v>245809.52</v>
      </c>
      <c r="AM123" s="236">
        <f t="shared" si="7"/>
        <v>474622.4</v>
      </c>
      <c r="AN123" s="38">
        <f t="shared" si="8"/>
        <v>47921.54</v>
      </c>
      <c r="AO123" s="53">
        <f t="shared" si="9"/>
        <v>426700.86000000004</v>
      </c>
      <c r="AP123" s="47">
        <f t="shared" si="10"/>
        <v>2813312.86</v>
      </c>
      <c r="AQ123" s="39">
        <f t="shared" si="11"/>
        <v>3161631.89</v>
      </c>
      <c r="AR123" s="53">
        <f t="shared" si="12"/>
        <v>-348319.03000000026</v>
      </c>
    </row>
    <row r="124" spans="1:44" x14ac:dyDescent="0.2">
      <c r="A124" s="32" t="s">
        <v>623</v>
      </c>
      <c r="B124" s="32" t="s">
        <v>336</v>
      </c>
      <c r="C124" s="32">
        <v>1822</v>
      </c>
      <c r="D124" s="32" t="s">
        <v>201</v>
      </c>
      <c r="E124" s="32" t="s">
        <v>201</v>
      </c>
      <c r="F124" s="36">
        <v>200625.6</v>
      </c>
      <c r="G124" s="36">
        <v>7056.7</v>
      </c>
      <c r="H124" s="36">
        <v>29063.22</v>
      </c>
      <c r="K124" s="126">
        <v>1638687.05</v>
      </c>
      <c r="L124" s="126">
        <v>380966.2</v>
      </c>
      <c r="M124" s="59">
        <v>0</v>
      </c>
      <c r="N124" s="59">
        <v>28293.21</v>
      </c>
      <c r="O124" s="59">
        <v>84000</v>
      </c>
      <c r="P124" s="59">
        <v>51464</v>
      </c>
      <c r="T124" s="126">
        <v>1735672.24</v>
      </c>
      <c r="U124" s="126">
        <v>857017.52</v>
      </c>
      <c r="V124" s="33"/>
      <c r="W124" s="33">
        <v>911100.33</v>
      </c>
      <c r="X124" s="33">
        <v>5000</v>
      </c>
      <c r="Y124" s="33">
        <v>719.48</v>
      </c>
      <c r="AA124" s="33">
        <v>570925.5</v>
      </c>
      <c r="AC124" s="33">
        <v>182949</v>
      </c>
      <c r="AD124" s="37">
        <v>1099805.5</v>
      </c>
      <c r="AF124" s="37">
        <v>8700</v>
      </c>
      <c r="AH124" s="37">
        <v>776838.31</v>
      </c>
      <c r="AI124" s="37">
        <v>285398.7</v>
      </c>
      <c r="AM124" s="236">
        <f t="shared" si="7"/>
        <v>236745.52000000002</v>
      </c>
      <c r="AN124" s="38">
        <f t="shared" si="8"/>
        <v>163757.21</v>
      </c>
      <c r="AO124" s="53">
        <f t="shared" si="9"/>
        <v>72988.310000000027</v>
      </c>
      <c r="AP124" s="47">
        <f t="shared" si="10"/>
        <v>1670694.31</v>
      </c>
      <c r="AQ124" s="39">
        <f t="shared" si="11"/>
        <v>2170742.5100000002</v>
      </c>
      <c r="AR124" s="53">
        <f t="shared" si="12"/>
        <v>-500048.20000000019</v>
      </c>
    </row>
    <row r="125" spans="1:44" x14ac:dyDescent="0.2">
      <c r="A125" s="32" t="s">
        <v>623</v>
      </c>
      <c r="B125" s="32" t="s">
        <v>336</v>
      </c>
      <c r="C125" s="32">
        <v>1969</v>
      </c>
      <c r="D125" s="32" t="s">
        <v>295</v>
      </c>
      <c r="E125" s="32" t="s">
        <v>295</v>
      </c>
      <c r="F125" s="36">
        <v>395303.5</v>
      </c>
      <c r="G125" s="36">
        <v>1322.16</v>
      </c>
      <c r="H125" s="36">
        <v>52548.23</v>
      </c>
      <c r="K125" s="126">
        <v>1178985.51</v>
      </c>
      <c r="L125" s="126">
        <v>231385.25</v>
      </c>
      <c r="M125" s="59">
        <v>0</v>
      </c>
      <c r="N125" s="59">
        <v>28114.31</v>
      </c>
      <c r="P125" s="59">
        <v>1099</v>
      </c>
      <c r="T125" s="126">
        <v>-706755.92</v>
      </c>
      <c r="U125" s="126">
        <v>2768353.45</v>
      </c>
      <c r="V125" s="33"/>
      <c r="W125" s="33">
        <v>814345.97</v>
      </c>
      <c r="X125" s="33"/>
      <c r="Y125" s="33">
        <v>962.32</v>
      </c>
      <c r="AA125" s="33">
        <v>528790.5</v>
      </c>
      <c r="AC125" s="33">
        <v>76600</v>
      </c>
      <c r="AD125" s="37">
        <v>794520.5</v>
      </c>
      <c r="AG125" s="37">
        <v>6220</v>
      </c>
      <c r="AH125" s="37">
        <v>617093.91</v>
      </c>
      <c r="AI125" s="37">
        <v>234130.57</v>
      </c>
      <c r="AM125" s="236">
        <f t="shared" si="7"/>
        <v>449173.88999999996</v>
      </c>
      <c r="AN125" s="38">
        <f t="shared" si="8"/>
        <v>29213.31</v>
      </c>
      <c r="AO125" s="53">
        <f t="shared" si="9"/>
        <v>419960.57999999996</v>
      </c>
      <c r="AP125" s="47">
        <f t="shared" si="10"/>
        <v>1420698.79</v>
      </c>
      <c r="AQ125" s="39">
        <f t="shared" si="11"/>
        <v>1651964.9800000002</v>
      </c>
      <c r="AR125" s="53">
        <f t="shared" si="12"/>
        <v>-231266.19000000018</v>
      </c>
    </row>
    <row r="126" spans="1:44" x14ac:dyDescent="0.2">
      <c r="A126" s="32" t="s">
        <v>623</v>
      </c>
      <c r="B126" s="32" t="s">
        <v>336</v>
      </c>
      <c r="C126" s="32">
        <v>2749</v>
      </c>
      <c r="D126" s="32" t="s">
        <v>296</v>
      </c>
      <c r="E126" s="32" t="s">
        <v>296</v>
      </c>
      <c r="F126" s="36">
        <v>275615.15000000002</v>
      </c>
      <c r="G126" s="36">
        <v>7033</v>
      </c>
      <c r="H126" s="36">
        <v>21627.59</v>
      </c>
      <c r="K126" s="126">
        <v>430594.81</v>
      </c>
      <c r="L126" s="126">
        <v>173672.46</v>
      </c>
      <c r="M126" s="59">
        <v>0</v>
      </c>
      <c r="N126" s="59">
        <v>30620</v>
      </c>
      <c r="O126" s="59">
        <v>78250</v>
      </c>
      <c r="P126" s="59">
        <v>0</v>
      </c>
      <c r="T126" s="126">
        <v>-2243799.5099999998</v>
      </c>
      <c r="U126" s="126">
        <v>3313708.59</v>
      </c>
      <c r="V126" s="33"/>
      <c r="W126" s="33">
        <v>1034663.91</v>
      </c>
      <c r="X126" s="33">
        <v>50000</v>
      </c>
      <c r="Y126" s="33">
        <v>810.05</v>
      </c>
      <c r="AA126" s="33">
        <v>1078329.6200000001</v>
      </c>
      <c r="AC126" s="33">
        <v>124147.01</v>
      </c>
      <c r="AD126" s="37">
        <v>1423889.62</v>
      </c>
      <c r="AE126" s="37">
        <v>5342</v>
      </c>
      <c r="AF126" s="37">
        <v>15610</v>
      </c>
      <c r="AH126" s="37">
        <v>1023852.35</v>
      </c>
      <c r="AI126" s="37">
        <v>89492.69</v>
      </c>
      <c r="AM126" s="236">
        <f t="shared" si="7"/>
        <v>304275.74000000005</v>
      </c>
      <c r="AN126" s="38">
        <f t="shared" si="8"/>
        <v>108870</v>
      </c>
      <c r="AO126" s="53">
        <f t="shared" si="9"/>
        <v>195405.74000000005</v>
      </c>
      <c r="AP126" s="47">
        <f t="shared" si="10"/>
        <v>2287950.59</v>
      </c>
      <c r="AQ126" s="39">
        <f t="shared" si="11"/>
        <v>2558186.66</v>
      </c>
      <c r="AR126" s="53">
        <f t="shared" si="12"/>
        <v>-270236.0700000003</v>
      </c>
    </row>
    <row r="127" spans="1:44" x14ac:dyDescent="0.2">
      <c r="A127" s="32" t="s">
        <v>623</v>
      </c>
      <c r="B127" s="32" t="s">
        <v>336</v>
      </c>
      <c r="C127" s="32">
        <v>2706</v>
      </c>
      <c r="D127" s="32" t="s">
        <v>309</v>
      </c>
      <c r="E127" s="32" t="s">
        <v>309</v>
      </c>
      <c r="F127" s="36">
        <v>393787.38</v>
      </c>
      <c r="G127" s="36">
        <v>16549.099999999999</v>
      </c>
      <c r="H127" s="36">
        <v>126220.36</v>
      </c>
      <c r="K127" s="126">
        <v>944557.39</v>
      </c>
      <c r="L127" s="126">
        <v>97782.55</v>
      </c>
      <c r="M127" s="59">
        <v>0</v>
      </c>
      <c r="N127" s="59">
        <v>25700</v>
      </c>
      <c r="O127" s="59">
        <v>120000</v>
      </c>
      <c r="P127" s="59">
        <v>0</v>
      </c>
      <c r="T127" s="126">
        <v>-1656852.1</v>
      </c>
      <c r="U127" s="126">
        <v>3532326.06</v>
      </c>
      <c r="V127" s="33"/>
      <c r="W127" s="33">
        <v>964262.38</v>
      </c>
      <c r="X127" s="33"/>
      <c r="Y127" s="33">
        <v>2726.02</v>
      </c>
      <c r="AA127" s="33">
        <v>858160.5</v>
      </c>
      <c r="AC127" s="33">
        <v>87000</v>
      </c>
      <c r="AD127" s="37">
        <v>1153610.5</v>
      </c>
      <c r="AF127" s="37">
        <v>29530</v>
      </c>
      <c r="AH127" s="37">
        <v>999159.99</v>
      </c>
      <c r="AI127" s="37">
        <v>172025.59</v>
      </c>
      <c r="AL127" s="37">
        <v>100</v>
      </c>
      <c r="AM127" s="236">
        <f t="shared" si="7"/>
        <v>536556.84</v>
      </c>
      <c r="AN127" s="38">
        <f t="shared" si="8"/>
        <v>145700</v>
      </c>
      <c r="AO127" s="53">
        <f t="shared" si="9"/>
        <v>390856.83999999997</v>
      </c>
      <c r="AP127" s="47">
        <f t="shared" si="10"/>
        <v>1912148.9</v>
      </c>
      <c r="AQ127" s="39">
        <f t="shared" si="11"/>
        <v>2354426.08</v>
      </c>
      <c r="AR127" s="53">
        <f t="shared" si="12"/>
        <v>-442277.18000000017</v>
      </c>
    </row>
    <row r="128" spans="1:44" x14ac:dyDescent="0.2">
      <c r="A128" s="32" t="s">
        <v>325</v>
      </c>
      <c r="B128" s="32" t="s">
        <v>326</v>
      </c>
      <c r="C128" s="32">
        <v>6340</v>
      </c>
      <c r="D128" s="32" t="s">
        <v>202</v>
      </c>
      <c r="E128" s="32" t="s">
        <v>202</v>
      </c>
      <c r="F128" s="36">
        <v>195623.51</v>
      </c>
      <c r="G128" s="36">
        <v>19617</v>
      </c>
      <c r="H128" s="36">
        <v>135126.21</v>
      </c>
      <c r="K128" s="126">
        <v>1313422.9099999999</v>
      </c>
      <c r="L128" s="126">
        <v>895361.22</v>
      </c>
      <c r="M128" s="59">
        <v>0</v>
      </c>
      <c r="N128" s="59">
        <v>34994.949999999997</v>
      </c>
      <c r="P128" s="59">
        <v>15.41</v>
      </c>
      <c r="R128" s="126">
        <v>78400</v>
      </c>
      <c r="T128" s="126">
        <v>1607455.91</v>
      </c>
      <c r="U128" s="126">
        <v>1454124.22</v>
      </c>
      <c r="V128" s="33"/>
      <c r="W128" s="33">
        <v>1194489.08</v>
      </c>
      <c r="X128" s="33">
        <v>66600</v>
      </c>
      <c r="Y128" s="33">
        <v>512.49</v>
      </c>
      <c r="AA128" s="33">
        <v>897233.5</v>
      </c>
      <c r="AC128" s="33">
        <v>181800</v>
      </c>
      <c r="AD128" s="37">
        <v>1677478.5</v>
      </c>
      <c r="AG128" s="37">
        <v>38363</v>
      </c>
      <c r="AH128" s="37">
        <v>960871.01</v>
      </c>
      <c r="AI128" s="37">
        <v>279762.2</v>
      </c>
      <c r="AM128" s="236">
        <f t="shared" si="7"/>
        <v>350366.71999999997</v>
      </c>
      <c r="AN128" s="38">
        <f t="shared" si="8"/>
        <v>35010.36</v>
      </c>
      <c r="AO128" s="53">
        <f t="shared" si="9"/>
        <v>315356.36</v>
      </c>
      <c r="AP128" s="47">
        <f t="shared" si="10"/>
        <v>2340635.0700000003</v>
      </c>
      <c r="AQ128" s="39">
        <f t="shared" si="11"/>
        <v>2956474.71</v>
      </c>
      <c r="AR128" s="53">
        <f t="shared" si="12"/>
        <v>-615839.63999999966</v>
      </c>
    </row>
    <row r="129" spans="1:44" x14ac:dyDescent="0.2">
      <c r="A129" s="32" t="s">
        <v>325</v>
      </c>
      <c r="B129" s="32" t="s">
        <v>326</v>
      </c>
      <c r="C129" s="32">
        <v>5412</v>
      </c>
      <c r="D129" s="32" t="s">
        <v>203</v>
      </c>
      <c r="E129" s="32" t="s">
        <v>203</v>
      </c>
      <c r="F129" s="36">
        <v>98473.89</v>
      </c>
      <c r="G129" s="36">
        <v>0</v>
      </c>
      <c r="H129" s="36">
        <v>174767.85</v>
      </c>
      <c r="K129" s="126">
        <v>347365.57</v>
      </c>
      <c r="L129" s="126">
        <v>168004.74</v>
      </c>
      <c r="M129" s="59">
        <v>0</v>
      </c>
      <c r="N129" s="59">
        <v>25537.59</v>
      </c>
      <c r="P129" s="59">
        <v>22.31</v>
      </c>
      <c r="T129" s="126">
        <v>-4116389.49</v>
      </c>
      <c r="U129" s="126">
        <v>5145573.0199999996</v>
      </c>
      <c r="V129" s="33"/>
      <c r="W129" s="33">
        <v>1018233.09</v>
      </c>
      <c r="X129" s="33">
        <v>110000</v>
      </c>
      <c r="Y129" s="33">
        <v>315.99</v>
      </c>
      <c r="AA129" s="33">
        <v>1578222.5</v>
      </c>
      <c r="AC129" s="33">
        <v>149600</v>
      </c>
      <c r="AD129" s="37">
        <v>2325842.5</v>
      </c>
      <c r="AG129" s="37">
        <v>12000</v>
      </c>
      <c r="AH129" s="37">
        <v>537372.62</v>
      </c>
      <c r="AI129" s="37">
        <v>247287.84</v>
      </c>
      <c r="AM129" s="236">
        <f t="shared" si="7"/>
        <v>273241.74</v>
      </c>
      <c r="AN129" s="38">
        <f t="shared" si="8"/>
        <v>25559.9</v>
      </c>
      <c r="AO129" s="53">
        <f t="shared" si="9"/>
        <v>247681.84</v>
      </c>
      <c r="AP129" s="47">
        <f t="shared" si="10"/>
        <v>2856371.58</v>
      </c>
      <c r="AQ129" s="39">
        <f t="shared" si="11"/>
        <v>3122502.96</v>
      </c>
      <c r="AR129" s="53">
        <f t="shared" si="12"/>
        <v>-266131.37999999989</v>
      </c>
    </row>
    <row r="130" spans="1:44" x14ac:dyDescent="0.2">
      <c r="A130" s="32" t="s">
        <v>325</v>
      </c>
      <c r="B130" s="32" t="s">
        <v>326</v>
      </c>
      <c r="C130" s="32">
        <v>1496</v>
      </c>
      <c r="D130" s="32" t="s">
        <v>204</v>
      </c>
      <c r="E130" s="32" t="s">
        <v>204</v>
      </c>
      <c r="F130" s="36">
        <v>103461.77</v>
      </c>
      <c r="G130" s="36">
        <v>10000</v>
      </c>
      <c r="H130" s="36">
        <v>52618.879999999997</v>
      </c>
      <c r="K130" s="126">
        <v>111441.44</v>
      </c>
      <c r="L130" s="126">
        <v>78914.03</v>
      </c>
      <c r="N130" s="59">
        <v>69400</v>
      </c>
      <c r="P130" s="59">
        <v>0</v>
      </c>
      <c r="T130" s="126">
        <v>-2106795.08</v>
      </c>
      <c r="U130" s="126">
        <v>2682156.09</v>
      </c>
      <c r="V130" s="33"/>
      <c r="W130" s="33">
        <v>546130</v>
      </c>
      <c r="X130" s="33">
        <v>86900</v>
      </c>
      <c r="Y130" s="33">
        <v>172.55</v>
      </c>
      <c r="AA130" s="33">
        <v>344749.5</v>
      </c>
      <c r="AC130" s="33">
        <v>39235</v>
      </c>
      <c r="AD130" s="37">
        <v>835419.5</v>
      </c>
      <c r="AF130" s="37">
        <v>6420</v>
      </c>
      <c r="AH130" s="37">
        <v>344021.44</v>
      </c>
      <c r="AI130" s="37">
        <v>119651</v>
      </c>
      <c r="AM130" s="236">
        <f t="shared" si="7"/>
        <v>166080.65</v>
      </c>
      <c r="AN130" s="38">
        <f t="shared" si="8"/>
        <v>69400</v>
      </c>
      <c r="AO130" s="53">
        <f t="shared" si="9"/>
        <v>96680.65</v>
      </c>
      <c r="AP130" s="47">
        <f t="shared" si="10"/>
        <v>1017187.05</v>
      </c>
      <c r="AQ130" s="39">
        <f t="shared" si="11"/>
        <v>1305511.94</v>
      </c>
      <c r="AR130" s="53">
        <f t="shared" si="12"/>
        <v>-288324.8899999999</v>
      </c>
    </row>
    <row r="131" spans="1:44" x14ac:dyDescent="0.2">
      <c r="A131" s="32" t="s">
        <v>325</v>
      </c>
      <c r="B131" s="32" t="s">
        <v>326</v>
      </c>
      <c r="C131" s="32">
        <v>2983</v>
      </c>
      <c r="D131" s="32" t="s">
        <v>205</v>
      </c>
      <c r="E131" s="32" t="s">
        <v>205</v>
      </c>
      <c r="F131" s="36">
        <v>280663.45</v>
      </c>
      <c r="G131" s="36">
        <v>13000</v>
      </c>
      <c r="H131" s="36">
        <v>112482.32</v>
      </c>
      <c r="K131" s="126">
        <v>708600.83</v>
      </c>
      <c r="L131" s="126">
        <v>61540.99</v>
      </c>
      <c r="M131" s="59">
        <v>3500</v>
      </c>
      <c r="N131" s="59">
        <v>28478</v>
      </c>
      <c r="O131" s="59">
        <v>182100</v>
      </c>
      <c r="P131" s="59">
        <v>0</v>
      </c>
      <c r="T131" s="126">
        <v>-940764.15</v>
      </c>
      <c r="U131" s="126">
        <v>2132666.9300000002</v>
      </c>
      <c r="V131" s="33"/>
      <c r="W131" s="33">
        <v>685380</v>
      </c>
      <c r="X131" s="33"/>
      <c r="Y131" s="33">
        <v>456.04</v>
      </c>
      <c r="AA131" s="33">
        <v>665620</v>
      </c>
      <c r="AC131" s="33">
        <v>3220</v>
      </c>
      <c r="AD131" s="37">
        <v>843166</v>
      </c>
      <c r="AH131" s="37">
        <v>666858.32999999996</v>
      </c>
      <c r="AI131" s="37">
        <v>74344.899999999994</v>
      </c>
      <c r="AM131" s="236">
        <f t="shared" si="7"/>
        <v>406145.77</v>
      </c>
      <c r="AN131" s="38">
        <f t="shared" si="8"/>
        <v>214078</v>
      </c>
      <c r="AO131" s="53">
        <f t="shared" si="9"/>
        <v>192067.77000000002</v>
      </c>
      <c r="AP131" s="47">
        <f t="shared" si="10"/>
        <v>1354676.04</v>
      </c>
      <c r="AQ131" s="39">
        <f t="shared" si="11"/>
        <v>1584369.23</v>
      </c>
      <c r="AR131" s="53">
        <f t="shared" si="12"/>
        <v>-229693.18999999994</v>
      </c>
    </row>
    <row r="132" spans="1:44" x14ac:dyDescent="0.2">
      <c r="A132" s="32" t="s">
        <v>325</v>
      </c>
      <c r="B132" s="32" t="s">
        <v>326</v>
      </c>
      <c r="C132" s="32">
        <v>3002</v>
      </c>
      <c r="D132" s="32" t="s">
        <v>206</v>
      </c>
      <c r="E132" s="32" t="s">
        <v>206</v>
      </c>
      <c r="F132" s="36">
        <v>469568.04</v>
      </c>
      <c r="G132" s="36">
        <v>30000</v>
      </c>
      <c r="H132" s="36">
        <v>117052.42</v>
      </c>
      <c r="K132" s="126">
        <v>1001549.87</v>
      </c>
      <c r="L132" s="126">
        <v>417984.44</v>
      </c>
      <c r="M132" s="59">
        <v>0</v>
      </c>
      <c r="N132" s="59">
        <v>60906.5</v>
      </c>
      <c r="P132" s="59">
        <v>662</v>
      </c>
      <c r="T132" s="126">
        <v>-418139.45</v>
      </c>
      <c r="U132" s="126">
        <v>2748053.22</v>
      </c>
      <c r="V132" s="33"/>
      <c r="W132" s="33">
        <v>1534524.34</v>
      </c>
      <c r="X132" s="33">
        <v>269950</v>
      </c>
      <c r="Y132" s="33">
        <v>1813.4</v>
      </c>
      <c r="AA132" s="33">
        <v>918680</v>
      </c>
      <c r="AC132" s="33">
        <v>163000</v>
      </c>
      <c r="AD132" s="37">
        <v>1906190</v>
      </c>
      <c r="AF132" s="37">
        <v>3500</v>
      </c>
      <c r="AG132" s="37">
        <v>25245</v>
      </c>
      <c r="AH132" s="37">
        <v>1194570.5900000001</v>
      </c>
      <c r="AI132" s="37">
        <v>113789.65</v>
      </c>
      <c r="AM132" s="236">
        <f t="shared" si="7"/>
        <v>616620.46</v>
      </c>
      <c r="AN132" s="38">
        <f t="shared" si="8"/>
        <v>61568.5</v>
      </c>
      <c r="AO132" s="53">
        <f t="shared" si="9"/>
        <v>555051.96</v>
      </c>
      <c r="AP132" s="47">
        <f t="shared" si="10"/>
        <v>2887967.74</v>
      </c>
      <c r="AQ132" s="39">
        <f t="shared" si="11"/>
        <v>3243295.2399999998</v>
      </c>
      <c r="AR132" s="53">
        <f t="shared" si="12"/>
        <v>-355327.49999999953</v>
      </c>
    </row>
    <row r="133" spans="1:44" x14ac:dyDescent="0.2">
      <c r="A133" s="32" t="s">
        <v>325</v>
      </c>
      <c r="B133" s="32" t="s">
        <v>326</v>
      </c>
      <c r="C133" s="32">
        <v>5003</v>
      </c>
      <c r="D133" s="32" t="s">
        <v>207</v>
      </c>
      <c r="E133" s="32" t="s">
        <v>207</v>
      </c>
      <c r="F133" s="36">
        <v>721433.7</v>
      </c>
      <c r="G133" s="36">
        <v>10000</v>
      </c>
      <c r="H133" s="36">
        <v>99875.85</v>
      </c>
      <c r="K133" s="126">
        <v>299996.88</v>
      </c>
      <c r="L133" s="126">
        <v>660692.02</v>
      </c>
      <c r="N133" s="59">
        <v>44115.35</v>
      </c>
      <c r="P133" s="59">
        <v>0</v>
      </c>
      <c r="S133" s="126">
        <v>592794.93999999994</v>
      </c>
      <c r="T133" s="126">
        <v>-1174505.6299999999</v>
      </c>
      <c r="U133" s="126">
        <v>2326269.85</v>
      </c>
      <c r="V133" s="33"/>
      <c r="W133" s="33">
        <v>960272.41</v>
      </c>
      <c r="X133" s="33">
        <v>78660</v>
      </c>
      <c r="Y133" s="33">
        <v>1387.69</v>
      </c>
      <c r="AA133" s="33">
        <v>1027196</v>
      </c>
      <c r="AC133" s="33">
        <v>101600</v>
      </c>
      <c r="AD133" s="37">
        <v>1568876</v>
      </c>
      <c r="AF133" s="37">
        <v>7640</v>
      </c>
      <c r="AG133" s="37">
        <v>14488</v>
      </c>
      <c r="AH133" s="37">
        <v>505176.58</v>
      </c>
      <c r="AI133" s="37">
        <v>69611.58</v>
      </c>
      <c r="AM133" s="236">
        <f t="shared" ref="AM133:AM196" si="13">SUM(F133:I133)</f>
        <v>831309.54999999993</v>
      </c>
      <c r="AN133" s="38">
        <f t="shared" ref="AN133:AN196" si="14">SUM(M133:Q133)</f>
        <v>44115.35</v>
      </c>
      <c r="AO133" s="53">
        <f t="shared" ref="AO133:AO196" si="15">AM133-AN133</f>
        <v>787194.2</v>
      </c>
      <c r="AP133" s="47">
        <f t="shared" ref="AP133:AP196" si="16">SUM(V133:AC133)</f>
        <v>2169116.1</v>
      </c>
      <c r="AQ133" s="39">
        <f t="shared" ref="AQ133:AQ196" si="17">SUM(AD133:AL133)</f>
        <v>2165792.16</v>
      </c>
      <c r="AR133" s="53">
        <f t="shared" ref="AR133:AR196" si="18">AP133-AQ133</f>
        <v>3323.9399999999441</v>
      </c>
    </row>
    <row r="134" spans="1:44" x14ac:dyDescent="0.2">
      <c r="A134" s="32" t="s">
        <v>325</v>
      </c>
      <c r="B134" s="32" t="s">
        <v>326</v>
      </c>
      <c r="C134" s="32">
        <v>3890</v>
      </c>
      <c r="D134" s="32" t="s">
        <v>208</v>
      </c>
      <c r="E134" s="32" t="s">
        <v>208</v>
      </c>
      <c r="F134" s="36">
        <v>56559.67</v>
      </c>
      <c r="G134" s="36">
        <v>0</v>
      </c>
      <c r="H134" s="36">
        <v>103513.63</v>
      </c>
      <c r="K134" s="126">
        <v>2396724.29</v>
      </c>
      <c r="L134" s="126">
        <v>145240.20000000001</v>
      </c>
      <c r="N134" s="59">
        <v>33362.5</v>
      </c>
      <c r="O134" s="59">
        <v>164682.49</v>
      </c>
      <c r="P134" s="59">
        <v>0</v>
      </c>
      <c r="T134" s="126">
        <v>-905726.84</v>
      </c>
      <c r="U134" s="126">
        <v>3580405.02</v>
      </c>
      <c r="V134" s="33"/>
      <c r="W134" s="33">
        <v>906854.27</v>
      </c>
      <c r="X134" s="33">
        <v>35000</v>
      </c>
      <c r="Y134" s="33">
        <v>289.08</v>
      </c>
      <c r="AA134" s="33">
        <v>962139.5</v>
      </c>
      <c r="AC134" s="33">
        <v>114400</v>
      </c>
      <c r="AD134" s="37">
        <v>1646709.5</v>
      </c>
      <c r="AH134" s="37">
        <v>474609.93</v>
      </c>
      <c r="AI134" s="37">
        <v>68048.800000000003</v>
      </c>
      <c r="AM134" s="236">
        <f t="shared" si="13"/>
        <v>160073.29999999999</v>
      </c>
      <c r="AN134" s="38">
        <f t="shared" si="14"/>
        <v>198044.99</v>
      </c>
      <c r="AO134" s="53">
        <f t="shared" si="15"/>
        <v>-37971.69</v>
      </c>
      <c r="AP134" s="47">
        <f t="shared" si="16"/>
        <v>2018682.85</v>
      </c>
      <c r="AQ134" s="39">
        <f t="shared" si="17"/>
        <v>2189368.23</v>
      </c>
      <c r="AR134" s="53">
        <f t="shared" si="18"/>
        <v>-170685.37999999989</v>
      </c>
    </row>
    <row r="135" spans="1:44" x14ac:dyDescent="0.2">
      <c r="A135" s="32" t="s">
        <v>325</v>
      </c>
      <c r="B135" s="32" t="s">
        <v>326</v>
      </c>
      <c r="C135" s="32">
        <v>4373</v>
      </c>
      <c r="D135" s="32" t="s">
        <v>209</v>
      </c>
      <c r="E135" s="32" t="s">
        <v>209</v>
      </c>
      <c r="F135" s="36">
        <v>598808.11</v>
      </c>
      <c r="G135" s="36">
        <v>0</v>
      </c>
      <c r="H135" s="36">
        <v>75640.160000000003</v>
      </c>
      <c r="K135" s="126">
        <v>559020.07999999996</v>
      </c>
      <c r="L135" s="126">
        <v>45760.82</v>
      </c>
      <c r="N135" s="59">
        <v>34300</v>
      </c>
      <c r="P135" s="59">
        <v>0</v>
      </c>
      <c r="S135" s="126">
        <v>1143371.24</v>
      </c>
      <c r="T135" s="126">
        <v>-2020564.74</v>
      </c>
      <c r="U135" s="126">
        <v>2242898.44</v>
      </c>
      <c r="V135" s="33"/>
      <c r="W135" s="33">
        <v>654788.74</v>
      </c>
      <c r="X135" s="33"/>
      <c r="Y135" s="33">
        <v>1264.3</v>
      </c>
      <c r="AA135" s="33">
        <v>1298700</v>
      </c>
      <c r="AC135" s="33">
        <v>64400</v>
      </c>
      <c r="AD135" s="37">
        <v>1555470</v>
      </c>
      <c r="AG135" s="37">
        <v>5000</v>
      </c>
      <c r="AH135" s="37">
        <v>492313.81</v>
      </c>
      <c r="AI135" s="37">
        <v>78235</v>
      </c>
      <c r="AL135" s="37">
        <v>8910</v>
      </c>
      <c r="AM135" s="236">
        <f t="shared" si="13"/>
        <v>674448.27</v>
      </c>
      <c r="AN135" s="38">
        <f t="shared" si="14"/>
        <v>34300</v>
      </c>
      <c r="AO135" s="53">
        <f t="shared" si="15"/>
        <v>640148.27</v>
      </c>
      <c r="AP135" s="47">
        <f t="shared" si="16"/>
        <v>2019153.04</v>
      </c>
      <c r="AQ135" s="39">
        <f t="shared" si="17"/>
        <v>2139928.81</v>
      </c>
      <c r="AR135" s="53">
        <f t="shared" si="18"/>
        <v>-120775.77000000002</v>
      </c>
    </row>
    <row r="136" spans="1:44" x14ac:dyDescent="0.2">
      <c r="A136" s="32" t="s">
        <v>325</v>
      </c>
      <c r="B136" s="32" t="s">
        <v>326</v>
      </c>
      <c r="C136" s="32">
        <v>2066</v>
      </c>
      <c r="D136" s="32" t="s">
        <v>297</v>
      </c>
      <c r="E136" s="32" t="s">
        <v>297</v>
      </c>
      <c r="F136" s="36">
        <v>169938.82</v>
      </c>
      <c r="G136" s="36">
        <v>0</v>
      </c>
      <c r="H136" s="36">
        <v>116344.45</v>
      </c>
      <c r="K136" s="126">
        <v>1378470.79</v>
      </c>
      <c r="L136" s="126">
        <v>140876.38</v>
      </c>
      <c r="N136" s="59">
        <v>158454.54</v>
      </c>
      <c r="P136" s="59">
        <v>0</v>
      </c>
      <c r="S136" s="126">
        <v>-3067690.32</v>
      </c>
      <c r="T136" s="126">
        <v>1318761.6200000001</v>
      </c>
      <c r="U136" s="126">
        <v>3595806.16</v>
      </c>
      <c r="V136" s="33"/>
      <c r="W136" s="33">
        <v>731028.41</v>
      </c>
      <c r="X136" s="33">
        <v>93000</v>
      </c>
      <c r="Y136" s="33">
        <v>277.33999999999997</v>
      </c>
      <c r="AA136" s="33">
        <v>835618.4</v>
      </c>
      <c r="AC136" s="33">
        <v>72000</v>
      </c>
      <c r="AD136" s="37">
        <v>1311351.3999999999</v>
      </c>
      <c r="AF136" s="37">
        <v>11598</v>
      </c>
      <c r="AH136" s="37">
        <v>547456.31000000006</v>
      </c>
      <c r="AI136" s="37">
        <v>61220</v>
      </c>
      <c r="AM136" s="236">
        <f t="shared" si="13"/>
        <v>286283.27</v>
      </c>
      <c r="AN136" s="38">
        <f t="shared" si="14"/>
        <v>158454.54</v>
      </c>
      <c r="AO136" s="53">
        <f t="shared" si="15"/>
        <v>127828.73000000001</v>
      </c>
      <c r="AP136" s="47">
        <f t="shared" si="16"/>
        <v>1731924.15</v>
      </c>
      <c r="AQ136" s="39">
        <f t="shared" si="17"/>
        <v>1931625.71</v>
      </c>
      <c r="AR136" s="53">
        <f t="shared" si="18"/>
        <v>-199701.56000000006</v>
      </c>
    </row>
    <row r="137" spans="1:44" x14ac:dyDescent="0.2">
      <c r="A137" s="32" t="s">
        <v>325</v>
      </c>
      <c r="B137" s="32" t="s">
        <v>326</v>
      </c>
      <c r="C137" s="32">
        <v>2679</v>
      </c>
      <c r="D137" s="32" t="s">
        <v>298</v>
      </c>
      <c r="E137" s="32" t="s">
        <v>298</v>
      </c>
      <c r="F137" s="36">
        <v>187400.68</v>
      </c>
      <c r="G137" s="36">
        <v>30000</v>
      </c>
      <c r="H137" s="36">
        <v>41015.33</v>
      </c>
      <c r="K137" s="126">
        <v>1402511.35</v>
      </c>
      <c r="L137" s="126">
        <v>539802.63</v>
      </c>
      <c r="N137" s="59">
        <v>57800</v>
      </c>
      <c r="O137" s="59">
        <v>296106.44</v>
      </c>
      <c r="P137" s="59">
        <v>0</v>
      </c>
      <c r="S137" s="126">
        <v>-2180285.2000000002</v>
      </c>
      <c r="T137" s="126">
        <v>1109441.1399999999</v>
      </c>
      <c r="U137" s="126">
        <v>3397782.5</v>
      </c>
      <c r="V137" s="33"/>
      <c r="W137" s="33">
        <v>697473.99</v>
      </c>
      <c r="X137" s="33">
        <v>70000</v>
      </c>
      <c r="Y137" s="33">
        <v>847.97</v>
      </c>
      <c r="AA137" s="33">
        <v>514800</v>
      </c>
      <c r="AC137" s="33">
        <v>41600</v>
      </c>
      <c r="AD137" s="37">
        <v>932827</v>
      </c>
      <c r="AG137" s="37">
        <v>5960</v>
      </c>
      <c r="AH137" s="37">
        <v>610794.18999999994</v>
      </c>
      <c r="AI137" s="37">
        <v>254615.66</v>
      </c>
      <c r="AL137" s="37">
        <v>640</v>
      </c>
      <c r="AM137" s="236">
        <f t="shared" si="13"/>
        <v>258416.01</v>
      </c>
      <c r="AN137" s="38">
        <f t="shared" si="14"/>
        <v>353906.44</v>
      </c>
      <c r="AO137" s="53">
        <f t="shared" si="15"/>
        <v>-95490.43</v>
      </c>
      <c r="AP137" s="47">
        <f t="shared" si="16"/>
        <v>1324721.96</v>
      </c>
      <c r="AQ137" s="39">
        <f t="shared" si="17"/>
        <v>1804836.8499999999</v>
      </c>
      <c r="AR137" s="53">
        <f t="shared" si="18"/>
        <v>-480114.8899999999</v>
      </c>
    </row>
    <row r="138" spans="1:44" x14ac:dyDescent="0.2">
      <c r="A138" s="32" t="s">
        <v>628</v>
      </c>
      <c r="B138" s="32" t="s">
        <v>337</v>
      </c>
      <c r="C138" s="32">
        <v>8806</v>
      </c>
      <c r="D138" s="32" t="s">
        <v>210</v>
      </c>
      <c r="E138" s="32" t="s">
        <v>210</v>
      </c>
      <c r="F138" s="36">
        <v>112385.03</v>
      </c>
      <c r="G138" s="36">
        <v>32550</v>
      </c>
      <c r="H138" s="36">
        <v>237386.94</v>
      </c>
      <c r="K138" s="126">
        <v>871282.33</v>
      </c>
      <c r="L138" s="126">
        <v>188963.47</v>
      </c>
      <c r="M138" s="59">
        <v>0</v>
      </c>
      <c r="N138" s="59">
        <v>56052.45</v>
      </c>
      <c r="O138" s="59">
        <v>32194</v>
      </c>
      <c r="P138" s="59">
        <v>6932</v>
      </c>
      <c r="R138" s="126">
        <v>123910</v>
      </c>
      <c r="T138" s="126">
        <v>-2253908.9700000002</v>
      </c>
      <c r="U138" s="126">
        <v>3801436</v>
      </c>
      <c r="V138" s="33"/>
      <c r="W138" s="33">
        <v>1434598.87</v>
      </c>
      <c r="X138" s="33">
        <v>97400</v>
      </c>
      <c r="Y138" s="33">
        <v>822.32</v>
      </c>
      <c r="AA138" s="33">
        <v>751012.8</v>
      </c>
      <c r="AC138" s="33">
        <v>729059.85</v>
      </c>
      <c r="AD138" s="37">
        <v>1802982.8</v>
      </c>
      <c r="AG138" s="37">
        <v>40532</v>
      </c>
      <c r="AH138" s="37">
        <v>1286121.0900000001</v>
      </c>
      <c r="AI138" s="37">
        <v>190934.66</v>
      </c>
      <c r="AL138" s="37">
        <v>16371</v>
      </c>
      <c r="AM138" s="236">
        <f t="shared" si="13"/>
        <v>382321.97</v>
      </c>
      <c r="AN138" s="38">
        <f t="shared" si="14"/>
        <v>95178.45</v>
      </c>
      <c r="AO138" s="53">
        <f t="shared" si="15"/>
        <v>287143.51999999996</v>
      </c>
      <c r="AP138" s="47">
        <f t="shared" si="16"/>
        <v>3012893.8400000003</v>
      </c>
      <c r="AQ138" s="39">
        <f t="shared" si="17"/>
        <v>3336941.5500000003</v>
      </c>
      <c r="AR138" s="53">
        <f t="shared" si="18"/>
        <v>-324047.70999999996</v>
      </c>
    </row>
    <row r="139" spans="1:44" x14ac:dyDescent="0.2">
      <c r="A139" s="32" t="s">
        <v>628</v>
      </c>
      <c r="B139" s="32" t="s">
        <v>337</v>
      </c>
      <c r="C139" s="32">
        <v>5022</v>
      </c>
      <c r="D139" s="32" t="s">
        <v>211</v>
      </c>
      <c r="E139" s="32" t="s">
        <v>211</v>
      </c>
      <c r="F139" s="36">
        <v>283749.40999999997</v>
      </c>
      <c r="G139" s="36">
        <v>42104.25</v>
      </c>
      <c r="H139" s="36">
        <v>113994.93</v>
      </c>
      <c r="K139" s="126">
        <v>574057.84</v>
      </c>
      <c r="L139" s="126">
        <v>156455.73000000001</v>
      </c>
      <c r="M139" s="59">
        <v>0</v>
      </c>
      <c r="N139" s="59">
        <v>70648.960000000006</v>
      </c>
      <c r="P139" s="59">
        <v>4310</v>
      </c>
      <c r="R139" s="126">
        <v>18630</v>
      </c>
      <c r="T139" s="126">
        <v>-1117360.6000000001</v>
      </c>
      <c r="U139" s="126">
        <v>2453088.7400000002</v>
      </c>
      <c r="V139" s="33"/>
      <c r="W139" s="33">
        <v>1086702.71</v>
      </c>
      <c r="X139" s="33"/>
      <c r="Y139" s="33">
        <v>749.66</v>
      </c>
      <c r="AA139" s="33">
        <v>1580660</v>
      </c>
      <c r="AC139" s="33">
        <v>423570.79</v>
      </c>
      <c r="AD139" s="37">
        <v>2256805</v>
      </c>
      <c r="AF139" s="37">
        <v>12900</v>
      </c>
      <c r="AH139" s="37">
        <v>843063</v>
      </c>
      <c r="AI139" s="37">
        <v>237870.1</v>
      </c>
      <c r="AM139" s="236">
        <f t="shared" si="13"/>
        <v>439848.58999999997</v>
      </c>
      <c r="AN139" s="38">
        <f t="shared" si="14"/>
        <v>74958.960000000006</v>
      </c>
      <c r="AO139" s="53">
        <f t="shared" si="15"/>
        <v>364889.62999999995</v>
      </c>
      <c r="AP139" s="47">
        <f t="shared" si="16"/>
        <v>3091683.16</v>
      </c>
      <c r="AQ139" s="39">
        <f t="shared" si="17"/>
        <v>3350638.1</v>
      </c>
      <c r="AR139" s="53">
        <f t="shared" si="18"/>
        <v>-258954.93999999994</v>
      </c>
    </row>
    <row r="140" spans="1:44" x14ac:dyDescent="0.2">
      <c r="A140" s="32" t="s">
        <v>628</v>
      </c>
      <c r="B140" s="32" t="s">
        <v>337</v>
      </c>
      <c r="C140" s="32">
        <v>8660</v>
      </c>
      <c r="D140" s="32" t="s">
        <v>212</v>
      </c>
      <c r="E140" s="32" t="s">
        <v>212</v>
      </c>
      <c r="F140" s="36">
        <v>547290.68000000005</v>
      </c>
      <c r="G140" s="36">
        <v>23795.599999999999</v>
      </c>
      <c r="H140" s="36">
        <v>170042.63</v>
      </c>
      <c r="K140" s="126">
        <v>431188.53</v>
      </c>
      <c r="L140" s="126">
        <v>190372.34</v>
      </c>
      <c r="M140" s="59">
        <v>18680</v>
      </c>
      <c r="N140" s="59">
        <v>58111.66</v>
      </c>
      <c r="P140" s="59">
        <v>7276</v>
      </c>
      <c r="T140" s="126">
        <v>-2079397.3</v>
      </c>
      <c r="U140" s="126">
        <v>3154882.42</v>
      </c>
      <c r="V140" s="33"/>
      <c r="W140" s="33">
        <v>2400272.4300000002</v>
      </c>
      <c r="X140" s="33">
        <v>396650</v>
      </c>
      <c r="Y140" s="33">
        <v>1147.98</v>
      </c>
      <c r="AA140" s="33">
        <v>1484124.5</v>
      </c>
      <c r="AC140" s="33">
        <v>563822.15</v>
      </c>
      <c r="AD140" s="37">
        <v>2527230.5</v>
      </c>
      <c r="AF140" s="37">
        <v>63340</v>
      </c>
      <c r="AH140" s="37">
        <v>1972847.08</v>
      </c>
      <c r="AI140" s="37">
        <v>79462.48</v>
      </c>
      <c r="AM140" s="236">
        <f t="shared" si="13"/>
        <v>741128.91</v>
      </c>
      <c r="AN140" s="38">
        <f t="shared" si="14"/>
        <v>84067.66</v>
      </c>
      <c r="AO140" s="53">
        <f t="shared" si="15"/>
        <v>657061.25</v>
      </c>
      <c r="AP140" s="47">
        <f t="shared" si="16"/>
        <v>4846017.0600000005</v>
      </c>
      <c r="AQ140" s="39">
        <f t="shared" si="17"/>
        <v>4642880.0600000005</v>
      </c>
      <c r="AR140" s="53">
        <f t="shared" si="18"/>
        <v>203137</v>
      </c>
    </row>
    <row r="141" spans="1:44" x14ac:dyDescent="0.2">
      <c r="A141" s="32" t="s">
        <v>628</v>
      </c>
      <c r="B141" s="32" t="s">
        <v>337</v>
      </c>
      <c r="C141" s="32">
        <v>6550</v>
      </c>
      <c r="D141" s="32" t="s">
        <v>213</v>
      </c>
      <c r="E141" s="32" t="s">
        <v>213</v>
      </c>
      <c r="F141" s="36">
        <v>294194.94</v>
      </c>
      <c r="G141" s="36">
        <v>16736.05</v>
      </c>
      <c r="H141" s="36">
        <v>199623.59</v>
      </c>
      <c r="K141" s="126">
        <v>438537.46</v>
      </c>
      <c r="L141" s="126">
        <v>42234.13</v>
      </c>
      <c r="M141" s="59">
        <v>0</v>
      </c>
      <c r="N141" s="59">
        <v>39267.800000000003</v>
      </c>
      <c r="P141" s="59">
        <v>3756</v>
      </c>
      <c r="R141" s="126">
        <v>174404</v>
      </c>
      <c r="T141" s="126">
        <v>-1582478.01</v>
      </c>
      <c r="U141" s="126">
        <v>2689973.6</v>
      </c>
      <c r="V141" s="33"/>
      <c r="W141" s="33">
        <v>2051214.33</v>
      </c>
      <c r="X141" s="33"/>
      <c r="Y141" s="33">
        <v>625.75</v>
      </c>
      <c r="AA141" s="33">
        <v>795572.6</v>
      </c>
      <c r="AC141" s="33">
        <v>461917</v>
      </c>
      <c r="AD141" s="37">
        <v>1386538.6</v>
      </c>
      <c r="AF141" s="37">
        <v>10000</v>
      </c>
      <c r="AH141" s="37">
        <v>2146762.16</v>
      </c>
      <c r="AI141" s="37">
        <v>99626.14</v>
      </c>
      <c r="AM141" s="236">
        <f t="shared" si="13"/>
        <v>510554.57999999996</v>
      </c>
      <c r="AN141" s="38">
        <f t="shared" si="14"/>
        <v>43023.8</v>
      </c>
      <c r="AO141" s="53">
        <f t="shared" si="15"/>
        <v>467530.77999999997</v>
      </c>
      <c r="AP141" s="47">
        <f t="shared" si="16"/>
        <v>3309329.68</v>
      </c>
      <c r="AQ141" s="39">
        <f t="shared" si="17"/>
        <v>3642926.9000000004</v>
      </c>
      <c r="AR141" s="53">
        <f t="shared" si="18"/>
        <v>-333597.2200000002</v>
      </c>
    </row>
    <row r="142" spans="1:44" x14ac:dyDescent="0.2">
      <c r="A142" s="32" t="s">
        <v>628</v>
      </c>
      <c r="B142" s="32" t="s">
        <v>337</v>
      </c>
      <c r="C142" s="32">
        <v>3476</v>
      </c>
      <c r="D142" s="32" t="s">
        <v>214</v>
      </c>
      <c r="E142" s="32" t="s">
        <v>214</v>
      </c>
      <c r="F142" s="36">
        <v>350298.17</v>
      </c>
      <c r="G142" s="36">
        <v>58632</v>
      </c>
      <c r="H142" s="36">
        <v>122887.23</v>
      </c>
      <c r="K142" s="126">
        <v>877652.66</v>
      </c>
      <c r="L142" s="126">
        <v>82816.5</v>
      </c>
      <c r="M142" s="59">
        <v>4500</v>
      </c>
      <c r="N142" s="59">
        <v>39075.24</v>
      </c>
      <c r="P142" s="59">
        <v>1694</v>
      </c>
      <c r="T142" s="126">
        <v>-536656.06999999995</v>
      </c>
      <c r="U142" s="126">
        <v>2072080.16</v>
      </c>
      <c r="V142" s="33"/>
      <c r="W142" s="33">
        <v>1015578.67</v>
      </c>
      <c r="X142" s="33"/>
      <c r="Y142" s="33">
        <v>761.23</v>
      </c>
      <c r="AA142" s="33">
        <v>569376.9</v>
      </c>
      <c r="AC142" s="33">
        <v>334117</v>
      </c>
      <c r="AD142" s="37">
        <v>887410.9</v>
      </c>
      <c r="AF142" s="37">
        <v>13464</v>
      </c>
      <c r="AH142" s="37">
        <v>978463.1</v>
      </c>
      <c r="AI142" s="37">
        <v>128902.57</v>
      </c>
      <c r="AM142" s="236">
        <f t="shared" si="13"/>
        <v>531817.4</v>
      </c>
      <c r="AN142" s="38">
        <f t="shared" si="14"/>
        <v>45269.24</v>
      </c>
      <c r="AO142" s="53">
        <f t="shared" si="15"/>
        <v>486548.16000000003</v>
      </c>
      <c r="AP142" s="47">
        <f t="shared" si="16"/>
        <v>1919833.8</v>
      </c>
      <c r="AQ142" s="39">
        <f t="shared" si="17"/>
        <v>2008240.57</v>
      </c>
      <c r="AR142" s="53">
        <f t="shared" si="18"/>
        <v>-88406.770000000019</v>
      </c>
    </row>
    <row r="143" spans="1:44" x14ac:dyDescent="0.2">
      <c r="A143" s="32" t="s">
        <v>628</v>
      </c>
      <c r="B143" s="32" t="s">
        <v>337</v>
      </c>
      <c r="C143" s="32">
        <v>7448</v>
      </c>
      <c r="D143" s="32" t="s">
        <v>215</v>
      </c>
      <c r="E143" s="32" t="s">
        <v>215</v>
      </c>
      <c r="F143" s="36">
        <v>24111.95</v>
      </c>
      <c r="G143" s="36">
        <v>5125.5</v>
      </c>
      <c r="H143" s="36">
        <v>276313.42</v>
      </c>
      <c r="K143" s="126">
        <v>511370.13</v>
      </c>
      <c r="L143" s="126">
        <v>100300.93</v>
      </c>
      <c r="N143" s="59">
        <v>50451.55</v>
      </c>
      <c r="P143" s="59">
        <v>6106</v>
      </c>
      <c r="T143" s="126">
        <v>-2391473.1800000002</v>
      </c>
      <c r="U143" s="126">
        <v>3517785.78</v>
      </c>
      <c r="V143" s="33"/>
      <c r="W143" s="33">
        <v>1454363.49</v>
      </c>
      <c r="X143" s="33"/>
      <c r="Y143" s="33">
        <v>312.52</v>
      </c>
      <c r="AA143" s="33">
        <v>1187759.99</v>
      </c>
      <c r="AC143" s="33">
        <v>387940.87</v>
      </c>
      <c r="AD143" s="37">
        <v>1985931.86</v>
      </c>
      <c r="AF143" s="37">
        <v>9220</v>
      </c>
      <c r="AH143" s="37">
        <v>1068715.51</v>
      </c>
      <c r="AI143" s="37">
        <v>232157.72</v>
      </c>
      <c r="AM143" s="236">
        <f t="shared" si="13"/>
        <v>305550.87</v>
      </c>
      <c r="AN143" s="38">
        <f t="shared" si="14"/>
        <v>56557.55</v>
      </c>
      <c r="AO143" s="53">
        <f t="shared" si="15"/>
        <v>248993.32</v>
      </c>
      <c r="AP143" s="47">
        <f t="shared" si="16"/>
        <v>3030376.87</v>
      </c>
      <c r="AQ143" s="39">
        <f t="shared" si="17"/>
        <v>3296025.0900000003</v>
      </c>
      <c r="AR143" s="53">
        <f t="shared" si="18"/>
        <v>-265648.2200000002</v>
      </c>
    </row>
    <row r="144" spans="1:44" x14ac:dyDescent="0.2">
      <c r="A144" s="32" t="s">
        <v>628</v>
      </c>
      <c r="B144" s="32" t="s">
        <v>337</v>
      </c>
      <c r="C144" s="32">
        <v>3024</v>
      </c>
      <c r="D144" s="32" t="s">
        <v>216</v>
      </c>
      <c r="E144" s="32" t="s">
        <v>216</v>
      </c>
      <c r="F144" s="36">
        <v>363837.52</v>
      </c>
      <c r="G144" s="36">
        <v>20677.900000000001</v>
      </c>
      <c r="H144" s="36">
        <v>153803.78</v>
      </c>
      <c r="K144" s="126">
        <v>1315419.78</v>
      </c>
      <c r="L144" s="126">
        <v>57019.09</v>
      </c>
      <c r="M144" s="59">
        <v>0</v>
      </c>
      <c r="N144" s="59">
        <v>37412.879999999997</v>
      </c>
      <c r="P144" s="59">
        <v>3060</v>
      </c>
      <c r="R144" s="126">
        <v>134123.6</v>
      </c>
      <c r="T144" s="126">
        <v>-557789.25</v>
      </c>
      <c r="U144" s="126">
        <v>2461639.23</v>
      </c>
      <c r="V144" s="33"/>
      <c r="W144" s="33">
        <v>1162615.02</v>
      </c>
      <c r="X144" s="33"/>
      <c r="Y144" s="33">
        <v>854.46</v>
      </c>
      <c r="AA144" s="33">
        <v>1224182.5</v>
      </c>
      <c r="AC144" s="33">
        <v>305720.95</v>
      </c>
      <c r="AD144" s="37">
        <v>1652372.5</v>
      </c>
      <c r="AF144" s="37">
        <v>33152</v>
      </c>
      <c r="AH144" s="37">
        <v>1054991.3899999999</v>
      </c>
      <c r="AI144" s="37">
        <v>120545.43</v>
      </c>
      <c r="AM144" s="236">
        <f t="shared" si="13"/>
        <v>538319.20000000007</v>
      </c>
      <c r="AN144" s="38">
        <f t="shared" si="14"/>
        <v>40472.879999999997</v>
      </c>
      <c r="AO144" s="53">
        <f t="shared" si="15"/>
        <v>497846.32000000007</v>
      </c>
      <c r="AP144" s="47">
        <f t="shared" si="16"/>
        <v>2693372.93</v>
      </c>
      <c r="AQ144" s="39">
        <f t="shared" si="17"/>
        <v>2861061.32</v>
      </c>
      <c r="AR144" s="53">
        <f t="shared" si="18"/>
        <v>-167688.38999999966</v>
      </c>
    </row>
    <row r="145" spans="1:44" x14ac:dyDescent="0.2">
      <c r="A145" s="32" t="s">
        <v>628</v>
      </c>
      <c r="B145" s="32" t="s">
        <v>337</v>
      </c>
      <c r="C145" s="32">
        <v>3613</v>
      </c>
      <c r="D145" s="32" t="s">
        <v>217</v>
      </c>
      <c r="E145" s="32" t="s">
        <v>217</v>
      </c>
      <c r="F145" s="36">
        <v>240863.22</v>
      </c>
      <c r="G145" s="36">
        <v>64921.2</v>
      </c>
      <c r="H145" s="36">
        <v>218313.96</v>
      </c>
      <c r="K145" s="126">
        <v>2504380.4700000002</v>
      </c>
      <c r="L145" s="126">
        <v>94224.95</v>
      </c>
      <c r="M145" s="59">
        <v>0</v>
      </c>
      <c r="N145" s="59">
        <v>39351.800000000003</v>
      </c>
      <c r="P145" s="59">
        <v>5026</v>
      </c>
      <c r="R145" s="126">
        <v>99273.600000000006</v>
      </c>
      <c r="T145" s="126">
        <v>1711988.33</v>
      </c>
      <c r="U145" s="126">
        <v>1490475.39</v>
      </c>
      <c r="V145" s="33"/>
      <c r="W145" s="33">
        <v>1098619.25</v>
      </c>
      <c r="X145" s="33"/>
      <c r="Y145" s="33">
        <v>535.36</v>
      </c>
      <c r="AA145" s="33">
        <v>1041041.04</v>
      </c>
      <c r="AC145" s="33">
        <v>339392</v>
      </c>
      <c r="AD145" s="37">
        <v>1644182.04</v>
      </c>
      <c r="AF145" s="37">
        <v>9158</v>
      </c>
      <c r="AH145" s="37">
        <v>759661.89</v>
      </c>
      <c r="AI145" s="37">
        <v>289997.03999999998</v>
      </c>
      <c r="AM145" s="236">
        <f t="shared" si="13"/>
        <v>524098.38</v>
      </c>
      <c r="AN145" s="38">
        <f t="shared" si="14"/>
        <v>44377.8</v>
      </c>
      <c r="AO145" s="53">
        <f t="shared" si="15"/>
        <v>479720.58</v>
      </c>
      <c r="AP145" s="47">
        <f t="shared" si="16"/>
        <v>2479587.6500000004</v>
      </c>
      <c r="AQ145" s="39">
        <f t="shared" si="17"/>
        <v>2702998.97</v>
      </c>
      <c r="AR145" s="53">
        <f t="shared" si="18"/>
        <v>-223411.31999999983</v>
      </c>
    </row>
    <row r="146" spans="1:44" x14ac:dyDescent="0.2">
      <c r="A146" s="32" t="s">
        <v>628</v>
      </c>
      <c r="B146" s="32" t="s">
        <v>337</v>
      </c>
      <c r="C146" s="32">
        <v>8181</v>
      </c>
      <c r="D146" s="32" t="s">
        <v>218</v>
      </c>
      <c r="E146" s="32" t="s">
        <v>218</v>
      </c>
      <c r="F146" s="36">
        <v>245837.17</v>
      </c>
      <c r="G146" s="36">
        <v>16500.8</v>
      </c>
      <c r="H146" s="36">
        <v>128059.16</v>
      </c>
      <c r="K146" s="126">
        <v>295618.53999999998</v>
      </c>
      <c r="L146" s="126">
        <v>266875.65000000002</v>
      </c>
      <c r="M146" s="59">
        <v>0</v>
      </c>
      <c r="N146" s="59">
        <v>66826.73</v>
      </c>
      <c r="P146" s="59">
        <v>7088</v>
      </c>
      <c r="R146" s="126">
        <v>184555</v>
      </c>
      <c r="T146" s="126">
        <v>-2496950.2799999998</v>
      </c>
      <c r="U146" s="126">
        <v>3511106.83</v>
      </c>
      <c r="V146" s="33"/>
      <c r="W146" s="33">
        <v>1410381.84</v>
      </c>
      <c r="X146" s="33"/>
      <c r="Y146" s="33">
        <v>793.5</v>
      </c>
      <c r="AA146" s="33">
        <v>953344.16</v>
      </c>
      <c r="AC146" s="33">
        <v>342488.07</v>
      </c>
      <c r="AD146" s="37">
        <v>1729572.16</v>
      </c>
      <c r="AF146" s="37">
        <v>6540</v>
      </c>
      <c r="AH146" s="37">
        <v>1150765.1000000001</v>
      </c>
      <c r="AI146" s="37">
        <v>139865.26999999999</v>
      </c>
      <c r="AM146" s="236">
        <f t="shared" si="13"/>
        <v>390397.13</v>
      </c>
      <c r="AN146" s="38">
        <f t="shared" si="14"/>
        <v>73914.73</v>
      </c>
      <c r="AO146" s="53">
        <f t="shared" si="15"/>
        <v>316482.40000000002</v>
      </c>
      <c r="AP146" s="47">
        <f t="shared" si="16"/>
        <v>2707007.57</v>
      </c>
      <c r="AQ146" s="39">
        <f t="shared" si="17"/>
        <v>3026742.53</v>
      </c>
      <c r="AR146" s="53">
        <f t="shared" si="18"/>
        <v>-319734.95999999996</v>
      </c>
    </row>
    <row r="147" spans="1:44" x14ac:dyDescent="0.2">
      <c r="A147" s="32" t="s">
        <v>628</v>
      </c>
      <c r="B147" s="32" t="s">
        <v>337</v>
      </c>
      <c r="C147" s="32">
        <v>4338</v>
      </c>
      <c r="D147" s="32" t="s">
        <v>219</v>
      </c>
      <c r="E147" s="32" t="s">
        <v>219</v>
      </c>
      <c r="F147" s="36">
        <v>402783.05</v>
      </c>
      <c r="G147" s="36">
        <v>21219.75</v>
      </c>
      <c r="H147" s="36">
        <v>159905.06</v>
      </c>
      <c r="K147" s="126">
        <v>702499.21</v>
      </c>
      <c r="L147" s="126">
        <v>170870.54</v>
      </c>
      <c r="M147" s="59">
        <v>0</v>
      </c>
      <c r="N147" s="59">
        <v>50400</v>
      </c>
      <c r="P147" s="59">
        <v>2008</v>
      </c>
      <c r="R147" s="126">
        <v>32675</v>
      </c>
      <c r="T147" s="126">
        <v>165056.78</v>
      </c>
      <c r="U147" s="126">
        <v>1290976.01</v>
      </c>
      <c r="V147" s="33"/>
      <c r="W147" s="33">
        <v>963058.01</v>
      </c>
      <c r="X147" s="33"/>
      <c r="Y147" s="33">
        <v>731.02</v>
      </c>
      <c r="AA147" s="33">
        <v>1422809.7</v>
      </c>
      <c r="AC147" s="33">
        <v>351735.08</v>
      </c>
      <c r="AD147" s="37">
        <v>1751536.7</v>
      </c>
      <c r="AF147" s="37">
        <v>5360</v>
      </c>
      <c r="AH147" s="37">
        <v>795600.65</v>
      </c>
      <c r="AI147" s="37">
        <v>269674.64</v>
      </c>
      <c r="AM147" s="236">
        <f t="shared" si="13"/>
        <v>583907.86</v>
      </c>
      <c r="AN147" s="38">
        <f t="shared" si="14"/>
        <v>52408</v>
      </c>
      <c r="AO147" s="53">
        <f t="shared" si="15"/>
        <v>531499.86</v>
      </c>
      <c r="AP147" s="47">
        <f t="shared" si="16"/>
        <v>2738333.81</v>
      </c>
      <c r="AQ147" s="39">
        <f t="shared" si="17"/>
        <v>2822171.99</v>
      </c>
      <c r="AR147" s="53">
        <f t="shared" si="18"/>
        <v>-83838.180000000168</v>
      </c>
    </row>
    <row r="148" spans="1:44" x14ac:dyDescent="0.2">
      <c r="A148" s="32" t="s">
        <v>628</v>
      </c>
      <c r="B148" s="32" t="s">
        <v>337</v>
      </c>
      <c r="C148" s="32">
        <v>4654</v>
      </c>
      <c r="D148" s="32" t="s">
        <v>220</v>
      </c>
      <c r="E148" s="32" t="s">
        <v>220</v>
      </c>
      <c r="F148" s="36">
        <v>66038.16</v>
      </c>
      <c r="G148" s="36">
        <v>3320</v>
      </c>
      <c r="H148" s="36">
        <v>146014.17000000001</v>
      </c>
      <c r="K148" s="126">
        <v>719662.76</v>
      </c>
      <c r="L148" s="126">
        <v>97045.53</v>
      </c>
      <c r="N148" s="59">
        <v>46052.37</v>
      </c>
      <c r="P148" s="59">
        <v>5058</v>
      </c>
      <c r="T148" s="126">
        <v>682413.2</v>
      </c>
      <c r="U148" s="126">
        <v>431811.75</v>
      </c>
      <c r="V148" s="33"/>
      <c r="W148" s="33">
        <v>2279469.2799999998</v>
      </c>
      <c r="X148" s="33"/>
      <c r="Y148" s="33">
        <v>290.88</v>
      </c>
      <c r="AA148" s="33">
        <v>747552</v>
      </c>
      <c r="AC148" s="33">
        <v>490337.81</v>
      </c>
      <c r="AD148" s="37">
        <v>1562495</v>
      </c>
      <c r="AF148" s="37">
        <v>11260</v>
      </c>
      <c r="AH148" s="37">
        <v>1908766.19</v>
      </c>
      <c r="AI148" s="37">
        <v>168383.48</v>
      </c>
      <c r="AM148" s="236">
        <f t="shared" si="13"/>
        <v>215372.33000000002</v>
      </c>
      <c r="AN148" s="38">
        <f t="shared" si="14"/>
        <v>51110.37</v>
      </c>
      <c r="AO148" s="53">
        <f t="shared" si="15"/>
        <v>164261.96000000002</v>
      </c>
      <c r="AP148" s="47">
        <f t="shared" si="16"/>
        <v>3517649.9699999997</v>
      </c>
      <c r="AQ148" s="39">
        <f t="shared" si="17"/>
        <v>3650904.67</v>
      </c>
      <c r="AR148" s="53">
        <f t="shared" si="18"/>
        <v>-133254.70000000019</v>
      </c>
    </row>
    <row r="149" spans="1:44" x14ac:dyDescent="0.2">
      <c r="A149" s="32" t="s">
        <v>628</v>
      </c>
      <c r="B149" s="32" t="s">
        <v>337</v>
      </c>
      <c r="C149" s="32">
        <v>4068</v>
      </c>
      <c r="D149" s="32" t="s">
        <v>221</v>
      </c>
      <c r="E149" s="32" t="s">
        <v>221</v>
      </c>
      <c r="F149" s="36">
        <v>284628.12</v>
      </c>
      <c r="G149" s="36">
        <v>11100</v>
      </c>
      <c r="H149" s="36">
        <v>144534.89000000001</v>
      </c>
      <c r="K149" s="126">
        <v>873400.97</v>
      </c>
      <c r="L149" s="126">
        <v>203066.69</v>
      </c>
      <c r="M149" s="59">
        <v>0</v>
      </c>
      <c r="N149" s="59">
        <v>64493.75</v>
      </c>
      <c r="P149" s="59">
        <v>2948</v>
      </c>
      <c r="R149" s="126">
        <v>54300</v>
      </c>
      <c r="T149" s="126">
        <v>-400239.67</v>
      </c>
      <c r="U149" s="126">
        <v>2115546</v>
      </c>
      <c r="V149" s="33"/>
      <c r="W149" s="33">
        <v>1161329.2</v>
      </c>
      <c r="X149" s="33"/>
      <c r="Y149" s="33">
        <v>749.24</v>
      </c>
      <c r="AA149" s="33">
        <v>992445</v>
      </c>
      <c r="AC149" s="33">
        <v>353315.85</v>
      </c>
      <c r="AD149" s="37">
        <v>1542263</v>
      </c>
      <c r="AF149" s="37">
        <v>22510</v>
      </c>
      <c r="AH149" s="37">
        <v>1096653.46</v>
      </c>
      <c r="AI149" s="37">
        <v>166730.23999999999</v>
      </c>
      <c r="AM149" s="236">
        <f t="shared" si="13"/>
        <v>440263.01</v>
      </c>
      <c r="AN149" s="38">
        <f t="shared" si="14"/>
        <v>67441.75</v>
      </c>
      <c r="AO149" s="53">
        <f t="shared" si="15"/>
        <v>372821.26</v>
      </c>
      <c r="AP149" s="47">
        <f t="shared" si="16"/>
        <v>2507839.29</v>
      </c>
      <c r="AQ149" s="39">
        <f t="shared" si="17"/>
        <v>2828156.7</v>
      </c>
      <c r="AR149" s="53">
        <f t="shared" si="18"/>
        <v>-320317.41000000015</v>
      </c>
    </row>
    <row r="150" spans="1:44" x14ac:dyDescent="0.2">
      <c r="A150" s="32" t="s">
        <v>628</v>
      </c>
      <c r="B150" s="32" t="s">
        <v>337</v>
      </c>
      <c r="C150" s="32">
        <v>2485</v>
      </c>
      <c r="D150" s="32" t="s">
        <v>222</v>
      </c>
      <c r="E150" s="32" t="s">
        <v>222</v>
      </c>
      <c r="F150" s="36">
        <v>118793.92</v>
      </c>
      <c r="G150" s="36">
        <v>380</v>
      </c>
      <c r="H150" s="36">
        <v>182510.4</v>
      </c>
      <c r="K150" s="126">
        <v>1551219.22</v>
      </c>
      <c r="L150" s="126">
        <v>25287.43</v>
      </c>
      <c r="M150" s="59">
        <v>0</v>
      </c>
      <c r="N150" s="59">
        <v>40748.300000000003</v>
      </c>
      <c r="P150" s="59">
        <v>1860</v>
      </c>
      <c r="T150" s="126">
        <v>-295479.36</v>
      </c>
      <c r="U150" s="126">
        <v>2263113.85</v>
      </c>
      <c r="V150" s="33"/>
      <c r="W150" s="33">
        <v>827196.22</v>
      </c>
      <c r="X150" s="33">
        <v>85000</v>
      </c>
      <c r="Y150" s="33">
        <v>348.2</v>
      </c>
      <c r="AA150" s="33">
        <v>1044148.5</v>
      </c>
      <c r="AC150" s="33">
        <v>328062.25</v>
      </c>
      <c r="AD150" s="37">
        <v>1412126.5</v>
      </c>
      <c r="AF150" s="37">
        <v>13120</v>
      </c>
      <c r="AH150" s="37">
        <v>799614.45</v>
      </c>
      <c r="AI150" s="37">
        <v>191946.04</v>
      </c>
      <c r="AM150" s="236">
        <f t="shared" si="13"/>
        <v>301684.32</v>
      </c>
      <c r="AN150" s="38">
        <f t="shared" si="14"/>
        <v>42608.3</v>
      </c>
      <c r="AO150" s="53">
        <f t="shared" si="15"/>
        <v>259076.02000000002</v>
      </c>
      <c r="AP150" s="47">
        <f t="shared" si="16"/>
        <v>2284755.17</v>
      </c>
      <c r="AQ150" s="39">
        <f t="shared" si="17"/>
        <v>2416806.9900000002</v>
      </c>
      <c r="AR150" s="53">
        <f t="shared" si="18"/>
        <v>-132051.8200000003</v>
      </c>
    </row>
    <row r="151" spans="1:44" x14ac:dyDescent="0.2">
      <c r="A151" s="32" t="s">
        <v>628</v>
      </c>
      <c r="B151" s="32" t="s">
        <v>337</v>
      </c>
      <c r="C151" s="32">
        <v>5359</v>
      </c>
      <c r="D151" s="32" t="s">
        <v>223</v>
      </c>
      <c r="E151" s="32" t="s">
        <v>223</v>
      </c>
      <c r="F151" s="36">
        <v>128708.1</v>
      </c>
      <c r="G151" s="36">
        <v>145259</v>
      </c>
      <c r="H151" s="36">
        <v>253107.28</v>
      </c>
      <c r="K151" s="126">
        <v>818996.8</v>
      </c>
      <c r="L151" s="126">
        <v>71391.64</v>
      </c>
      <c r="M151" s="59">
        <v>1500</v>
      </c>
      <c r="N151" s="59">
        <v>44734.39</v>
      </c>
      <c r="P151" s="59">
        <v>7608</v>
      </c>
      <c r="R151" s="126">
        <v>116850</v>
      </c>
      <c r="T151" s="126">
        <v>-1340927.1599999999</v>
      </c>
      <c r="U151" s="126">
        <v>2512572.4500000002</v>
      </c>
      <c r="V151" s="33"/>
      <c r="W151" s="33">
        <v>1262145.8700000001</v>
      </c>
      <c r="X151" s="33">
        <v>110550</v>
      </c>
      <c r="Y151" s="33">
        <v>459.35</v>
      </c>
      <c r="AA151" s="33">
        <v>1249458</v>
      </c>
      <c r="AC151" s="33">
        <v>512239.93</v>
      </c>
      <c r="AD151" s="37">
        <v>1965318</v>
      </c>
      <c r="AF151" s="37">
        <v>8990</v>
      </c>
      <c r="AH151" s="37">
        <v>989469.68</v>
      </c>
      <c r="AI151" s="37">
        <v>95950.33</v>
      </c>
      <c r="AM151" s="236">
        <f t="shared" si="13"/>
        <v>527074.38</v>
      </c>
      <c r="AN151" s="38">
        <f t="shared" si="14"/>
        <v>53842.39</v>
      </c>
      <c r="AO151" s="53">
        <f t="shared" si="15"/>
        <v>473231.99</v>
      </c>
      <c r="AP151" s="47">
        <f t="shared" si="16"/>
        <v>3134853.1500000004</v>
      </c>
      <c r="AQ151" s="39">
        <f t="shared" si="17"/>
        <v>3059728.0100000002</v>
      </c>
      <c r="AR151" s="53">
        <f t="shared" si="18"/>
        <v>75125.14000000013</v>
      </c>
    </row>
    <row r="152" spans="1:44" x14ac:dyDescent="0.2">
      <c r="A152" s="32" t="s">
        <v>628</v>
      </c>
      <c r="B152" s="32" t="s">
        <v>337</v>
      </c>
      <c r="C152" s="32">
        <v>7463</v>
      </c>
      <c r="D152" s="32" t="s">
        <v>224</v>
      </c>
      <c r="E152" s="32" t="s">
        <v>224</v>
      </c>
      <c r="F152" s="36">
        <v>251088.58</v>
      </c>
      <c r="G152" s="36">
        <v>23953.48</v>
      </c>
      <c r="H152" s="36">
        <v>244219.68</v>
      </c>
      <c r="K152" s="126">
        <v>2240218.84</v>
      </c>
      <c r="L152" s="126">
        <v>731419.45</v>
      </c>
      <c r="M152" s="59">
        <v>0</v>
      </c>
      <c r="N152" s="59">
        <v>57159.03</v>
      </c>
      <c r="P152" s="59">
        <v>4632</v>
      </c>
      <c r="R152" s="126">
        <v>145000</v>
      </c>
      <c r="T152" s="126">
        <v>2448970.63</v>
      </c>
      <c r="U152" s="126">
        <v>1298036.29</v>
      </c>
      <c r="V152" s="33"/>
      <c r="W152" s="33">
        <v>1061466.98</v>
      </c>
      <c r="X152" s="33">
        <v>192756.8</v>
      </c>
      <c r="Y152" s="33">
        <v>393.45</v>
      </c>
      <c r="AA152" s="33">
        <v>1195864.2</v>
      </c>
      <c r="AC152" s="33">
        <v>467450.17</v>
      </c>
      <c r="AD152" s="37">
        <v>1892123.2</v>
      </c>
      <c r="AH152" s="37">
        <v>1083857.6000000001</v>
      </c>
      <c r="AI152" s="37">
        <v>404848.72</v>
      </c>
      <c r="AM152" s="236">
        <f t="shared" si="13"/>
        <v>519261.74</v>
      </c>
      <c r="AN152" s="38">
        <f t="shared" si="14"/>
        <v>61791.03</v>
      </c>
      <c r="AO152" s="53">
        <f t="shared" si="15"/>
        <v>457470.70999999996</v>
      </c>
      <c r="AP152" s="47">
        <f t="shared" si="16"/>
        <v>2917931.5999999996</v>
      </c>
      <c r="AQ152" s="39">
        <f t="shared" si="17"/>
        <v>3380829.5199999996</v>
      </c>
      <c r="AR152" s="53">
        <f t="shared" si="18"/>
        <v>-462897.91999999993</v>
      </c>
    </row>
    <row r="153" spans="1:44" x14ac:dyDescent="0.2">
      <c r="A153" s="32" t="s">
        <v>632</v>
      </c>
      <c r="B153" s="32" t="s">
        <v>338</v>
      </c>
      <c r="C153" s="32">
        <v>3397</v>
      </c>
      <c r="D153" s="32" t="s">
        <v>225</v>
      </c>
      <c r="E153" s="32" t="s">
        <v>225</v>
      </c>
      <c r="F153" s="36">
        <v>311229.37</v>
      </c>
      <c r="G153" s="36">
        <v>143319.25</v>
      </c>
      <c r="H153" s="36">
        <v>316253.95</v>
      </c>
      <c r="K153" s="126">
        <v>785095.87</v>
      </c>
      <c r="L153" s="126">
        <v>492087.03999999998</v>
      </c>
      <c r="M153" s="59">
        <v>63</v>
      </c>
      <c r="N153" s="59">
        <v>23997.72</v>
      </c>
      <c r="P153" s="59">
        <v>4892</v>
      </c>
      <c r="T153" s="126">
        <v>375454.71999999997</v>
      </c>
      <c r="U153" s="126">
        <v>1854562.35</v>
      </c>
      <c r="V153" s="33"/>
      <c r="W153" s="33">
        <v>1358720.14</v>
      </c>
      <c r="X153" s="33"/>
      <c r="Y153" s="33">
        <v>1635.16</v>
      </c>
      <c r="AA153" s="33">
        <v>745542</v>
      </c>
      <c r="AC153" s="33">
        <v>117642.87</v>
      </c>
      <c r="AD153" s="37">
        <v>1590022</v>
      </c>
      <c r="AF153" s="37">
        <v>113272</v>
      </c>
      <c r="AG153" s="37">
        <v>2880</v>
      </c>
      <c r="AH153" s="37">
        <v>557199.27</v>
      </c>
      <c r="AI153" s="37">
        <v>171151.21</v>
      </c>
      <c r="AM153" s="236">
        <f t="shared" si="13"/>
        <v>770802.57000000007</v>
      </c>
      <c r="AN153" s="38">
        <f t="shared" si="14"/>
        <v>28952.720000000001</v>
      </c>
      <c r="AO153" s="53">
        <f t="shared" si="15"/>
        <v>741849.85000000009</v>
      </c>
      <c r="AP153" s="47">
        <f t="shared" si="16"/>
        <v>2223540.17</v>
      </c>
      <c r="AQ153" s="39">
        <f t="shared" si="17"/>
        <v>2434524.48</v>
      </c>
      <c r="AR153" s="53">
        <f t="shared" si="18"/>
        <v>-210984.31000000006</v>
      </c>
    </row>
    <row r="154" spans="1:44" x14ac:dyDescent="0.2">
      <c r="A154" s="32" t="s">
        <v>632</v>
      </c>
      <c r="B154" s="32" t="s">
        <v>338</v>
      </c>
      <c r="C154" s="32">
        <v>5415</v>
      </c>
      <c r="D154" s="32" t="s">
        <v>226</v>
      </c>
      <c r="E154" s="32" t="s">
        <v>226</v>
      </c>
      <c r="F154" s="36">
        <v>798719.07</v>
      </c>
      <c r="G154" s="36">
        <v>191425</v>
      </c>
      <c r="H154" s="36">
        <v>53526.71</v>
      </c>
      <c r="K154" s="126">
        <v>1109411.3700000001</v>
      </c>
      <c r="L154" s="126">
        <v>599751.62</v>
      </c>
      <c r="M154" s="59">
        <v>0</v>
      </c>
      <c r="N154" s="59">
        <v>46156.69</v>
      </c>
      <c r="P154" s="59">
        <v>0</v>
      </c>
      <c r="T154" s="126">
        <v>-842089.75</v>
      </c>
      <c r="U154" s="126">
        <v>3974625.34</v>
      </c>
      <c r="V154" s="33"/>
      <c r="W154" s="33">
        <v>1981938.94</v>
      </c>
      <c r="X154" s="33"/>
      <c r="Y154" s="33">
        <v>2022.86</v>
      </c>
      <c r="AA154" s="33">
        <v>760017</v>
      </c>
      <c r="AC154" s="33">
        <v>286413.37</v>
      </c>
      <c r="AD154" s="37">
        <v>1786778</v>
      </c>
      <c r="AF154" s="37">
        <v>43309</v>
      </c>
      <c r="AH154" s="37">
        <v>1317205.27</v>
      </c>
      <c r="AI154" s="37">
        <v>304673.40999999997</v>
      </c>
      <c r="AL154" s="37">
        <v>4285</v>
      </c>
      <c r="AM154" s="236">
        <f t="shared" si="13"/>
        <v>1043670.7799999999</v>
      </c>
      <c r="AN154" s="38">
        <f t="shared" si="14"/>
        <v>46156.69</v>
      </c>
      <c r="AO154" s="53">
        <f t="shared" si="15"/>
        <v>997514.08999999985</v>
      </c>
      <c r="AP154" s="47">
        <f t="shared" si="16"/>
        <v>3030392.17</v>
      </c>
      <c r="AQ154" s="39">
        <f t="shared" si="17"/>
        <v>3456250.68</v>
      </c>
      <c r="AR154" s="53">
        <f t="shared" si="18"/>
        <v>-425858.51000000024</v>
      </c>
    </row>
    <row r="155" spans="1:44" x14ac:dyDescent="0.2">
      <c r="A155" s="32" t="s">
        <v>632</v>
      </c>
      <c r="B155" s="32" t="s">
        <v>338</v>
      </c>
      <c r="C155" s="32">
        <v>2085</v>
      </c>
      <c r="D155" s="32" t="s">
        <v>227</v>
      </c>
      <c r="E155" s="32" t="s">
        <v>227</v>
      </c>
      <c r="F155" s="36">
        <v>578078.81000000006</v>
      </c>
      <c r="G155" s="36">
        <v>19400</v>
      </c>
      <c r="H155" s="36">
        <v>77857.62</v>
      </c>
      <c r="K155" s="126">
        <v>1118077.1399999999</v>
      </c>
      <c r="L155" s="126">
        <v>396739.87</v>
      </c>
      <c r="M155" s="59">
        <v>26580</v>
      </c>
      <c r="N155" s="59">
        <v>38031.300000000003</v>
      </c>
      <c r="P155" s="59">
        <v>846</v>
      </c>
      <c r="T155" s="126">
        <v>-241311.02</v>
      </c>
      <c r="U155" s="126">
        <v>2427116.52</v>
      </c>
      <c r="V155" s="33"/>
      <c r="W155" s="33">
        <v>817507.54</v>
      </c>
      <c r="X155" s="33">
        <v>166420</v>
      </c>
      <c r="Y155" s="33">
        <v>1093.5</v>
      </c>
      <c r="AA155" s="33">
        <v>1488855</v>
      </c>
      <c r="AC155" s="33">
        <v>97267.98</v>
      </c>
      <c r="AD155" s="37">
        <v>1751882</v>
      </c>
      <c r="AF155" s="37">
        <v>38620</v>
      </c>
      <c r="AH155" s="37">
        <v>606460.6</v>
      </c>
      <c r="AI155" s="37">
        <v>188490.78</v>
      </c>
      <c r="AL155" s="37">
        <v>46800</v>
      </c>
      <c r="AM155" s="236">
        <f t="shared" si="13"/>
        <v>675336.43</v>
      </c>
      <c r="AN155" s="38">
        <f t="shared" si="14"/>
        <v>65457.3</v>
      </c>
      <c r="AO155" s="53">
        <f t="shared" si="15"/>
        <v>609879.13</v>
      </c>
      <c r="AP155" s="47">
        <f t="shared" si="16"/>
        <v>2571144.02</v>
      </c>
      <c r="AQ155" s="39">
        <f t="shared" si="17"/>
        <v>2632253.38</v>
      </c>
      <c r="AR155" s="53">
        <f t="shared" si="18"/>
        <v>-61109.35999999987</v>
      </c>
    </row>
    <row r="156" spans="1:44" x14ac:dyDescent="0.2">
      <c r="A156" s="32" t="s">
        <v>632</v>
      </c>
      <c r="B156" s="32" t="s">
        <v>338</v>
      </c>
      <c r="C156" s="32">
        <v>5563</v>
      </c>
      <c r="D156" s="32" t="s">
        <v>228</v>
      </c>
      <c r="E156" s="32" t="s">
        <v>228</v>
      </c>
      <c r="F156" s="36">
        <v>804910.62</v>
      </c>
      <c r="G156" s="36">
        <v>14207.59</v>
      </c>
      <c r="H156" s="36">
        <v>207792.62</v>
      </c>
      <c r="K156" s="126">
        <v>1161723.4099999999</v>
      </c>
      <c r="L156" s="126">
        <v>523902.52</v>
      </c>
      <c r="M156" s="59">
        <v>27570</v>
      </c>
      <c r="N156" s="59">
        <v>73920.5</v>
      </c>
      <c r="P156" s="59">
        <v>1332.72</v>
      </c>
      <c r="T156" s="126">
        <v>298326.38</v>
      </c>
      <c r="U156" s="126">
        <v>2538450.7999999998</v>
      </c>
      <c r="V156" s="33"/>
      <c r="W156" s="33">
        <v>1002345</v>
      </c>
      <c r="X156" s="33">
        <v>200820</v>
      </c>
      <c r="Y156" s="33">
        <v>1334.95</v>
      </c>
      <c r="AA156" s="33">
        <v>1084365.27</v>
      </c>
      <c r="AC156" s="33">
        <v>212005.1</v>
      </c>
      <c r="AD156" s="37">
        <v>1482675.27</v>
      </c>
      <c r="AG156" s="37">
        <v>15710</v>
      </c>
      <c r="AH156" s="37">
        <v>883225.99</v>
      </c>
      <c r="AI156" s="37">
        <v>346322.7</v>
      </c>
      <c r="AM156" s="236">
        <f t="shared" si="13"/>
        <v>1026910.83</v>
      </c>
      <c r="AN156" s="38">
        <f t="shared" si="14"/>
        <v>102823.22</v>
      </c>
      <c r="AO156" s="53">
        <f t="shared" si="15"/>
        <v>924087.61</v>
      </c>
      <c r="AP156" s="47">
        <f t="shared" si="16"/>
        <v>2500870.3199999998</v>
      </c>
      <c r="AQ156" s="39">
        <f t="shared" si="17"/>
        <v>2727933.96</v>
      </c>
      <c r="AR156" s="53">
        <f t="shared" si="18"/>
        <v>-227063.64000000013</v>
      </c>
    </row>
    <row r="157" spans="1:44" x14ac:dyDescent="0.2">
      <c r="A157" s="32" t="s">
        <v>632</v>
      </c>
      <c r="B157" s="32" t="s">
        <v>338</v>
      </c>
      <c r="C157" s="32">
        <v>3485</v>
      </c>
      <c r="D157" s="32" t="s">
        <v>229</v>
      </c>
      <c r="E157" s="32" t="s">
        <v>229</v>
      </c>
      <c r="F157" s="36">
        <v>354531.37</v>
      </c>
      <c r="G157" s="36">
        <v>28192.69</v>
      </c>
      <c r="H157" s="36">
        <v>259653.74</v>
      </c>
      <c r="K157" s="126">
        <v>1025132.33</v>
      </c>
      <c r="L157" s="126">
        <v>558725.02</v>
      </c>
      <c r="M157" s="59">
        <v>2260</v>
      </c>
      <c r="N157" s="59">
        <v>176578.46</v>
      </c>
      <c r="P157" s="59">
        <v>0</v>
      </c>
      <c r="T157" s="126">
        <v>-417995.08</v>
      </c>
      <c r="U157" s="126">
        <v>3053279.47</v>
      </c>
      <c r="V157" s="33"/>
      <c r="W157" s="33">
        <v>1377072.62</v>
      </c>
      <c r="X157" s="33">
        <v>142200</v>
      </c>
      <c r="Y157" s="33">
        <v>1691.38</v>
      </c>
      <c r="AA157" s="33">
        <v>918175.99</v>
      </c>
      <c r="AC157" s="33">
        <v>160652.64000000001</v>
      </c>
      <c r="AD157" s="37">
        <v>1693132.99</v>
      </c>
      <c r="AF157" s="37">
        <v>37564</v>
      </c>
      <c r="AH157" s="37">
        <v>1219494.72</v>
      </c>
      <c r="AI157" s="37">
        <v>237488.62</v>
      </c>
      <c r="AM157" s="236">
        <f t="shared" si="13"/>
        <v>642377.80000000005</v>
      </c>
      <c r="AN157" s="38">
        <f t="shared" si="14"/>
        <v>178838.46</v>
      </c>
      <c r="AO157" s="53">
        <f t="shared" si="15"/>
        <v>463539.34000000008</v>
      </c>
      <c r="AP157" s="47">
        <f t="shared" si="16"/>
        <v>2599792.6300000004</v>
      </c>
      <c r="AQ157" s="39">
        <f t="shared" si="17"/>
        <v>3187680.33</v>
      </c>
      <c r="AR157" s="53">
        <f t="shared" si="18"/>
        <v>-587887.69999999972</v>
      </c>
    </row>
    <row r="158" spans="1:44" x14ac:dyDescent="0.2">
      <c r="A158" s="32" t="s">
        <v>632</v>
      </c>
      <c r="B158" s="32" t="s">
        <v>338</v>
      </c>
      <c r="C158" s="32">
        <v>4270</v>
      </c>
      <c r="D158" s="32" t="s">
        <v>230</v>
      </c>
      <c r="E158" s="32" t="s">
        <v>230</v>
      </c>
      <c r="F158" s="36">
        <v>203211.14</v>
      </c>
      <c r="G158" s="36">
        <v>95807.4</v>
      </c>
      <c r="H158" s="36">
        <v>59333.51</v>
      </c>
      <c r="K158" s="126">
        <v>348602.44</v>
      </c>
      <c r="L158" s="126">
        <v>280615.5</v>
      </c>
      <c r="N158" s="59">
        <v>129185.74</v>
      </c>
      <c r="T158" s="126">
        <v>-747854.58</v>
      </c>
      <c r="U158" s="126">
        <v>1819262.69</v>
      </c>
      <c r="V158" s="33"/>
      <c r="W158" s="33">
        <v>1201237.51</v>
      </c>
      <c r="X158" s="33">
        <v>221960</v>
      </c>
      <c r="Y158" s="33">
        <v>631.91999999999996</v>
      </c>
      <c r="AA158" s="33">
        <v>929122.64</v>
      </c>
      <c r="AC158" s="33">
        <v>127335.11</v>
      </c>
      <c r="AD158" s="37">
        <v>1653092.64</v>
      </c>
      <c r="AF158" s="37">
        <v>30280</v>
      </c>
      <c r="AH158" s="37">
        <v>858041.88</v>
      </c>
      <c r="AI158" s="37">
        <v>151896.51999999999</v>
      </c>
      <c r="AM158" s="236">
        <f t="shared" si="13"/>
        <v>358352.05000000005</v>
      </c>
      <c r="AN158" s="38">
        <f t="shared" si="14"/>
        <v>129185.74</v>
      </c>
      <c r="AO158" s="53">
        <f t="shared" si="15"/>
        <v>229166.31000000006</v>
      </c>
      <c r="AP158" s="47">
        <f t="shared" si="16"/>
        <v>2480287.1799999997</v>
      </c>
      <c r="AQ158" s="39">
        <f t="shared" si="17"/>
        <v>2693311.04</v>
      </c>
      <c r="AR158" s="53">
        <f t="shared" si="18"/>
        <v>-213023.86000000034</v>
      </c>
    </row>
    <row r="159" spans="1:44" x14ac:dyDescent="0.2">
      <c r="A159" s="32" t="s">
        <v>632</v>
      </c>
      <c r="B159" s="32" t="s">
        <v>338</v>
      </c>
      <c r="C159" s="32">
        <v>4406</v>
      </c>
      <c r="D159" s="32" t="s">
        <v>231</v>
      </c>
      <c r="E159" s="32" t="s">
        <v>231</v>
      </c>
      <c r="F159" s="36">
        <v>114216.47</v>
      </c>
      <c r="G159" s="36">
        <v>52178.35</v>
      </c>
      <c r="H159" s="36">
        <v>411309.64</v>
      </c>
      <c r="K159" s="126">
        <v>1186435.5</v>
      </c>
      <c r="L159" s="126">
        <v>314745.46999999997</v>
      </c>
      <c r="M159" s="59">
        <v>0</v>
      </c>
      <c r="N159" s="59">
        <v>35110</v>
      </c>
      <c r="P159" s="59">
        <v>0</v>
      </c>
      <c r="T159" s="126">
        <v>-132777.32</v>
      </c>
      <c r="U159" s="126">
        <v>2522678.58</v>
      </c>
      <c r="V159" s="33"/>
      <c r="W159" s="33">
        <v>802768.97</v>
      </c>
      <c r="X159" s="33">
        <v>296280</v>
      </c>
      <c r="Y159" s="33">
        <v>606.08000000000004</v>
      </c>
      <c r="AA159" s="33">
        <v>1230350.82</v>
      </c>
      <c r="AC159" s="33">
        <v>127674.79</v>
      </c>
      <c r="AD159" s="37">
        <v>1630519.82</v>
      </c>
      <c r="AF159" s="37">
        <v>43735</v>
      </c>
      <c r="AH159" s="37">
        <v>923833.32</v>
      </c>
      <c r="AI159" s="37">
        <v>205718.35</v>
      </c>
      <c r="AM159" s="236">
        <f t="shared" si="13"/>
        <v>577704.46</v>
      </c>
      <c r="AN159" s="38">
        <f t="shared" si="14"/>
        <v>35110</v>
      </c>
      <c r="AO159" s="53">
        <f t="shared" si="15"/>
        <v>542594.46</v>
      </c>
      <c r="AP159" s="47">
        <f t="shared" si="16"/>
        <v>2457680.66</v>
      </c>
      <c r="AQ159" s="39">
        <f t="shared" si="17"/>
        <v>2803806.49</v>
      </c>
      <c r="AR159" s="53">
        <f t="shared" si="18"/>
        <v>-346125.83000000007</v>
      </c>
    </row>
    <row r="160" spans="1:44" x14ac:dyDescent="0.2">
      <c r="A160" s="32" t="s">
        <v>632</v>
      </c>
      <c r="B160" s="32" t="s">
        <v>338</v>
      </c>
      <c r="C160" s="32">
        <v>4364</v>
      </c>
      <c r="D160" s="32" t="s">
        <v>232</v>
      </c>
      <c r="E160" s="32" t="s">
        <v>232</v>
      </c>
      <c r="F160" s="36">
        <v>178137.84</v>
      </c>
      <c r="G160" s="36">
        <v>38000</v>
      </c>
      <c r="H160" s="36">
        <v>101507.95</v>
      </c>
      <c r="K160" s="126">
        <v>1607125.41</v>
      </c>
      <c r="L160" s="126">
        <v>408350.92</v>
      </c>
      <c r="M160" s="59">
        <v>3904</v>
      </c>
      <c r="N160" s="59">
        <v>43363.44</v>
      </c>
      <c r="P160" s="59">
        <v>0</v>
      </c>
      <c r="T160" s="126">
        <v>-1742514.87</v>
      </c>
      <c r="U160" s="126">
        <v>4801199.47</v>
      </c>
      <c r="V160" s="33"/>
      <c r="W160" s="33">
        <v>1238892.3799999999</v>
      </c>
      <c r="X160" s="33">
        <v>69962</v>
      </c>
      <c r="Y160" s="33">
        <v>1318.49</v>
      </c>
      <c r="AA160" s="33">
        <v>165018</v>
      </c>
      <c r="AC160" s="33">
        <v>179764.53</v>
      </c>
      <c r="AD160" s="37">
        <v>836527</v>
      </c>
      <c r="AF160" s="37">
        <v>43530</v>
      </c>
      <c r="AH160" s="37">
        <v>1232999.3400000001</v>
      </c>
      <c r="AI160" s="37">
        <v>314728.98</v>
      </c>
      <c r="AM160" s="236">
        <f t="shared" si="13"/>
        <v>317645.78999999998</v>
      </c>
      <c r="AN160" s="38">
        <f t="shared" si="14"/>
        <v>47267.44</v>
      </c>
      <c r="AO160" s="53">
        <f t="shared" si="15"/>
        <v>270378.34999999998</v>
      </c>
      <c r="AP160" s="47">
        <f t="shared" si="16"/>
        <v>1654955.4</v>
      </c>
      <c r="AQ160" s="39">
        <f t="shared" si="17"/>
        <v>2427785.3199999998</v>
      </c>
      <c r="AR160" s="53">
        <f t="shared" si="18"/>
        <v>-772829.91999999993</v>
      </c>
    </row>
    <row r="161" spans="1:44" x14ac:dyDescent="0.2">
      <c r="A161" s="32" t="s">
        <v>632</v>
      </c>
      <c r="B161" s="32" t="s">
        <v>338</v>
      </c>
      <c r="C161" s="32">
        <v>4077</v>
      </c>
      <c r="D161" s="32" t="s">
        <v>233</v>
      </c>
      <c r="E161" s="32" t="s">
        <v>233</v>
      </c>
      <c r="F161" s="36">
        <v>57271.64</v>
      </c>
      <c r="G161" s="36">
        <v>24605.75</v>
      </c>
      <c r="H161" s="36">
        <v>81406.600000000006</v>
      </c>
      <c r="K161" s="126">
        <v>1149414.58</v>
      </c>
      <c r="L161" s="126">
        <v>363653.41</v>
      </c>
      <c r="M161" s="59">
        <v>50000</v>
      </c>
      <c r="N161" s="59">
        <v>160406.16</v>
      </c>
      <c r="P161" s="59">
        <v>0</v>
      </c>
      <c r="T161" s="126">
        <v>-3129509.36</v>
      </c>
      <c r="U161" s="126">
        <v>5209136.26</v>
      </c>
      <c r="V161" s="33"/>
      <c r="W161" s="33">
        <v>1154710.94</v>
      </c>
      <c r="X161" s="33">
        <v>90000</v>
      </c>
      <c r="Y161" s="33">
        <v>891.61</v>
      </c>
      <c r="AA161" s="33">
        <v>1319640.8999999999</v>
      </c>
      <c r="AC161" s="33">
        <v>198746.17</v>
      </c>
      <c r="AD161" s="37">
        <v>1954269.9</v>
      </c>
      <c r="AF161" s="37">
        <v>29517</v>
      </c>
      <c r="AH161" s="37">
        <v>1041214.74</v>
      </c>
      <c r="AI161" s="37">
        <v>352669.06</v>
      </c>
      <c r="AM161" s="236">
        <f t="shared" si="13"/>
        <v>163283.99</v>
      </c>
      <c r="AN161" s="38">
        <f t="shared" si="14"/>
        <v>210406.16</v>
      </c>
      <c r="AO161" s="53">
        <f t="shared" si="15"/>
        <v>-47122.170000000013</v>
      </c>
      <c r="AP161" s="47">
        <f t="shared" si="16"/>
        <v>2763989.62</v>
      </c>
      <c r="AQ161" s="39">
        <f t="shared" si="17"/>
        <v>3377670.6999999997</v>
      </c>
      <c r="AR161" s="53">
        <f t="shared" si="18"/>
        <v>-613681.07999999961</v>
      </c>
    </row>
    <row r="162" spans="1:44" x14ac:dyDescent="0.2">
      <c r="A162" s="32" t="s">
        <v>632</v>
      </c>
      <c r="B162" s="32" t="s">
        <v>338</v>
      </c>
      <c r="C162" s="32">
        <v>3677</v>
      </c>
      <c r="D162" s="32" t="s">
        <v>234</v>
      </c>
      <c r="E162" s="32" t="s">
        <v>234</v>
      </c>
      <c r="F162" s="36">
        <v>353457.03</v>
      </c>
      <c r="G162" s="36">
        <v>8733.6299999999992</v>
      </c>
      <c r="H162" s="36">
        <v>67379.34</v>
      </c>
      <c r="K162" s="126">
        <v>1161602.1100000001</v>
      </c>
      <c r="L162" s="126">
        <v>287715.44</v>
      </c>
      <c r="M162" s="59">
        <v>3135</v>
      </c>
      <c r="N162" s="59">
        <v>46162.7</v>
      </c>
      <c r="P162" s="59">
        <v>860</v>
      </c>
      <c r="T162" s="126">
        <v>-76454.73</v>
      </c>
      <c r="U162" s="126">
        <v>2453318.4700000002</v>
      </c>
      <c r="V162" s="33"/>
      <c r="W162" s="33">
        <v>722462.88</v>
      </c>
      <c r="X162" s="33">
        <v>152800</v>
      </c>
      <c r="Y162" s="33">
        <v>1239.6400000000001</v>
      </c>
      <c r="AA162" s="33">
        <v>1062915</v>
      </c>
      <c r="AC162" s="33">
        <v>225497.51</v>
      </c>
      <c r="AD162" s="37">
        <v>1392574.5</v>
      </c>
      <c r="AF162" s="37">
        <v>49322</v>
      </c>
      <c r="AH162" s="37">
        <v>989415.05</v>
      </c>
      <c r="AI162" s="37">
        <v>281737.37</v>
      </c>
      <c r="AM162" s="236">
        <f t="shared" si="13"/>
        <v>429570</v>
      </c>
      <c r="AN162" s="38">
        <f t="shared" si="14"/>
        <v>50157.7</v>
      </c>
      <c r="AO162" s="53">
        <f t="shared" si="15"/>
        <v>379412.3</v>
      </c>
      <c r="AP162" s="47">
        <f t="shared" si="16"/>
        <v>2164915.0300000003</v>
      </c>
      <c r="AQ162" s="39">
        <f t="shared" si="17"/>
        <v>2713048.92</v>
      </c>
      <c r="AR162" s="53">
        <f t="shared" si="18"/>
        <v>-548133.88999999966</v>
      </c>
    </row>
    <row r="163" spans="1:44" x14ac:dyDescent="0.2">
      <c r="A163" s="32" t="s">
        <v>632</v>
      </c>
      <c r="B163" s="32" t="s">
        <v>338</v>
      </c>
      <c r="C163" s="32">
        <v>7138</v>
      </c>
      <c r="D163" s="32" t="s">
        <v>235</v>
      </c>
      <c r="E163" s="32" t="s">
        <v>235</v>
      </c>
      <c r="F163" s="36">
        <v>381083.02</v>
      </c>
      <c r="G163" s="36">
        <v>443809.38</v>
      </c>
      <c r="H163" s="36">
        <v>36232.800000000003</v>
      </c>
      <c r="K163" s="126">
        <v>533883.56999999995</v>
      </c>
      <c r="L163" s="126">
        <v>605795.9</v>
      </c>
      <c r="M163" s="59">
        <v>10540</v>
      </c>
      <c r="N163" s="59">
        <v>103388.01</v>
      </c>
      <c r="P163" s="59">
        <v>2806</v>
      </c>
      <c r="R163" s="126">
        <v>3100</v>
      </c>
      <c r="T163" s="126">
        <v>-1770368.33</v>
      </c>
      <c r="U163" s="126">
        <v>4517827.99</v>
      </c>
      <c r="V163" s="33"/>
      <c r="W163" s="33">
        <v>1672505.81</v>
      </c>
      <c r="X163" s="33">
        <v>94230</v>
      </c>
      <c r="Y163" s="33">
        <v>1376.39</v>
      </c>
      <c r="AA163" s="33">
        <v>1315814.3899999999</v>
      </c>
      <c r="AC163" s="33">
        <v>338644.32</v>
      </c>
      <c r="AD163" s="37">
        <v>1965944.39</v>
      </c>
      <c r="AF163" s="37">
        <v>800</v>
      </c>
      <c r="AG163" s="37">
        <v>35520</v>
      </c>
      <c r="AH163" s="37">
        <v>2031498.68</v>
      </c>
      <c r="AI163" s="37">
        <v>255296.84</v>
      </c>
      <c r="AM163" s="236">
        <f t="shared" si="13"/>
        <v>861125.20000000007</v>
      </c>
      <c r="AN163" s="38">
        <f t="shared" si="14"/>
        <v>116734.01</v>
      </c>
      <c r="AO163" s="53">
        <f t="shared" si="15"/>
        <v>744391.19000000006</v>
      </c>
      <c r="AP163" s="47">
        <f t="shared" si="16"/>
        <v>3422570.9099999997</v>
      </c>
      <c r="AQ163" s="39">
        <f t="shared" si="17"/>
        <v>4289059.91</v>
      </c>
      <c r="AR163" s="53">
        <f t="shared" si="18"/>
        <v>-866489.00000000047</v>
      </c>
    </row>
    <row r="164" spans="1:44" x14ac:dyDescent="0.2">
      <c r="A164" s="32" t="s">
        <v>632</v>
      </c>
      <c r="B164" s="32" t="s">
        <v>338</v>
      </c>
      <c r="C164" s="32">
        <v>4746</v>
      </c>
      <c r="D164" s="32" t="s">
        <v>236</v>
      </c>
      <c r="E164" s="32" t="s">
        <v>236</v>
      </c>
      <c r="F164" s="36">
        <v>163874.32</v>
      </c>
      <c r="G164" s="36">
        <v>44388</v>
      </c>
      <c r="H164" s="36">
        <v>60023.49</v>
      </c>
      <c r="K164" s="126">
        <v>737440.2</v>
      </c>
      <c r="L164" s="126">
        <v>198013.26</v>
      </c>
      <c r="M164" s="59">
        <v>0</v>
      </c>
      <c r="N164" s="59">
        <v>84469.07</v>
      </c>
      <c r="P164" s="59">
        <v>750</v>
      </c>
      <c r="T164" s="126">
        <v>-1449053.33</v>
      </c>
      <c r="U164" s="126">
        <v>3061336.79</v>
      </c>
      <c r="V164" s="33"/>
      <c r="W164" s="33">
        <v>1300141.07</v>
      </c>
      <c r="X164" s="33">
        <v>20000</v>
      </c>
      <c r="Y164" s="33">
        <v>1023.6</v>
      </c>
      <c r="AA164" s="33">
        <v>1077964</v>
      </c>
      <c r="AC164" s="33">
        <v>242927.15</v>
      </c>
      <c r="AD164" s="37">
        <v>1648804</v>
      </c>
      <c r="AF164" s="37">
        <v>26812</v>
      </c>
      <c r="AH164" s="37">
        <v>1201160.3400000001</v>
      </c>
      <c r="AI164" s="37">
        <v>259042.74</v>
      </c>
      <c r="AM164" s="236">
        <f t="shared" si="13"/>
        <v>268285.81</v>
      </c>
      <c r="AN164" s="38">
        <f t="shared" si="14"/>
        <v>85219.07</v>
      </c>
      <c r="AO164" s="53">
        <f t="shared" si="15"/>
        <v>183066.74</v>
      </c>
      <c r="AP164" s="47">
        <f t="shared" si="16"/>
        <v>2642055.8199999998</v>
      </c>
      <c r="AQ164" s="39">
        <f t="shared" si="17"/>
        <v>3135819.08</v>
      </c>
      <c r="AR164" s="53">
        <f t="shared" si="18"/>
        <v>-493763.26000000024</v>
      </c>
    </row>
    <row r="165" spans="1:44" x14ac:dyDescent="0.2">
      <c r="A165" s="32" t="s">
        <v>632</v>
      </c>
      <c r="B165" s="32" t="s">
        <v>338</v>
      </c>
      <c r="C165" s="32">
        <v>2320</v>
      </c>
      <c r="D165" s="32" t="s">
        <v>237</v>
      </c>
      <c r="E165" s="32" t="s">
        <v>237</v>
      </c>
      <c r="F165" s="36">
        <v>197822.45</v>
      </c>
      <c r="G165" s="36">
        <v>88509.4</v>
      </c>
      <c r="H165" s="36">
        <v>290993.09999999998</v>
      </c>
      <c r="K165" s="126">
        <v>1880707.6</v>
      </c>
      <c r="L165" s="126">
        <v>339717.7</v>
      </c>
      <c r="M165" s="59">
        <v>0</v>
      </c>
      <c r="N165" s="59">
        <v>165951.89000000001</v>
      </c>
      <c r="P165" s="59">
        <v>0</v>
      </c>
      <c r="T165" s="126">
        <v>487050.89</v>
      </c>
      <c r="U165" s="126">
        <v>2227904.62</v>
      </c>
      <c r="V165" s="33"/>
      <c r="W165" s="33">
        <v>1022015.89</v>
      </c>
      <c r="X165" s="33"/>
      <c r="Y165" s="33">
        <v>457.64</v>
      </c>
      <c r="AA165" s="33">
        <v>683790</v>
      </c>
      <c r="AC165" s="33">
        <v>90586.03</v>
      </c>
      <c r="AD165" s="37">
        <v>1124810</v>
      </c>
      <c r="AF165" s="37">
        <v>9548</v>
      </c>
      <c r="AH165" s="37">
        <v>720181.8</v>
      </c>
      <c r="AI165" s="37">
        <v>25466.91</v>
      </c>
      <c r="AM165" s="236">
        <f t="shared" si="13"/>
        <v>577324.94999999995</v>
      </c>
      <c r="AN165" s="38">
        <f t="shared" si="14"/>
        <v>165951.89000000001</v>
      </c>
      <c r="AO165" s="53">
        <f t="shared" si="15"/>
        <v>411373.05999999994</v>
      </c>
      <c r="AP165" s="47">
        <f t="shared" si="16"/>
        <v>1796849.56</v>
      </c>
      <c r="AQ165" s="39">
        <f t="shared" si="17"/>
        <v>1880006.71</v>
      </c>
      <c r="AR165" s="53">
        <f t="shared" si="18"/>
        <v>-83157.149999999907</v>
      </c>
    </row>
    <row r="166" spans="1:44" x14ac:dyDescent="0.2">
      <c r="A166" s="32" t="s">
        <v>632</v>
      </c>
      <c r="B166" s="32" t="s">
        <v>338</v>
      </c>
      <c r="C166" s="32">
        <v>3323</v>
      </c>
      <c r="D166" s="32" t="s">
        <v>238</v>
      </c>
      <c r="E166" s="32" t="s">
        <v>238</v>
      </c>
      <c r="F166" s="36">
        <v>349599.37</v>
      </c>
      <c r="G166" s="36">
        <v>76194.98</v>
      </c>
      <c r="H166" s="36">
        <v>209522.55</v>
      </c>
      <c r="K166" s="126">
        <v>1419894.08</v>
      </c>
      <c r="L166" s="126">
        <v>358987.32</v>
      </c>
      <c r="M166" s="59">
        <v>3500</v>
      </c>
      <c r="N166" s="59">
        <v>54097.29</v>
      </c>
      <c r="P166" s="59">
        <v>0</v>
      </c>
      <c r="T166" s="126">
        <v>605064.89</v>
      </c>
      <c r="U166" s="126">
        <v>1652500.79</v>
      </c>
      <c r="V166" s="33"/>
      <c r="W166" s="33">
        <v>1326284.83</v>
      </c>
      <c r="X166" s="33">
        <v>211215</v>
      </c>
      <c r="Y166" s="33">
        <v>827.34</v>
      </c>
      <c r="AA166" s="33">
        <v>510371.9</v>
      </c>
      <c r="AC166" s="33">
        <v>243020.45</v>
      </c>
      <c r="AD166" s="37">
        <v>1173970.8799999999</v>
      </c>
      <c r="AF166" s="37">
        <v>62137</v>
      </c>
      <c r="AH166" s="37">
        <v>782702.26</v>
      </c>
      <c r="AI166" s="37">
        <v>173874.05</v>
      </c>
      <c r="AM166" s="236">
        <f t="shared" si="13"/>
        <v>635316.89999999991</v>
      </c>
      <c r="AN166" s="38">
        <f t="shared" si="14"/>
        <v>57597.29</v>
      </c>
      <c r="AO166" s="53">
        <f t="shared" si="15"/>
        <v>577719.60999999987</v>
      </c>
      <c r="AP166" s="47">
        <f t="shared" si="16"/>
        <v>2291719.5200000005</v>
      </c>
      <c r="AQ166" s="39">
        <f t="shared" si="17"/>
        <v>2192684.19</v>
      </c>
      <c r="AR166" s="53">
        <f t="shared" si="18"/>
        <v>99035.33000000054</v>
      </c>
    </row>
    <row r="167" spans="1:44" x14ac:dyDescent="0.2">
      <c r="A167" s="32" t="s">
        <v>632</v>
      </c>
      <c r="B167" s="32" t="s">
        <v>338</v>
      </c>
      <c r="C167" s="32">
        <v>2456</v>
      </c>
      <c r="D167" s="32" t="s">
        <v>239</v>
      </c>
      <c r="E167" s="32" t="s">
        <v>239</v>
      </c>
      <c r="F167" s="36">
        <v>785812.18</v>
      </c>
      <c r="G167" s="36">
        <v>0</v>
      </c>
      <c r="H167" s="36">
        <v>59544.86</v>
      </c>
      <c r="K167" s="126">
        <v>1823123.09</v>
      </c>
      <c r="L167" s="126">
        <v>376560.79</v>
      </c>
      <c r="N167" s="59">
        <v>45668.57</v>
      </c>
      <c r="P167" s="59">
        <v>0</v>
      </c>
      <c r="T167" s="126">
        <v>876591</v>
      </c>
      <c r="U167" s="126">
        <v>2038406.69</v>
      </c>
      <c r="V167" s="33"/>
      <c r="W167" s="33">
        <v>995066.65</v>
      </c>
      <c r="X167" s="33">
        <v>145300</v>
      </c>
      <c r="Y167" s="33">
        <v>1446.22</v>
      </c>
      <c r="AA167" s="33">
        <v>817558</v>
      </c>
      <c r="AC167" s="33">
        <v>112307.09</v>
      </c>
      <c r="AD167" s="37">
        <v>1154942</v>
      </c>
      <c r="AF167" s="37">
        <v>32186</v>
      </c>
      <c r="AG167" s="37">
        <v>10736</v>
      </c>
      <c r="AH167" s="37">
        <v>561269.85</v>
      </c>
      <c r="AI167" s="37">
        <v>228169.45</v>
      </c>
      <c r="AM167" s="236">
        <f t="shared" si="13"/>
        <v>845357.04</v>
      </c>
      <c r="AN167" s="38">
        <f t="shared" si="14"/>
        <v>45668.57</v>
      </c>
      <c r="AO167" s="53">
        <f t="shared" si="15"/>
        <v>799688.47000000009</v>
      </c>
      <c r="AP167" s="47">
        <f t="shared" si="16"/>
        <v>2071677.96</v>
      </c>
      <c r="AQ167" s="39">
        <f t="shared" si="17"/>
        <v>1987303.3</v>
      </c>
      <c r="AR167" s="53">
        <f t="shared" si="18"/>
        <v>84374.659999999916</v>
      </c>
    </row>
    <row r="168" spans="1:44" x14ac:dyDescent="0.2">
      <c r="A168" s="32" t="s">
        <v>632</v>
      </c>
      <c r="B168" s="32" t="s">
        <v>338</v>
      </c>
      <c r="C168" s="32">
        <v>4122</v>
      </c>
      <c r="D168" s="32" t="s">
        <v>240</v>
      </c>
      <c r="E168" s="32" t="s">
        <v>240</v>
      </c>
      <c r="F168" s="36">
        <v>307079.59000000003</v>
      </c>
      <c r="G168" s="36">
        <v>28800</v>
      </c>
      <c r="H168" s="36">
        <v>65186.42</v>
      </c>
      <c r="K168" s="126">
        <v>1385079.19</v>
      </c>
      <c r="L168" s="126">
        <v>321013.19</v>
      </c>
      <c r="M168" s="59">
        <v>0</v>
      </c>
      <c r="N168" s="59">
        <v>62400</v>
      </c>
      <c r="P168" s="59">
        <v>1650</v>
      </c>
      <c r="T168" s="126">
        <v>-116357.67</v>
      </c>
      <c r="U168" s="126">
        <v>2546107.46</v>
      </c>
      <c r="V168" s="33"/>
      <c r="W168" s="33">
        <v>1128889.55</v>
      </c>
      <c r="X168" s="33">
        <v>59000</v>
      </c>
      <c r="Y168" s="33">
        <v>1236.3</v>
      </c>
      <c r="AA168" s="33">
        <v>1209032.1000000001</v>
      </c>
      <c r="AC168" s="33">
        <v>131179.56</v>
      </c>
      <c r="AD168" s="37">
        <v>1681337.85</v>
      </c>
      <c r="AF168" s="37">
        <v>23886</v>
      </c>
      <c r="AH168" s="37">
        <v>1003671.29</v>
      </c>
      <c r="AI168" s="37">
        <v>196220.77</v>
      </c>
      <c r="AL168" s="37">
        <v>10863</v>
      </c>
      <c r="AM168" s="236">
        <f t="shared" si="13"/>
        <v>401066.01</v>
      </c>
      <c r="AN168" s="38">
        <f t="shared" si="14"/>
        <v>64050</v>
      </c>
      <c r="AO168" s="53">
        <f t="shared" si="15"/>
        <v>337016.01</v>
      </c>
      <c r="AP168" s="47">
        <f t="shared" si="16"/>
        <v>2529337.5100000002</v>
      </c>
      <c r="AQ168" s="39">
        <f t="shared" si="17"/>
        <v>2915978.91</v>
      </c>
      <c r="AR168" s="53">
        <f t="shared" si="18"/>
        <v>-386641.39999999991</v>
      </c>
    </row>
    <row r="169" spans="1:44" x14ac:dyDescent="0.2">
      <c r="A169" s="32" t="s">
        <v>632</v>
      </c>
      <c r="B169" s="32" t="s">
        <v>338</v>
      </c>
      <c r="C169" s="32">
        <v>2541</v>
      </c>
      <c r="D169" s="32" t="s">
        <v>241</v>
      </c>
      <c r="E169" s="32" t="s">
        <v>241</v>
      </c>
      <c r="F169" s="36">
        <v>118802.09</v>
      </c>
      <c r="G169" s="36">
        <v>17473.84</v>
      </c>
      <c r="H169" s="36">
        <v>61699.29</v>
      </c>
      <c r="K169" s="126">
        <v>599338.94999999995</v>
      </c>
      <c r="L169" s="126">
        <v>473859.26</v>
      </c>
      <c r="M169" s="59">
        <v>4500</v>
      </c>
      <c r="N169" s="59">
        <v>37370.370000000003</v>
      </c>
      <c r="P169" s="59">
        <v>1718</v>
      </c>
      <c r="T169" s="126">
        <v>1560978.74</v>
      </c>
      <c r="U169" s="126"/>
      <c r="V169" s="33"/>
      <c r="W169" s="33">
        <v>1054939.25</v>
      </c>
      <c r="X169" s="33"/>
      <c r="Y169" s="33">
        <v>713.9</v>
      </c>
      <c r="AA169" s="33">
        <v>605514</v>
      </c>
      <c r="AC169" s="33">
        <v>149387.20000000001</v>
      </c>
      <c r="AD169" s="37">
        <v>1084819</v>
      </c>
      <c r="AF169" s="37">
        <v>32629</v>
      </c>
      <c r="AH169" s="37">
        <v>767460.91</v>
      </c>
      <c r="AI169" s="37">
        <v>259039.12</v>
      </c>
      <c r="AM169" s="236">
        <f t="shared" si="13"/>
        <v>197975.22</v>
      </c>
      <c r="AN169" s="38">
        <f t="shared" si="14"/>
        <v>43588.37</v>
      </c>
      <c r="AO169" s="53">
        <f t="shared" si="15"/>
        <v>154386.85</v>
      </c>
      <c r="AP169" s="47">
        <f t="shared" si="16"/>
        <v>1810554.3499999999</v>
      </c>
      <c r="AQ169" s="39">
        <f t="shared" si="17"/>
        <v>2143948.0300000003</v>
      </c>
      <c r="AR169" s="53">
        <f t="shared" si="18"/>
        <v>-333393.6800000004</v>
      </c>
    </row>
    <row r="170" spans="1:44" x14ac:dyDescent="0.2">
      <c r="A170" s="32" t="s">
        <v>632</v>
      </c>
      <c r="B170" s="32" t="s">
        <v>338</v>
      </c>
      <c r="C170" s="32">
        <v>2313</v>
      </c>
      <c r="D170" s="32" t="s">
        <v>302</v>
      </c>
      <c r="E170" s="32" t="s">
        <v>302</v>
      </c>
      <c r="F170" s="268">
        <v>519625.34</v>
      </c>
      <c r="G170" s="268">
        <v>9560</v>
      </c>
      <c r="H170" s="268">
        <v>120224.62</v>
      </c>
      <c r="I170" s="268"/>
      <c r="J170" s="269"/>
      <c r="K170" s="269">
        <v>1361360.77</v>
      </c>
      <c r="L170" s="269">
        <v>615693.26</v>
      </c>
      <c r="M170" s="274">
        <v>4000</v>
      </c>
      <c r="N170" s="274">
        <v>47219.26</v>
      </c>
      <c r="O170" s="274"/>
      <c r="P170" s="274">
        <v>1661</v>
      </c>
      <c r="Q170" s="274"/>
      <c r="R170" s="269"/>
      <c r="S170" s="269"/>
      <c r="T170" s="269">
        <v>-158076.72</v>
      </c>
      <c r="U170" s="269">
        <v>2754433.99</v>
      </c>
      <c r="V170" s="276"/>
      <c r="W170" s="276">
        <v>1216156.5900000001</v>
      </c>
      <c r="X170" s="276">
        <v>87800</v>
      </c>
      <c r="Y170" s="276">
        <v>1307.18</v>
      </c>
      <c r="Z170" s="276"/>
      <c r="AA170" s="276">
        <v>1277360</v>
      </c>
      <c r="AB170" s="276"/>
      <c r="AC170" s="276">
        <v>107695.41</v>
      </c>
      <c r="AD170" s="270">
        <v>1743100</v>
      </c>
      <c r="AE170" s="270"/>
      <c r="AF170" s="270">
        <v>5222</v>
      </c>
      <c r="AG170" s="270"/>
      <c r="AH170" s="270">
        <v>669893.27</v>
      </c>
      <c r="AI170" s="270">
        <v>293177.45</v>
      </c>
      <c r="AJ170" s="270"/>
      <c r="AK170" s="270"/>
      <c r="AL170" s="270">
        <v>1700</v>
      </c>
      <c r="AM170" s="236">
        <f t="shared" si="13"/>
        <v>649409.96000000008</v>
      </c>
      <c r="AN170" s="38">
        <f t="shared" si="14"/>
        <v>52880.26</v>
      </c>
      <c r="AO170" s="53">
        <f t="shared" si="15"/>
        <v>596529.70000000007</v>
      </c>
      <c r="AP170" s="47">
        <f t="shared" si="16"/>
        <v>2690319.18</v>
      </c>
      <c r="AQ170" s="39">
        <f t="shared" si="17"/>
        <v>2713092.72</v>
      </c>
      <c r="AR170" s="53">
        <f t="shared" si="18"/>
        <v>-22773.540000000037</v>
      </c>
    </row>
    <row r="171" spans="1:44" x14ac:dyDescent="0.2">
      <c r="A171" s="32" t="s">
        <v>632</v>
      </c>
      <c r="B171" s="32" t="s">
        <v>338</v>
      </c>
      <c r="C171" s="32">
        <v>5477</v>
      </c>
      <c r="D171" s="32" t="s">
        <v>306</v>
      </c>
      <c r="E171" s="32" t="s">
        <v>306</v>
      </c>
      <c r="F171" s="36">
        <v>551856.6</v>
      </c>
      <c r="G171" s="36">
        <v>34502.07</v>
      </c>
      <c r="H171" s="36">
        <v>70871.31</v>
      </c>
      <c r="K171" s="126">
        <v>529790</v>
      </c>
      <c r="L171" s="126">
        <v>258382.37</v>
      </c>
      <c r="M171" s="59">
        <v>37032</v>
      </c>
      <c r="N171" s="59">
        <v>33126.559999999998</v>
      </c>
      <c r="O171" s="59">
        <v>16900</v>
      </c>
      <c r="P171" s="59">
        <v>0</v>
      </c>
      <c r="T171" s="126">
        <v>-2857135.92</v>
      </c>
      <c r="U171" s="126">
        <v>4164121.7</v>
      </c>
      <c r="V171" s="33"/>
      <c r="W171" s="33">
        <v>1353273.31</v>
      </c>
      <c r="X171" s="33">
        <v>348772</v>
      </c>
      <c r="Y171" s="33">
        <v>807.18</v>
      </c>
      <c r="AA171" s="33">
        <v>1375552</v>
      </c>
      <c r="AC171" s="33">
        <v>167626.64000000001</v>
      </c>
      <c r="AD171" s="37">
        <v>1870548</v>
      </c>
      <c r="AF171" s="37">
        <v>69585</v>
      </c>
      <c r="AH171" s="37">
        <v>1185240.07</v>
      </c>
      <c r="AI171" s="37">
        <v>69300.05</v>
      </c>
      <c r="AM171" s="236">
        <f t="shared" si="13"/>
        <v>657229.98</v>
      </c>
      <c r="AN171" s="38">
        <f t="shared" si="14"/>
        <v>87058.559999999998</v>
      </c>
      <c r="AO171" s="53">
        <f t="shared" si="15"/>
        <v>570171.41999999993</v>
      </c>
      <c r="AP171" s="47">
        <f t="shared" si="16"/>
        <v>3246031.1300000004</v>
      </c>
      <c r="AQ171" s="39">
        <f t="shared" si="17"/>
        <v>3194673.12</v>
      </c>
      <c r="AR171" s="53">
        <f t="shared" si="18"/>
        <v>51358.010000000242</v>
      </c>
    </row>
    <row r="172" spans="1:44" x14ac:dyDescent="0.2">
      <c r="A172" s="32" t="s">
        <v>632</v>
      </c>
      <c r="B172" s="32" t="s">
        <v>338</v>
      </c>
      <c r="C172" s="32">
        <v>2102</v>
      </c>
      <c r="D172" s="32" t="s">
        <v>310</v>
      </c>
      <c r="E172" s="32" t="s">
        <v>310</v>
      </c>
      <c r="F172" s="36">
        <v>489804.7</v>
      </c>
      <c r="G172" s="36">
        <v>7188.73</v>
      </c>
      <c r="H172" s="36">
        <v>133560.5</v>
      </c>
      <c r="K172" s="126">
        <v>1214179.5900000001</v>
      </c>
      <c r="L172" s="126">
        <v>403040.99</v>
      </c>
      <c r="M172" s="59">
        <v>0</v>
      </c>
      <c r="N172" s="59">
        <v>52017.15</v>
      </c>
      <c r="P172" s="59">
        <v>265.38</v>
      </c>
      <c r="T172" s="126">
        <v>-883938.95</v>
      </c>
      <c r="U172" s="126">
        <v>3254719.47</v>
      </c>
      <c r="V172" s="33"/>
      <c r="W172" s="33">
        <v>896845.37</v>
      </c>
      <c r="X172" s="33">
        <v>142500</v>
      </c>
      <c r="Y172" s="33">
        <v>1060.98</v>
      </c>
      <c r="AA172" s="33">
        <v>944574.59</v>
      </c>
      <c r="AC172" s="33">
        <v>166338.5</v>
      </c>
      <c r="AD172" s="37">
        <v>1250777.5900000001</v>
      </c>
      <c r="AF172" s="37">
        <v>33469</v>
      </c>
      <c r="AH172" s="37">
        <v>797831.19</v>
      </c>
      <c r="AI172" s="37">
        <v>240530.2</v>
      </c>
      <c r="AL172" s="37">
        <v>4000</v>
      </c>
      <c r="AM172" s="236">
        <f t="shared" si="13"/>
        <v>630553.92999999993</v>
      </c>
      <c r="AN172" s="38">
        <f t="shared" si="14"/>
        <v>52282.53</v>
      </c>
      <c r="AO172" s="53">
        <f t="shared" si="15"/>
        <v>578271.39999999991</v>
      </c>
      <c r="AP172" s="47">
        <f t="shared" si="16"/>
        <v>2151319.44</v>
      </c>
      <c r="AQ172" s="39">
        <f t="shared" si="17"/>
        <v>2326607.98</v>
      </c>
      <c r="AR172" s="53">
        <f t="shared" si="18"/>
        <v>-175288.54000000004</v>
      </c>
    </row>
    <row r="173" spans="1:44" x14ac:dyDescent="0.2">
      <c r="A173" s="32" t="s">
        <v>634</v>
      </c>
      <c r="B173" s="32" t="s">
        <v>339</v>
      </c>
      <c r="C173" s="32">
        <v>5128</v>
      </c>
      <c r="D173" s="32" t="s">
        <v>242</v>
      </c>
      <c r="E173" s="32" t="s">
        <v>242</v>
      </c>
      <c r="F173" s="36">
        <v>978040.93</v>
      </c>
      <c r="G173" s="36">
        <v>229948.66</v>
      </c>
      <c r="H173" s="36">
        <v>80250.539999999994</v>
      </c>
      <c r="K173" s="126">
        <v>781325.86</v>
      </c>
      <c r="L173" s="126">
        <v>476677.19</v>
      </c>
      <c r="M173" s="59">
        <v>9000</v>
      </c>
      <c r="N173" s="59">
        <v>137938.10999999999</v>
      </c>
      <c r="O173" s="59">
        <v>57377.02</v>
      </c>
      <c r="P173" s="59">
        <v>159.86000000000001</v>
      </c>
      <c r="T173" s="126">
        <v>-2662225.96</v>
      </c>
      <c r="U173" s="126">
        <v>4774273.9400000004</v>
      </c>
      <c r="V173" s="33"/>
      <c r="W173" s="33">
        <v>1630956.3</v>
      </c>
      <c r="X173" s="33">
        <v>186000</v>
      </c>
      <c r="Y173" s="33">
        <v>1058.43</v>
      </c>
      <c r="AA173" s="33">
        <v>1013360</v>
      </c>
      <c r="AD173" s="37">
        <v>1536980</v>
      </c>
      <c r="AG173" s="37">
        <v>76425</v>
      </c>
      <c r="AH173" s="37">
        <v>692829.55</v>
      </c>
      <c r="AI173" s="37">
        <v>285047.96999999997</v>
      </c>
      <c r="AL173" s="37">
        <v>10372</v>
      </c>
      <c r="AM173" s="236">
        <f t="shared" si="13"/>
        <v>1288240.1300000001</v>
      </c>
      <c r="AN173" s="38">
        <f t="shared" si="14"/>
        <v>204474.98999999996</v>
      </c>
      <c r="AO173" s="53">
        <f t="shared" si="15"/>
        <v>1083765.1400000001</v>
      </c>
      <c r="AP173" s="47">
        <f t="shared" si="16"/>
        <v>2831374.73</v>
      </c>
      <c r="AQ173" s="39">
        <f t="shared" si="17"/>
        <v>2601654.5199999996</v>
      </c>
      <c r="AR173" s="53">
        <f t="shared" si="18"/>
        <v>229720.21000000043</v>
      </c>
    </row>
    <row r="174" spans="1:44" x14ac:dyDescent="0.2">
      <c r="A174" s="32" t="s">
        <v>634</v>
      </c>
      <c r="B174" s="32" t="s">
        <v>339</v>
      </c>
      <c r="C174" s="32">
        <v>2394</v>
      </c>
      <c r="D174" s="32" t="s">
        <v>243</v>
      </c>
      <c r="E174" s="32" t="s">
        <v>243</v>
      </c>
      <c r="F174" s="36">
        <v>514479.22</v>
      </c>
      <c r="G174" s="36">
        <v>10538</v>
      </c>
      <c r="H174" s="36">
        <v>20314.48</v>
      </c>
      <c r="K174" s="126">
        <v>1109585.32</v>
      </c>
      <c r="L174" s="126">
        <v>500718.31</v>
      </c>
      <c r="M174" s="59">
        <v>9000</v>
      </c>
      <c r="N174" s="59">
        <v>79350</v>
      </c>
      <c r="P174" s="59">
        <v>0</v>
      </c>
      <c r="S174" s="126">
        <v>-14879.69</v>
      </c>
      <c r="T174" s="126">
        <v>-1099309.18</v>
      </c>
      <c r="U174" s="126">
        <v>3320080.98</v>
      </c>
      <c r="V174" s="33"/>
      <c r="W174" s="33">
        <v>765050.81</v>
      </c>
      <c r="X174" s="33">
        <v>63550</v>
      </c>
      <c r="Y174" s="33">
        <v>876.18</v>
      </c>
      <c r="AA174" s="33">
        <v>1270860</v>
      </c>
      <c r="AD174" s="37">
        <v>1528470</v>
      </c>
      <c r="AG174" s="37">
        <v>29508</v>
      </c>
      <c r="AH174" s="37">
        <v>481170.99</v>
      </c>
      <c r="AI174" s="37">
        <v>198294.78</v>
      </c>
      <c r="AL174" s="37">
        <v>1500</v>
      </c>
      <c r="AM174" s="236">
        <f t="shared" si="13"/>
        <v>545331.69999999995</v>
      </c>
      <c r="AN174" s="38">
        <f t="shared" si="14"/>
        <v>88350</v>
      </c>
      <c r="AO174" s="53">
        <f t="shared" si="15"/>
        <v>456981.69999999995</v>
      </c>
      <c r="AP174" s="47">
        <f t="shared" si="16"/>
        <v>2100336.9900000002</v>
      </c>
      <c r="AQ174" s="39">
        <f t="shared" si="17"/>
        <v>2238943.77</v>
      </c>
      <c r="AR174" s="53">
        <f t="shared" si="18"/>
        <v>-138606.7799999998</v>
      </c>
    </row>
    <row r="175" spans="1:44" x14ac:dyDescent="0.2">
      <c r="A175" s="32" t="s">
        <v>634</v>
      </c>
      <c r="B175" s="32" t="s">
        <v>339</v>
      </c>
      <c r="C175" s="32">
        <v>2388</v>
      </c>
      <c r="D175" s="32" t="s">
        <v>244</v>
      </c>
      <c r="E175" s="32" t="s">
        <v>244</v>
      </c>
      <c r="F175" s="36">
        <v>585628.92000000004</v>
      </c>
      <c r="G175" s="36">
        <v>124898.64</v>
      </c>
      <c r="H175" s="36">
        <v>52709.599999999999</v>
      </c>
      <c r="K175" s="126">
        <v>1053831.99</v>
      </c>
      <c r="L175" s="126">
        <v>447793.39</v>
      </c>
      <c r="M175" s="59">
        <v>3500</v>
      </c>
      <c r="N175" s="59">
        <v>81710.789999999994</v>
      </c>
      <c r="P175" s="59">
        <v>32.71</v>
      </c>
      <c r="T175" s="126">
        <v>-358245.19</v>
      </c>
      <c r="U175" s="126">
        <v>2333757.04</v>
      </c>
      <c r="V175" s="33"/>
      <c r="W175" s="33">
        <v>1045255.21</v>
      </c>
      <c r="X175" s="33">
        <v>333950</v>
      </c>
      <c r="Y175" s="33">
        <v>378.68</v>
      </c>
      <c r="AA175" s="33">
        <v>977120</v>
      </c>
      <c r="AD175" s="37">
        <v>1344747</v>
      </c>
      <c r="AG175" s="37">
        <v>52686</v>
      </c>
      <c r="AH175" s="37">
        <v>550106.30000000005</v>
      </c>
      <c r="AI175" s="37">
        <v>205057.4</v>
      </c>
      <c r="AM175" s="236">
        <f t="shared" si="13"/>
        <v>763237.16</v>
      </c>
      <c r="AN175" s="38">
        <f t="shared" si="14"/>
        <v>85243.5</v>
      </c>
      <c r="AO175" s="53">
        <f t="shared" si="15"/>
        <v>677993.66</v>
      </c>
      <c r="AP175" s="47">
        <f t="shared" si="16"/>
        <v>2356703.8899999997</v>
      </c>
      <c r="AQ175" s="39">
        <f t="shared" si="17"/>
        <v>2152596.7000000002</v>
      </c>
      <c r="AR175" s="53">
        <f t="shared" si="18"/>
        <v>204107.18999999948</v>
      </c>
    </row>
    <row r="176" spans="1:44" x14ac:dyDescent="0.2">
      <c r="A176" s="32" t="s">
        <v>634</v>
      </c>
      <c r="B176" s="32" t="s">
        <v>339</v>
      </c>
      <c r="C176" s="32">
        <v>6419</v>
      </c>
      <c r="D176" s="32" t="s">
        <v>245</v>
      </c>
      <c r="E176" s="32" t="s">
        <v>245</v>
      </c>
      <c r="F176" s="36">
        <v>1238696.3500000001</v>
      </c>
      <c r="G176" s="36">
        <v>180776.4</v>
      </c>
      <c r="H176" s="36">
        <v>68549.67</v>
      </c>
      <c r="K176" s="126">
        <v>140783.5</v>
      </c>
      <c r="L176" s="126">
        <v>469801.43</v>
      </c>
      <c r="M176" s="59">
        <v>3000</v>
      </c>
      <c r="N176" s="59">
        <v>131383.88</v>
      </c>
      <c r="T176" s="126">
        <v>-855957.29</v>
      </c>
      <c r="U176" s="126">
        <v>2500833.27</v>
      </c>
      <c r="V176" s="33"/>
      <c r="W176" s="33">
        <v>2175297.31</v>
      </c>
      <c r="X176" s="33">
        <v>253955</v>
      </c>
      <c r="Y176" s="33">
        <v>1722.86</v>
      </c>
      <c r="AA176" s="33">
        <v>959450</v>
      </c>
      <c r="AD176" s="37">
        <v>2009462</v>
      </c>
      <c r="AG176" s="37">
        <v>111690</v>
      </c>
      <c r="AH176" s="37">
        <v>824863.18</v>
      </c>
      <c r="AI176" s="37">
        <v>120582.5</v>
      </c>
      <c r="AL176" s="37">
        <v>4480</v>
      </c>
      <c r="AM176" s="236">
        <f t="shared" si="13"/>
        <v>1488022.42</v>
      </c>
      <c r="AN176" s="38">
        <f t="shared" si="14"/>
        <v>134383.88</v>
      </c>
      <c r="AO176" s="53">
        <f t="shared" si="15"/>
        <v>1353638.54</v>
      </c>
      <c r="AP176" s="47">
        <f t="shared" si="16"/>
        <v>3390425.17</v>
      </c>
      <c r="AQ176" s="39">
        <f t="shared" si="17"/>
        <v>3071077.68</v>
      </c>
      <c r="AR176" s="53">
        <f t="shared" si="18"/>
        <v>319347.48999999976</v>
      </c>
    </row>
    <row r="177" spans="1:45" x14ac:dyDescent="0.2">
      <c r="A177" s="32" t="s">
        <v>634</v>
      </c>
      <c r="B177" s="32" t="s">
        <v>339</v>
      </c>
      <c r="C177" s="32">
        <v>5934</v>
      </c>
      <c r="D177" s="32" t="s">
        <v>246</v>
      </c>
      <c r="E177" s="32" t="s">
        <v>246</v>
      </c>
      <c r="F177" s="36">
        <v>1857665.57</v>
      </c>
      <c r="G177" s="36">
        <v>224595.14</v>
      </c>
      <c r="H177" s="36">
        <v>102242.9</v>
      </c>
      <c r="K177" s="126">
        <v>737957.94</v>
      </c>
      <c r="L177" s="126">
        <v>966509.94</v>
      </c>
      <c r="M177" s="59">
        <v>2200</v>
      </c>
      <c r="N177" s="59">
        <v>134819.06</v>
      </c>
      <c r="P177" s="59">
        <v>1177.29</v>
      </c>
      <c r="T177" s="126">
        <v>2093133.95</v>
      </c>
      <c r="U177" s="126">
        <v>1757956.06</v>
      </c>
      <c r="V177" s="33"/>
      <c r="W177" s="33">
        <v>1852310.09</v>
      </c>
      <c r="X177" s="33">
        <v>15800</v>
      </c>
      <c r="Y177" s="33">
        <v>3521.31</v>
      </c>
      <c r="AA177" s="33">
        <v>1330170</v>
      </c>
      <c r="AD177" s="37">
        <v>1909350</v>
      </c>
      <c r="AG177" s="37">
        <v>89025</v>
      </c>
      <c r="AH177" s="37">
        <v>922874.74</v>
      </c>
      <c r="AI177" s="37">
        <v>344243.53</v>
      </c>
      <c r="AL177" s="37">
        <v>36623</v>
      </c>
      <c r="AM177" s="236">
        <f t="shared" si="13"/>
        <v>2184503.61</v>
      </c>
      <c r="AN177" s="38">
        <f t="shared" si="14"/>
        <v>138196.35</v>
      </c>
      <c r="AO177" s="53">
        <f t="shared" si="15"/>
        <v>2046307.2599999998</v>
      </c>
      <c r="AP177" s="47">
        <f t="shared" si="16"/>
        <v>3201801.4000000004</v>
      </c>
      <c r="AQ177" s="39">
        <f t="shared" si="17"/>
        <v>3302116.2700000005</v>
      </c>
      <c r="AR177" s="53">
        <f t="shared" si="18"/>
        <v>-100314.87000000011</v>
      </c>
    </row>
    <row r="178" spans="1:45" x14ac:dyDescent="0.2">
      <c r="A178" s="32" t="s">
        <v>634</v>
      </c>
      <c r="B178" s="32" t="s">
        <v>339</v>
      </c>
      <c r="C178" s="32">
        <v>3468</v>
      </c>
      <c r="D178" s="32" t="s">
        <v>247</v>
      </c>
      <c r="E178" s="32" t="s">
        <v>247</v>
      </c>
      <c r="F178" s="36">
        <v>584845.98</v>
      </c>
      <c r="G178" s="36">
        <v>215708.2</v>
      </c>
      <c r="H178" s="36">
        <v>58399.09</v>
      </c>
      <c r="K178" s="126">
        <v>1198865.74</v>
      </c>
      <c r="L178" s="126">
        <v>200042.56</v>
      </c>
      <c r="M178" s="59">
        <v>3000</v>
      </c>
      <c r="N178" s="59">
        <v>94913.31</v>
      </c>
      <c r="T178" s="126">
        <v>-442014.63</v>
      </c>
      <c r="U178" s="126">
        <v>2321876.0699999998</v>
      </c>
      <c r="V178" s="33"/>
      <c r="W178" s="33">
        <v>1197649.01</v>
      </c>
      <c r="X178" s="33">
        <v>286000</v>
      </c>
      <c r="Y178" s="33">
        <v>648.65</v>
      </c>
      <c r="AA178" s="33">
        <v>707990</v>
      </c>
      <c r="AD178" s="37">
        <v>1102007</v>
      </c>
      <c r="AG178" s="37">
        <v>13760</v>
      </c>
      <c r="AH178" s="37">
        <v>562013.75</v>
      </c>
      <c r="AI178" s="37">
        <v>213492.09</v>
      </c>
      <c r="AL178" s="37">
        <v>20928</v>
      </c>
      <c r="AM178" s="236">
        <f t="shared" si="13"/>
        <v>858953.2699999999</v>
      </c>
      <c r="AN178" s="38">
        <f t="shared" si="14"/>
        <v>97913.31</v>
      </c>
      <c r="AO178" s="53">
        <f t="shared" si="15"/>
        <v>761039.96</v>
      </c>
      <c r="AP178" s="47">
        <f t="shared" si="16"/>
        <v>2192287.66</v>
      </c>
      <c r="AQ178" s="39">
        <f t="shared" si="17"/>
        <v>1912200.84</v>
      </c>
      <c r="AR178" s="53">
        <f t="shared" si="18"/>
        <v>280086.82000000007</v>
      </c>
    </row>
    <row r="179" spans="1:45" x14ac:dyDescent="0.2">
      <c r="A179" s="32" t="s">
        <v>634</v>
      </c>
      <c r="B179" s="32" t="s">
        <v>339</v>
      </c>
      <c r="C179" s="32">
        <v>4594</v>
      </c>
      <c r="D179" s="32" t="s">
        <v>248</v>
      </c>
      <c r="E179" s="32" t="s">
        <v>248</v>
      </c>
      <c r="F179" s="36">
        <v>690059.43</v>
      </c>
      <c r="G179" s="36">
        <v>187062</v>
      </c>
      <c r="H179" s="36">
        <v>48210.19</v>
      </c>
      <c r="K179" s="126">
        <v>648294.89</v>
      </c>
      <c r="L179" s="126">
        <v>232255.2</v>
      </c>
      <c r="M179" s="59">
        <v>4000</v>
      </c>
      <c r="N179" s="59">
        <v>121163.61</v>
      </c>
      <c r="P179" s="59">
        <v>0</v>
      </c>
      <c r="T179" s="126">
        <v>-917502.78</v>
      </c>
      <c r="U179" s="126">
        <v>2694098.62</v>
      </c>
      <c r="V179" s="33"/>
      <c r="W179" s="33">
        <v>1033388.61</v>
      </c>
      <c r="X179" s="33">
        <v>67220</v>
      </c>
      <c r="Y179" s="33">
        <v>1378.42</v>
      </c>
      <c r="AA179" s="33">
        <v>749740</v>
      </c>
      <c r="AD179" s="37">
        <v>1131337.42</v>
      </c>
      <c r="AG179" s="37">
        <v>25820</v>
      </c>
      <c r="AH179" s="37">
        <v>622233.79</v>
      </c>
      <c r="AI179" s="37">
        <v>167263.56</v>
      </c>
      <c r="AL179" s="37">
        <v>950</v>
      </c>
      <c r="AM179" s="236">
        <f t="shared" si="13"/>
        <v>925331.62000000011</v>
      </c>
      <c r="AN179" s="38">
        <f t="shared" si="14"/>
        <v>125163.61</v>
      </c>
      <c r="AO179" s="53">
        <f t="shared" si="15"/>
        <v>800168.01000000013</v>
      </c>
      <c r="AP179" s="47">
        <f t="shared" si="16"/>
        <v>1851727.0299999998</v>
      </c>
      <c r="AQ179" s="39">
        <f t="shared" si="17"/>
        <v>1947604.77</v>
      </c>
      <c r="AR179" s="53">
        <f t="shared" si="18"/>
        <v>-95877.740000000224</v>
      </c>
    </row>
    <row r="180" spans="1:45" x14ac:dyDescent="0.2">
      <c r="A180" s="32" t="s">
        <v>634</v>
      </c>
      <c r="B180" s="32" t="s">
        <v>339</v>
      </c>
      <c r="C180" s="32">
        <v>2228</v>
      </c>
      <c r="D180" s="32" t="s">
        <v>299</v>
      </c>
      <c r="E180" s="32" t="s">
        <v>249</v>
      </c>
      <c r="F180" s="36">
        <v>469595.53</v>
      </c>
      <c r="G180" s="36">
        <v>88540.5</v>
      </c>
      <c r="H180" s="36">
        <v>61915.15</v>
      </c>
      <c r="K180" s="126">
        <v>816684.18</v>
      </c>
      <c r="L180" s="126">
        <v>227538.41</v>
      </c>
      <c r="M180" s="59">
        <v>3500</v>
      </c>
      <c r="N180" s="59">
        <v>76980</v>
      </c>
      <c r="T180" s="126">
        <v>-966624.52</v>
      </c>
      <c r="U180" s="126">
        <v>2583494.75</v>
      </c>
      <c r="V180" s="33"/>
      <c r="W180" s="33">
        <v>865493.09</v>
      </c>
      <c r="X180" s="33">
        <v>110000</v>
      </c>
      <c r="Y180" s="33">
        <v>696.39</v>
      </c>
      <c r="AA180" s="33">
        <v>291630</v>
      </c>
      <c r="AD180" s="37">
        <v>715938</v>
      </c>
      <c r="AG180" s="37">
        <v>37626</v>
      </c>
      <c r="AH180" s="37">
        <v>417902.49</v>
      </c>
      <c r="AI180" s="37">
        <v>127539.45</v>
      </c>
      <c r="AL180" s="37">
        <v>1890</v>
      </c>
      <c r="AM180" s="236">
        <f t="shared" si="13"/>
        <v>620051.18000000005</v>
      </c>
      <c r="AN180" s="38">
        <f t="shared" si="14"/>
        <v>80480</v>
      </c>
      <c r="AO180" s="53">
        <f t="shared" si="15"/>
        <v>539571.18000000005</v>
      </c>
      <c r="AP180" s="47">
        <f t="shared" si="16"/>
        <v>1267819.48</v>
      </c>
      <c r="AQ180" s="39">
        <f t="shared" si="17"/>
        <v>1300895.94</v>
      </c>
      <c r="AR180" s="53">
        <f t="shared" si="18"/>
        <v>-33076.459999999963</v>
      </c>
    </row>
    <row r="181" spans="1:45" x14ac:dyDescent="0.2">
      <c r="A181" s="32" t="s">
        <v>634</v>
      </c>
      <c r="B181" s="32" t="s">
        <v>339</v>
      </c>
      <c r="C181" s="32">
        <v>1378</v>
      </c>
      <c r="D181" s="32" t="s">
        <v>311</v>
      </c>
      <c r="E181" s="32" t="s">
        <v>311</v>
      </c>
      <c r="F181" s="36">
        <v>335146.09000000003</v>
      </c>
      <c r="G181" s="36">
        <v>26475.84</v>
      </c>
      <c r="H181" s="36">
        <v>40086.339999999997</v>
      </c>
      <c r="K181" s="126">
        <v>1425047.85</v>
      </c>
      <c r="L181" s="126">
        <v>184455.52</v>
      </c>
      <c r="M181" s="59">
        <v>0</v>
      </c>
      <c r="N181" s="59">
        <v>71913.56</v>
      </c>
      <c r="P181" s="59">
        <v>51.96</v>
      </c>
      <c r="T181" s="126">
        <v>-943523.86</v>
      </c>
      <c r="U181" s="126">
        <v>2913433.4</v>
      </c>
      <c r="V181" s="33"/>
      <c r="W181" s="33">
        <v>698631.08</v>
      </c>
      <c r="X181" s="33">
        <v>132202</v>
      </c>
      <c r="Y181" s="33">
        <v>341.69</v>
      </c>
      <c r="AA181" s="33">
        <v>601420</v>
      </c>
      <c r="AD181" s="37">
        <v>832674</v>
      </c>
      <c r="AG181" s="37">
        <v>23000</v>
      </c>
      <c r="AH181" s="37">
        <v>391615.58</v>
      </c>
      <c r="AI181" s="37">
        <v>213856.61</v>
      </c>
      <c r="AL181" s="37">
        <v>2112</v>
      </c>
      <c r="AM181" s="236">
        <f t="shared" si="13"/>
        <v>401708.27</v>
      </c>
      <c r="AN181" s="38">
        <f t="shared" si="14"/>
        <v>71965.52</v>
      </c>
      <c r="AO181" s="53">
        <f t="shared" si="15"/>
        <v>329742.75</v>
      </c>
      <c r="AP181" s="47">
        <f t="shared" si="16"/>
        <v>1432594.77</v>
      </c>
      <c r="AQ181" s="39">
        <f t="shared" si="17"/>
        <v>1463258.19</v>
      </c>
      <c r="AR181" s="53">
        <f t="shared" si="18"/>
        <v>-30663.419999999925</v>
      </c>
    </row>
    <row r="182" spans="1:45" ht="18.75" x14ac:dyDescent="0.3">
      <c r="A182" s="32" t="s">
        <v>635</v>
      </c>
      <c r="B182" s="32" t="s">
        <v>340</v>
      </c>
      <c r="C182" s="32">
        <v>8608</v>
      </c>
      <c r="D182" s="32" t="s">
        <v>249</v>
      </c>
      <c r="E182" s="32" t="s">
        <v>299</v>
      </c>
      <c r="F182" s="36">
        <v>1201589.83</v>
      </c>
      <c r="G182" s="36">
        <v>46400</v>
      </c>
      <c r="H182" s="36">
        <v>194456.08</v>
      </c>
      <c r="K182" s="126">
        <v>1244069.5900000001</v>
      </c>
      <c r="L182" s="126">
        <v>611601.17000000004</v>
      </c>
      <c r="M182" s="59">
        <v>1330</v>
      </c>
      <c r="N182" s="59">
        <v>80407.11</v>
      </c>
      <c r="O182" s="59">
        <v>42010</v>
      </c>
      <c r="P182" s="59">
        <v>106</v>
      </c>
      <c r="T182" s="126">
        <v>893693.76</v>
      </c>
      <c r="U182" s="126">
        <v>2535471.5499999998</v>
      </c>
      <c r="V182" s="33"/>
      <c r="W182" s="33">
        <v>2671111.4300000002</v>
      </c>
      <c r="X182" s="33"/>
      <c r="Y182" s="33">
        <v>2363.31</v>
      </c>
      <c r="AA182" s="33">
        <v>1444656</v>
      </c>
      <c r="AC182" s="33">
        <v>158317</v>
      </c>
      <c r="AD182" s="37">
        <v>2552326</v>
      </c>
      <c r="AF182" s="37">
        <v>36344</v>
      </c>
      <c r="AH182" s="37">
        <v>1685321.68</v>
      </c>
      <c r="AI182" s="37">
        <v>257357.81</v>
      </c>
      <c r="AM182" s="236">
        <f t="shared" si="13"/>
        <v>1442445.9100000001</v>
      </c>
      <c r="AN182" s="38">
        <f t="shared" si="14"/>
        <v>123853.11</v>
      </c>
      <c r="AO182" s="53">
        <f t="shared" si="15"/>
        <v>1318592.8</v>
      </c>
      <c r="AP182" s="47">
        <f t="shared" si="16"/>
        <v>4276447.74</v>
      </c>
      <c r="AQ182" s="39">
        <f t="shared" si="17"/>
        <v>4531349.4899999993</v>
      </c>
      <c r="AR182" s="53">
        <f t="shared" si="18"/>
        <v>-254901.74999999907</v>
      </c>
      <c r="AS182" s="75" t="s">
        <v>249</v>
      </c>
    </row>
    <row r="183" spans="1:45" ht="18.75" x14ac:dyDescent="0.3">
      <c r="A183" s="32" t="s">
        <v>635</v>
      </c>
      <c r="B183" s="32" t="s">
        <v>340</v>
      </c>
      <c r="C183" s="32">
        <v>3729</v>
      </c>
      <c r="D183" s="32" t="s">
        <v>250</v>
      </c>
      <c r="E183" s="32" t="s">
        <v>250</v>
      </c>
      <c r="F183" s="36">
        <v>242367.48</v>
      </c>
      <c r="G183" s="36">
        <v>88300</v>
      </c>
      <c r="H183" s="36">
        <v>411446.08</v>
      </c>
      <c r="K183" s="126">
        <v>432688.32</v>
      </c>
      <c r="L183" s="126">
        <v>350733.01</v>
      </c>
      <c r="M183" s="59">
        <v>3500</v>
      </c>
      <c r="N183" s="59">
        <v>49690.29</v>
      </c>
      <c r="O183" s="59">
        <v>56400</v>
      </c>
      <c r="P183" s="59">
        <v>0</v>
      </c>
      <c r="T183" s="126">
        <v>-2135389.42</v>
      </c>
      <c r="U183" s="126">
        <v>3491897.05</v>
      </c>
      <c r="V183" s="33"/>
      <c r="W183" s="33">
        <v>1516306.28</v>
      </c>
      <c r="X183" s="33"/>
      <c r="Y183" s="33">
        <v>587.09</v>
      </c>
      <c r="AA183" s="33">
        <v>1145757</v>
      </c>
      <c r="AC183" s="33">
        <v>120274</v>
      </c>
      <c r="AD183" s="37">
        <v>1813082</v>
      </c>
      <c r="AF183" s="37">
        <v>28334</v>
      </c>
      <c r="AH183" s="37">
        <v>740206.4</v>
      </c>
      <c r="AI183" s="37">
        <v>141865</v>
      </c>
      <c r="AM183" s="236">
        <f t="shared" si="13"/>
        <v>742113.56</v>
      </c>
      <c r="AN183" s="38">
        <f t="shared" si="14"/>
        <v>109590.29000000001</v>
      </c>
      <c r="AO183" s="53">
        <f t="shared" si="15"/>
        <v>632523.27</v>
      </c>
      <c r="AP183" s="47">
        <f t="shared" si="16"/>
        <v>2782924.37</v>
      </c>
      <c r="AQ183" s="39">
        <f t="shared" si="17"/>
        <v>2723487.4</v>
      </c>
      <c r="AR183" s="53">
        <f t="shared" si="18"/>
        <v>59436.970000000205</v>
      </c>
      <c r="AS183" s="75" t="s">
        <v>250</v>
      </c>
    </row>
    <row r="184" spans="1:45" s="46" customFormat="1" ht="18.75" x14ac:dyDescent="0.3">
      <c r="A184" s="46" t="s">
        <v>635</v>
      </c>
      <c r="B184" s="46" t="s">
        <v>340</v>
      </c>
      <c r="C184" s="46">
        <v>4790</v>
      </c>
      <c r="D184" s="46" t="s">
        <v>251</v>
      </c>
      <c r="E184" s="46" t="s">
        <v>251</v>
      </c>
      <c r="F184" s="36">
        <v>483917.51</v>
      </c>
      <c r="G184" s="36">
        <v>51952.03</v>
      </c>
      <c r="H184" s="36">
        <v>178172.96</v>
      </c>
      <c r="I184" s="36"/>
      <c r="J184" s="126"/>
      <c r="K184" s="126">
        <v>10520111.109999999</v>
      </c>
      <c r="L184" s="126">
        <v>3750650.12</v>
      </c>
      <c r="M184" s="59">
        <v>0</v>
      </c>
      <c r="N184" s="59">
        <v>55870.87</v>
      </c>
      <c r="O184" s="59"/>
      <c r="P184" s="59">
        <v>112.47</v>
      </c>
      <c r="Q184" s="59"/>
      <c r="R184" s="126"/>
      <c r="S184" s="126"/>
      <c r="T184" s="126">
        <v>11009257.470000001</v>
      </c>
      <c r="U184" s="126">
        <v>2917750.69</v>
      </c>
      <c r="V184" s="33"/>
      <c r="W184" s="33">
        <v>1353504.12</v>
      </c>
      <c r="X184" s="33">
        <v>4466003.07</v>
      </c>
      <c r="Y184" s="33">
        <v>1460.28</v>
      </c>
      <c r="Z184" s="33"/>
      <c r="AA184" s="33">
        <v>1599049.6</v>
      </c>
      <c r="AB184" s="33"/>
      <c r="AC184" s="33">
        <v>38598.25</v>
      </c>
      <c r="AD184" s="37">
        <v>3154863.6</v>
      </c>
      <c r="AE184" s="37"/>
      <c r="AF184" s="37">
        <v>83766</v>
      </c>
      <c r="AG184" s="37"/>
      <c r="AH184" s="37">
        <v>1576959.55</v>
      </c>
      <c r="AI184" s="37">
        <v>1641213.94</v>
      </c>
      <c r="AJ184" s="37"/>
      <c r="AK184" s="37"/>
      <c r="AL184" s="37"/>
      <c r="AM184" s="236">
        <f t="shared" si="13"/>
        <v>714042.5</v>
      </c>
      <c r="AN184" s="38">
        <f t="shared" si="14"/>
        <v>55983.340000000004</v>
      </c>
      <c r="AO184" s="53">
        <f t="shared" si="15"/>
        <v>658059.16</v>
      </c>
      <c r="AP184" s="47">
        <f t="shared" si="16"/>
        <v>7458615.3200000003</v>
      </c>
      <c r="AQ184" s="39">
        <f t="shared" si="17"/>
        <v>6456803.0899999999</v>
      </c>
      <c r="AR184" s="53">
        <f t="shared" si="18"/>
        <v>1001812.2300000004</v>
      </c>
      <c r="AS184" s="75"/>
    </row>
    <row r="185" spans="1:45" ht="18.75" x14ac:dyDescent="0.3">
      <c r="A185" s="32" t="s">
        <v>635</v>
      </c>
      <c r="B185" s="32" t="s">
        <v>340</v>
      </c>
      <c r="C185" s="32">
        <v>4417</v>
      </c>
      <c r="D185" s="32" t="s">
        <v>252</v>
      </c>
      <c r="E185" s="32" t="s">
        <v>252</v>
      </c>
      <c r="F185" s="36">
        <v>189257.07</v>
      </c>
      <c r="G185" s="36">
        <v>36661.050000000003</v>
      </c>
      <c r="H185" s="36">
        <v>106879.64</v>
      </c>
      <c r="K185" s="126">
        <v>415162.82</v>
      </c>
      <c r="L185" s="126">
        <v>374172.53</v>
      </c>
      <c r="N185" s="59">
        <v>139105.04</v>
      </c>
      <c r="O185" s="59">
        <v>65000</v>
      </c>
      <c r="P185" s="59">
        <v>73144</v>
      </c>
      <c r="R185" s="126">
        <v>215000</v>
      </c>
      <c r="T185" s="126">
        <v>-2293768.31</v>
      </c>
      <c r="U185" s="126">
        <v>3101018.9</v>
      </c>
      <c r="V185" s="33"/>
      <c r="W185" s="33">
        <v>1599607.24</v>
      </c>
      <c r="X185" s="33"/>
      <c r="Y185" s="33">
        <v>449.59</v>
      </c>
      <c r="AA185" s="33">
        <v>614946.5</v>
      </c>
      <c r="AC185" s="33">
        <v>109115</v>
      </c>
      <c r="AD185" s="37">
        <v>1423326.5</v>
      </c>
      <c r="AH185" s="37">
        <v>881731.59</v>
      </c>
      <c r="AI185" s="37">
        <v>196426.76</v>
      </c>
      <c r="AM185" s="236">
        <f t="shared" si="13"/>
        <v>332797.76</v>
      </c>
      <c r="AN185" s="38">
        <f t="shared" si="14"/>
        <v>277249.04000000004</v>
      </c>
      <c r="AO185" s="53">
        <f t="shared" si="15"/>
        <v>55548.719999999972</v>
      </c>
      <c r="AP185" s="47">
        <f t="shared" si="16"/>
        <v>2324118.33</v>
      </c>
      <c r="AQ185" s="39">
        <f t="shared" si="17"/>
        <v>2501484.8499999996</v>
      </c>
      <c r="AR185" s="53">
        <f t="shared" si="18"/>
        <v>-177366.51999999955</v>
      </c>
      <c r="AS185" s="102" t="s">
        <v>252</v>
      </c>
    </row>
    <row r="186" spans="1:45" ht="18.75" x14ac:dyDescent="0.3">
      <c r="A186" s="32" t="s">
        <v>635</v>
      </c>
      <c r="B186" s="32" t="s">
        <v>340</v>
      </c>
      <c r="C186" s="32">
        <v>5171</v>
      </c>
      <c r="D186" s="32" t="s">
        <v>253</v>
      </c>
      <c r="E186" s="32" t="s">
        <v>253</v>
      </c>
      <c r="F186" s="36">
        <v>315810.76</v>
      </c>
      <c r="G186" s="36">
        <v>57096.77</v>
      </c>
      <c r="H186" s="36">
        <v>102118.33</v>
      </c>
      <c r="K186" s="126">
        <v>393225</v>
      </c>
      <c r="L186" s="126">
        <v>373661.47</v>
      </c>
      <c r="N186" s="59">
        <v>47531.35</v>
      </c>
      <c r="P186" s="59">
        <v>4625</v>
      </c>
      <c r="T186" s="126">
        <v>1415937.29</v>
      </c>
      <c r="U186" s="126">
        <v>254405.43</v>
      </c>
      <c r="V186" s="33"/>
      <c r="W186" s="33">
        <v>1539694.43</v>
      </c>
      <c r="X186" s="33"/>
      <c r="Y186" s="33">
        <v>724.89</v>
      </c>
      <c r="AA186" s="33">
        <v>1798350</v>
      </c>
      <c r="AC186" s="33">
        <v>120446</v>
      </c>
      <c r="AD186" s="37">
        <v>2436357</v>
      </c>
      <c r="AF186" s="37">
        <v>8907</v>
      </c>
      <c r="AH186" s="37">
        <v>1190704.06</v>
      </c>
      <c r="AI186" s="37">
        <v>303834</v>
      </c>
      <c r="AM186" s="236">
        <f t="shared" si="13"/>
        <v>475025.86000000004</v>
      </c>
      <c r="AN186" s="38">
        <f t="shared" si="14"/>
        <v>52156.35</v>
      </c>
      <c r="AO186" s="53">
        <f t="shared" si="15"/>
        <v>422869.51000000007</v>
      </c>
      <c r="AP186" s="47">
        <f t="shared" si="16"/>
        <v>3459215.32</v>
      </c>
      <c r="AQ186" s="39">
        <f t="shared" si="17"/>
        <v>3939802.06</v>
      </c>
      <c r="AR186" s="53">
        <f t="shared" si="18"/>
        <v>-480586.74000000022</v>
      </c>
      <c r="AS186" s="75" t="s">
        <v>253</v>
      </c>
    </row>
    <row r="187" spans="1:45" ht="18.75" x14ac:dyDescent="0.3">
      <c r="A187" s="32" t="s">
        <v>635</v>
      </c>
      <c r="B187" s="32" t="s">
        <v>340</v>
      </c>
      <c r="C187" s="32">
        <v>5853</v>
      </c>
      <c r="D187" s="32" t="s">
        <v>254</v>
      </c>
      <c r="E187" s="32" t="s">
        <v>254</v>
      </c>
      <c r="F187" s="36">
        <v>198837.95</v>
      </c>
      <c r="G187" s="36">
        <v>29325</v>
      </c>
      <c r="H187" s="36">
        <v>166454</v>
      </c>
      <c r="K187" s="126">
        <v>1053811.6399999999</v>
      </c>
      <c r="L187" s="126">
        <v>353210.18</v>
      </c>
      <c r="M187" s="59">
        <v>154400</v>
      </c>
      <c r="N187" s="59">
        <v>75112.58</v>
      </c>
      <c r="O187" s="59">
        <v>60475</v>
      </c>
      <c r="P187" s="59">
        <v>3709.77</v>
      </c>
      <c r="T187" s="126">
        <v>-2640305.7599999998</v>
      </c>
      <c r="U187" s="126">
        <v>4470863.96</v>
      </c>
      <c r="V187" s="33"/>
      <c r="W187" s="33">
        <v>1823889.44</v>
      </c>
      <c r="X187" s="33"/>
      <c r="Y187" s="33">
        <v>465.13</v>
      </c>
      <c r="AA187" s="33">
        <v>1255362</v>
      </c>
      <c r="AC187" s="33">
        <v>144128</v>
      </c>
      <c r="AD187" s="37">
        <v>2065533</v>
      </c>
      <c r="AF187" s="37">
        <v>5760</v>
      </c>
      <c r="AH187" s="37">
        <v>1254163.77</v>
      </c>
      <c r="AI187" s="37">
        <v>220684.02</v>
      </c>
      <c r="AL187" s="37">
        <v>320.56</v>
      </c>
      <c r="AM187" s="236">
        <f t="shared" si="13"/>
        <v>394616.95</v>
      </c>
      <c r="AN187" s="38">
        <f t="shared" si="14"/>
        <v>293697.35000000003</v>
      </c>
      <c r="AO187" s="53">
        <f t="shared" si="15"/>
        <v>100919.59999999998</v>
      </c>
      <c r="AP187" s="47">
        <f t="shared" si="16"/>
        <v>3223844.57</v>
      </c>
      <c r="AQ187" s="39">
        <f t="shared" si="17"/>
        <v>3546461.35</v>
      </c>
      <c r="AR187" s="53">
        <f t="shared" si="18"/>
        <v>-322616.78000000026</v>
      </c>
      <c r="AS187" s="75" t="s">
        <v>254</v>
      </c>
    </row>
    <row r="188" spans="1:45" ht="18.75" x14ac:dyDescent="0.3">
      <c r="A188" s="32" t="s">
        <v>635</v>
      </c>
      <c r="B188" s="32" t="s">
        <v>340</v>
      </c>
      <c r="C188" s="32">
        <v>5293</v>
      </c>
      <c r="D188" s="32" t="s">
        <v>255</v>
      </c>
      <c r="E188" s="32" t="s">
        <v>255</v>
      </c>
      <c r="F188" s="36">
        <v>422776.01</v>
      </c>
      <c r="G188" s="36">
        <v>52875.75</v>
      </c>
      <c r="H188" s="36">
        <v>219101.51</v>
      </c>
      <c r="K188" s="126">
        <v>246631.1</v>
      </c>
      <c r="L188" s="126">
        <v>575169.05000000005</v>
      </c>
      <c r="M188" s="59">
        <v>7440</v>
      </c>
      <c r="N188" s="59">
        <v>57837.06</v>
      </c>
      <c r="P188" s="59">
        <v>2997.32</v>
      </c>
      <c r="T188" s="126">
        <v>257864.53</v>
      </c>
      <c r="U188" s="126">
        <v>1315785.06</v>
      </c>
      <c r="V188" s="33"/>
      <c r="W188" s="33">
        <v>1479805.25</v>
      </c>
      <c r="X188" s="33"/>
      <c r="Y188" s="33">
        <v>944.92</v>
      </c>
      <c r="AA188" s="33">
        <v>2053209.1</v>
      </c>
      <c r="AC188" s="33">
        <v>384923</v>
      </c>
      <c r="AD188" s="37">
        <v>2760258.1</v>
      </c>
      <c r="AF188" s="37">
        <v>27244</v>
      </c>
      <c r="AH188" s="37">
        <v>1082852.69</v>
      </c>
      <c r="AI188" s="37">
        <v>173898.03</v>
      </c>
      <c r="AM188" s="236">
        <f t="shared" si="13"/>
        <v>694753.27</v>
      </c>
      <c r="AN188" s="38">
        <f t="shared" si="14"/>
        <v>68274.38</v>
      </c>
      <c r="AO188" s="53">
        <f t="shared" si="15"/>
        <v>626478.89</v>
      </c>
      <c r="AP188" s="47">
        <f t="shared" si="16"/>
        <v>3918882.27</v>
      </c>
      <c r="AQ188" s="39">
        <f t="shared" si="17"/>
        <v>4044252.82</v>
      </c>
      <c r="AR188" s="53">
        <f t="shared" si="18"/>
        <v>-125370.54999999981</v>
      </c>
      <c r="AS188" s="75" t="s">
        <v>255</v>
      </c>
    </row>
    <row r="189" spans="1:45" ht="18.75" x14ac:dyDescent="0.3">
      <c r="A189" s="32" t="s">
        <v>635</v>
      </c>
      <c r="B189" s="32" t="s">
        <v>340</v>
      </c>
      <c r="C189" s="32">
        <v>6642</v>
      </c>
      <c r="D189" s="32" t="s">
        <v>256</v>
      </c>
      <c r="E189" s="32" t="s">
        <v>256</v>
      </c>
      <c r="F189" s="36">
        <v>630603.91</v>
      </c>
      <c r="G189" s="36">
        <v>6087.25</v>
      </c>
      <c r="H189" s="36">
        <v>306324.75</v>
      </c>
      <c r="K189" s="126">
        <v>309578.65999999997</v>
      </c>
      <c r="L189" s="126">
        <v>1234710.98</v>
      </c>
      <c r="M189" s="59">
        <v>0</v>
      </c>
      <c r="N189" s="59">
        <v>48667.76</v>
      </c>
      <c r="O189" s="59">
        <v>82190</v>
      </c>
      <c r="P189" s="59">
        <v>98042.21</v>
      </c>
      <c r="T189" s="126">
        <v>874570.29</v>
      </c>
      <c r="U189" s="126">
        <v>1137972.49</v>
      </c>
      <c r="V189" s="33"/>
      <c r="W189" s="33">
        <v>3486452.44</v>
      </c>
      <c r="X189" s="33">
        <v>184770</v>
      </c>
      <c r="Y189" s="33">
        <v>1311.52</v>
      </c>
      <c r="AA189" s="33">
        <v>1530838.2</v>
      </c>
      <c r="AC189" s="33">
        <v>437838.52</v>
      </c>
      <c r="AD189" s="37">
        <v>2429258.2000000002</v>
      </c>
      <c r="AF189" s="37">
        <v>42612</v>
      </c>
      <c r="AH189" s="37">
        <v>2791018.58</v>
      </c>
      <c r="AI189" s="37">
        <v>132459.1</v>
      </c>
      <c r="AM189" s="236">
        <f t="shared" si="13"/>
        <v>943015.91</v>
      </c>
      <c r="AN189" s="38">
        <f t="shared" si="14"/>
        <v>228899.97000000003</v>
      </c>
      <c r="AO189" s="53">
        <f t="shared" si="15"/>
        <v>714115.94</v>
      </c>
      <c r="AP189" s="47">
        <f t="shared" si="16"/>
        <v>5641210.6799999997</v>
      </c>
      <c r="AQ189" s="39">
        <f t="shared" si="17"/>
        <v>5395347.8799999999</v>
      </c>
      <c r="AR189" s="53">
        <f t="shared" si="18"/>
        <v>245862.79999999981</v>
      </c>
      <c r="AS189" s="75" t="s">
        <v>256</v>
      </c>
    </row>
    <row r="190" spans="1:45" ht="18.75" x14ac:dyDescent="0.3">
      <c r="A190" s="32" t="s">
        <v>635</v>
      </c>
      <c r="B190" s="32" t="s">
        <v>340</v>
      </c>
      <c r="C190" s="32">
        <v>8336</v>
      </c>
      <c r="D190" s="32" t="s">
        <v>257</v>
      </c>
      <c r="E190" s="32" t="s">
        <v>257</v>
      </c>
      <c r="F190" s="36">
        <v>767976.55</v>
      </c>
      <c r="G190" s="36">
        <v>30876.7</v>
      </c>
      <c r="H190" s="36">
        <v>193831.72</v>
      </c>
      <c r="K190" s="126">
        <v>1062261.1100000001</v>
      </c>
      <c r="L190" s="126">
        <v>415302.75</v>
      </c>
      <c r="M190" s="59">
        <v>4900</v>
      </c>
      <c r="N190" s="59">
        <v>78337.03</v>
      </c>
      <c r="O190" s="59">
        <v>236945</v>
      </c>
      <c r="P190" s="59">
        <v>4777</v>
      </c>
      <c r="T190" s="126">
        <v>886694.91</v>
      </c>
      <c r="U190" s="126">
        <v>1899168.01</v>
      </c>
      <c r="V190" s="33"/>
      <c r="W190" s="33">
        <v>3301849.93</v>
      </c>
      <c r="X190" s="33">
        <v>8500</v>
      </c>
      <c r="Y190" s="33">
        <v>1326.37</v>
      </c>
      <c r="AA190" s="33">
        <v>1061206.5</v>
      </c>
      <c r="AC190" s="33">
        <v>190970</v>
      </c>
      <c r="AD190" s="37">
        <v>2142854.5</v>
      </c>
      <c r="AF190" s="37">
        <v>25460</v>
      </c>
      <c r="AH190" s="37">
        <v>2695952.51</v>
      </c>
      <c r="AI190" s="37">
        <v>340158.91</v>
      </c>
      <c r="AM190" s="236">
        <f t="shared" si="13"/>
        <v>992684.97</v>
      </c>
      <c r="AN190" s="38">
        <f t="shared" si="14"/>
        <v>324959.03000000003</v>
      </c>
      <c r="AO190" s="53">
        <f t="shared" si="15"/>
        <v>667725.93999999994</v>
      </c>
      <c r="AP190" s="47">
        <f t="shared" si="16"/>
        <v>4563852.8000000007</v>
      </c>
      <c r="AQ190" s="39">
        <f t="shared" si="17"/>
        <v>5204425.92</v>
      </c>
      <c r="AR190" s="53">
        <f t="shared" si="18"/>
        <v>-640573.11999999918</v>
      </c>
      <c r="AS190" s="75" t="s">
        <v>257</v>
      </c>
    </row>
    <row r="191" spans="1:45" ht="18.75" x14ac:dyDescent="0.3">
      <c r="A191" s="32" t="s">
        <v>635</v>
      </c>
      <c r="B191" s="32" t="s">
        <v>340</v>
      </c>
      <c r="C191" s="32">
        <v>4698</v>
      </c>
      <c r="D191" s="32" t="s">
        <v>258</v>
      </c>
      <c r="E191" s="32" t="s">
        <v>258</v>
      </c>
      <c r="F191" s="36">
        <v>384283.3</v>
      </c>
      <c r="G191" s="36">
        <v>23630.6</v>
      </c>
      <c r="H191" s="36">
        <v>148805.24</v>
      </c>
      <c r="K191" s="126">
        <v>986033.8</v>
      </c>
      <c r="L191" s="126">
        <v>426210.48</v>
      </c>
      <c r="M191" s="59">
        <v>12600</v>
      </c>
      <c r="N191" s="59">
        <v>49824.959999999999</v>
      </c>
      <c r="O191" s="59">
        <v>120000</v>
      </c>
      <c r="P191" s="59">
        <v>2348</v>
      </c>
      <c r="T191" s="126">
        <v>-2153374.52</v>
      </c>
      <c r="U191" s="126">
        <v>4128965.53</v>
      </c>
      <c r="V191" s="33"/>
      <c r="W191" s="33">
        <v>1525263.17</v>
      </c>
      <c r="X191" s="33"/>
      <c r="Y191" s="33">
        <v>681.11</v>
      </c>
      <c r="AA191" s="33">
        <v>741743.09</v>
      </c>
      <c r="AC191" s="33">
        <v>168633</v>
      </c>
      <c r="AD191" s="37">
        <v>1384856.09</v>
      </c>
      <c r="AF191" s="37">
        <v>52794</v>
      </c>
      <c r="AH191" s="37">
        <v>944752.92</v>
      </c>
      <c r="AI191" s="37">
        <v>245317.91</v>
      </c>
      <c r="AM191" s="236">
        <f t="shared" si="13"/>
        <v>556719.1399999999</v>
      </c>
      <c r="AN191" s="38">
        <f t="shared" si="14"/>
        <v>184772.96</v>
      </c>
      <c r="AO191" s="53">
        <f t="shared" si="15"/>
        <v>371946.17999999993</v>
      </c>
      <c r="AP191" s="47">
        <f t="shared" si="16"/>
        <v>2436320.37</v>
      </c>
      <c r="AQ191" s="39">
        <f t="shared" si="17"/>
        <v>2627720.9200000004</v>
      </c>
      <c r="AR191" s="53">
        <f t="shared" si="18"/>
        <v>-191400.55000000028</v>
      </c>
      <c r="AS191" s="75" t="s">
        <v>258</v>
      </c>
    </row>
    <row r="192" spans="1:45" ht="18.75" x14ac:dyDescent="0.3">
      <c r="A192" s="32" t="s">
        <v>635</v>
      </c>
      <c r="B192" s="32" t="s">
        <v>340</v>
      </c>
      <c r="C192" s="32">
        <v>5658</v>
      </c>
      <c r="D192" s="32" t="s">
        <v>259</v>
      </c>
      <c r="E192" s="32" t="s">
        <v>259</v>
      </c>
      <c r="F192" s="36">
        <v>173946.23</v>
      </c>
      <c r="G192" s="36">
        <v>14222</v>
      </c>
      <c r="H192" s="36">
        <v>238675.32</v>
      </c>
      <c r="K192" s="126">
        <v>406617.53</v>
      </c>
      <c r="L192" s="126">
        <v>262990.7</v>
      </c>
      <c r="M192" s="59">
        <v>3900</v>
      </c>
      <c r="N192" s="59">
        <v>71210.5</v>
      </c>
      <c r="O192" s="59">
        <v>9720</v>
      </c>
      <c r="P192" s="59">
        <v>2434</v>
      </c>
      <c r="T192" s="126">
        <v>-580966.91</v>
      </c>
      <c r="U192" s="126">
        <v>1898710.57</v>
      </c>
      <c r="V192" s="33"/>
      <c r="W192" s="33">
        <v>1763518.47</v>
      </c>
      <c r="X192" s="33">
        <v>63000</v>
      </c>
      <c r="Y192" s="33">
        <v>641.15</v>
      </c>
      <c r="AA192" s="33">
        <v>1649657</v>
      </c>
      <c r="AC192" s="33">
        <v>145604</v>
      </c>
      <c r="AD192" s="37">
        <v>2322183</v>
      </c>
      <c r="AF192" s="37">
        <v>19034</v>
      </c>
      <c r="AH192" s="37">
        <v>1281026.1399999999</v>
      </c>
      <c r="AI192" s="37">
        <v>308733.86</v>
      </c>
      <c r="AM192" s="236">
        <f t="shared" si="13"/>
        <v>426843.55000000005</v>
      </c>
      <c r="AN192" s="38">
        <f t="shared" si="14"/>
        <v>87264.5</v>
      </c>
      <c r="AO192" s="53">
        <f t="shared" si="15"/>
        <v>339579.05000000005</v>
      </c>
      <c r="AP192" s="47">
        <f t="shared" si="16"/>
        <v>3622420.62</v>
      </c>
      <c r="AQ192" s="39">
        <f t="shared" si="17"/>
        <v>3930976.9999999995</v>
      </c>
      <c r="AR192" s="53">
        <f t="shared" si="18"/>
        <v>-308556.37999999942</v>
      </c>
      <c r="AS192" s="75" t="s">
        <v>259</v>
      </c>
    </row>
    <row r="193" spans="1:45" ht="18.75" x14ac:dyDescent="0.3">
      <c r="A193" s="32" t="s">
        <v>635</v>
      </c>
      <c r="B193" s="32" t="s">
        <v>340</v>
      </c>
      <c r="C193" s="32">
        <v>4763</v>
      </c>
      <c r="D193" s="32" t="s">
        <v>260</v>
      </c>
      <c r="E193" s="32" t="s">
        <v>260</v>
      </c>
      <c r="F193" s="36">
        <v>173992.53</v>
      </c>
      <c r="G193" s="36">
        <v>43076.98</v>
      </c>
      <c r="H193" s="36">
        <v>44753.07</v>
      </c>
      <c r="K193" s="126">
        <v>359174.72</v>
      </c>
      <c r="L193" s="126">
        <v>735444.96</v>
      </c>
      <c r="M193" s="59">
        <v>19500</v>
      </c>
      <c r="N193" s="59">
        <v>42353.04</v>
      </c>
      <c r="O193" s="59">
        <v>57350</v>
      </c>
      <c r="P193" s="59">
        <v>2502</v>
      </c>
      <c r="T193" s="126">
        <v>-738082.45</v>
      </c>
      <c r="U193" s="126">
        <v>2242933.0699999998</v>
      </c>
      <c r="V193" s="33"/>
      <c r="W193" s="33">
        <v>1266267.6000000001</v>
      </c>
      <c r="X193" s="33"/>
      <c r="Y193" s="33">
        <v>448.32</v>
      </c>
      <c r="AA193" s="33">
        <v>1608526.5</v>
      </c>
      <c r="AC193" s="33">
        <v>153459</v>
      </c>
      <c r="AD193" s="37">
        <v>2303332.5</v>
      </c>
      <c r="AF193" s="37">
        <v>22464</v>
      </c>
      <c r="AH193" s="37">
        <v>778748.12</v>
      </c>
      <c r="AI193" s="37">
        <v>194270.2</v>
      </c>
      <c r="AM193" s="236">
        <f t="shared" si="13"/>
        <v>261822.58000000002</v>
      </c>
      <c r="AN193" s="38">
        <f t="shared" si="14"/>
        <v>121705.04000000001</v>
      </c>
      <c r="AO193" s="53">
        <f t="shared" si="15"/>
        <v>140117.54</v>
      </c>
      <c r="AP193" s="47">
        <f t="shared" si="16"/>
        <v>3028701.42</v>
      </c>
      <c r="AQ193" s="39">
        <f t="shared" si="17"/>
        <v>3298814.8200000003</v>
      </c>
      <c r="AR193" s="53">
        <f t="shared" si="18"/>
        <v>-270113.40000000037</v>
      </c>
      <c r="AS193" s="75" t="s">
        <v>260</v>
      </c>
    </row>
    <row r="194" spans="1:45" ht="18.75" x14ac:dyDescent="0.3">
      <c r="A194" s="32" t="s">
        <v>635</v>
      </c>
      <c r="B194" s="32" t="s">
        <v>340</v>
      </c>
      <c r="C194" s="32">
        <v>3299</v>
      </c>
      <c r="D194" s="32" t="s">
        <v>303</v>
      </c>
      <c r="E194" s="32" t="s">
        <v>303</v>
      </c>
      <c r="F194" s="36">
        <v>409475.42</v>
      </c>
      <c r="G194" s="36">
        <v>22984.75</v>
      </c>
      <c r="H194" s="36">
        <v>159063.53</v>
      </c>
      <c r="K194" s="126">
        <v>872476.3</v>
      </c>
      <c r="L194" s="126">
        <v>600885.68999999994</v>
      </c>
      <c r="M194" s="59">
        <v>24670</v>
      </c>
      <c r="N194" s="59">
        <v>40762.550000000003</v>
      </c>
      <c r="P194" s="59">
        <v>2867.19</v>
      </c>
      <c r="T194" s="126">
        <v>-1578034.32</v>
      </c>
      <c r="U194" s="126">
        <v>3605471.06</v>
      </c>
      <c r="V194" s="33"/>
      <c r="W194" s="33">
        <v>1509298.04</v>
      </c>
      <c r="X194" s="33"/>
      <c r="Y194" s="33">
        <v>1123.01</v>
      </c>
      <c r="AA194" s="33">
        <v>933390</v>
      </c>
      <c r="AC194" s="33">
        <v>85880</v>
      </c>
      <c r="AD194" s="37">
        <v>1602326</v>
      </c>
      <c r="AF194" s="37">
        <v>13944</v>
      </c>
      <c r="AH194" s="37">
        <v>655081.56000000006</v>
      </c>
      <c r="AI194" s="37">
        <v>289190.28000000003</v>
      </c>
      <c r="AM194" s="236">
        <f t="shared" si="13"/>
        <v>591523.69999999995</v>
      </c>
      <c r="AN194" s="38">
        <f t="shared" si="14"/>
        <v>68299.740000000005</v>
      </c>
      <c r="AO194" s="53">
        <f t="shared" si="15"/>
        <v>523223.95999999996</v>
      </c>
      <c r="AP194" s="47">
        <f t="shared" si="16"/>
        <v>2529691.0499999998</v>
      </c>
      <c r="AQ194" s="39">
        <f t="shared" si="17"/>
        <v>2560541.84</v>
      </c>
      <c r="AR194" s="53">
        <f t="shared" si="18"/>
        <v>-30850.790000000037</v>
      </c>
      <c r="AS194" s="75" t="s">
        <v>312</v>
      </c>
    </row>
    <row r="195" spans="1:45" s="39" customFormat="1" x14ac:dyDescent="0.2">
      <c r="A195" s="39" t="s">
        <v>635</v>
      </c>
      <c r="B195" s="39" t="s">
        <v>340</v>
      </c>
      <c r="C195" s="39">
        <v>6443</v>
      </c>
      <c r="D195" s="39" t="s">
        <v>312</v>
      </c>
      <c r="E195" s="39" t="s">
        <v>312</v>
      </c>
      <c r="F195" s="36">
        <v>239615.12</v>
      </c>
      <c r="G195" s="36">
        <v>252473.4</v>
      </c>
      <c r="H195" s="36">
        <v>239863.36</v>
      </c>
      <c r="I195" s="36"/>
      <c r="J195" s="126"/>
      <c r="K195" s="126">
        <v>2528300.48</v>
      </c>
      <c r="L195" s="126">
        <v>396872.74</v>
      </c>
      <c r="M195" s="59">
        <v>3000</v>
      </c>
      <c r="N195" s="59">
        <v>54338.7</v>
      </c>
      <c r="O195" s="59"/>
      <c r="P195" s="59">
        <v>48626</v>
      </c>
      <c r="Q195" s="59"/>
      <c r="R195" s="126"/>
      <c r="S195" s="126"/>
      <c r="T195" s="126">
        <v>593197.43999999994</v>
      </c>
      <c r="U195" s="126">
        <v>3600900</v>
      </c>
      <c r="V195" s="33"/>
      <c r="W195" s="33">
        <v>1343826.45</v>
      </c>
      <c r="X195" s="33"/>
      <c r="Y195" s="33">
        <v>900.92</v>
      </c>
      <c r="Z195" s="33"/>
      <c r="AA195" s="33">
        <v>1169584.5</v>
      </c>
      <c r="AB195" s="33"/>
      <c r="AC195" s="33">
        <v>105336</v>
      </c>
      <c r="AD195" s="37">
        <v>1859196.5</v>
      </c>
      <c r="AE195" s="37"/>
      <c r="AF195" s="37">
        <v>20284</v>
      </c>
      <c r="AG195" s="37"/>
      <c r="AH195" s="37">
        <v>966157.41</v>
      </c>
      <c r="AI195" s="37">
        <v>416947</v>
      </c>
      <c r="AJ195" s="37"/>
      <c r="AK195" s="37"/>
      <c r="AL195" s="37"/>
      <c r="AM195" s="236">
        <f t="shared" si="13"/>
        <v>731951.88</v>
      </c>
      <c r="AN195" s="38">
        <f t="shared" si="14"/>
        <v>105964.7</v>
      </c>
      <c r="AO195" s="53">
        <f t="shared" si="15"/>
        <v>625987.18000000005</v>
      </c>
      <c r="AP195" s="47">
        <f t="shared" si="16"/>
        <v>2619647.87</v>
      </c>
      <c r="AQ195" s="39">
        <f t="shared" si="17"/>
        <v>3262584.91</v>
      </c>
      <c r="AR195" s="53">
        <f t="shared" si="18"/>
        <v>-642937.04</v>
      </c>
      <c r="AS195" s="32"/>
    </row>
    <row r="196" spans="1:45" x14ac:dyDescent="0.2">
      <c r="A196" s="32" t="s">
        <v>636</v>
      </c>
      <c r="B196" s="32" t="s">
        <v>341</v>
      </c>
      <c r="C196" s="32">
        <v>2592</v>
      </c>
      <c r="D196" s="32" t="s">
        <v>261</v>
      </c>
      <c r="E196" s="32" t="s">
        <v>261</v>
      </c>
      <c r="F196" s="36">
        <v>212954.23</v>
      </c>
      <c r="G196" s="36">
        <v>58989</v>
      </c>
      <c r="H196" s="36">
        <v>132323.43</v>
      </c>
      <c r="K196" s="126">
        <v>1069594.99</v>
      </c>
      <c r="L196" s="126">
        <v>69826.61</v>
      </c>
      <c r="M196" s="59">
        <v>0</v>
      </c>
      <c r="N196" s="59">
        <v>45402</v>
      </c>
      <c r="O196" s="59">
        <v>5000</v>
      </c>
      <c r="P196" s="59">
        <v>2036.88</v>
      </c>
      <c r="T196" s="126">
        <v>-1241993.56</v>
      </c>
      <c r="U196" s="126">
        <v>2938659.03</v>
      </c>
      <c r="V196" s="33"/>
      <c r="W196" s="33">
        <v>1249333.3899999999</v>
      </c>
      <c r="X196" s="33">
        <v>419990</v>
      </c>
      <c r="Y196" s="33">
        <v>655.25</v>
      </c>
      <c r="AA196" s="33">
        <v>1208045.1200000001</v>
      </c>
      <c r="AC196" s="33">
        <v>30300</v>
      </c>
      <c r="AD196" s="37">
        <v>1702693.12</v>
      </c>
      <c r="AF196" s="37">
        <v>23360</v>
      </c>
      <c r="AH196" s="37">
        <v>1067252.8999999999</v>
      </c>
      <c r="AI196" s="37">
        <v>318033.83</v>
      </c>
      <c r="AL196" s="37">
        <v>2400</v>
      </c>
      <c r="AM196" s="236">
        <f t="shared" si="13"/>
        <v>404266.66</v>
      </c>
      <c r="AN196" s="38">
        <f t="shared" si="14"/>
        <v>52438.879999999997</v>
      </c>
      <c r="AO196" s="53">
        <f t="shared" si="15"/>
        <v>351827.77999999997</v>
      </c>
      <c r="AP196" s="47">
        <f t="shared" si="16"/>
        <v>2908323.76</v>
      </c>
      <c r="AQ196" s="39">
        <f t="shared" si="17"/>
        <v>3113739.85</v>
      </c>
      <c r="AR196" s="53">
        <f t="shared" si="18"/>
        <v>-205416.09000000032</v>
      </c>
      <c r="AS196" s="39"/>
    </row>
    <row r="197" spans="1:45" x14ac:dyDescent="0.2">
      <c r="A197" s="32" t="s">
        <v>636</v>
      </c>
      <c r="B197" s="32" t="s">
        <v>341</v>
      </c>
      <c r="C197" s="32">
        <v>3070</v>
      </c>
      <c r="D197" s="32" t="s">
        <v>262</v>
      </c>
      <c r="E197" s="32" t="s">
        <v>262</v>
      </c>
      <c r="F197" s="36">
        <v>239576.95999999999</v>
      </c>
      <c r="G197" s="36">
        <v>19504</v>
      </c>
      <c r="H197" s="36">
        <v>145594.81</v>
      </c>
      <c r="K197" s="126">
        <v>1821942.7</v>
      </c>
      <c r="L197" s="126">
        <v>568566.68999999994</v>
      </c>
      <c r="M197" s="59">
        <v>0</v>
      </c>
      <c r="N197" s="59">
        <v>60749.61</v>
      </c>
      <c r="P197" s="59">
        <v>527.4</v>
      </c>
      <c r="T197" s="126">
        <v>2203771.14</v>
      </c>
      <c r="U197" s="126">
        <v>309271.51</v>
      </c>
      <c r="V197" s="33"/>
      <c r="W197" s="33">
        <v>1226083.97</v>
      </c>
      <c r="X197" s="33"/>
      <c r="Y197" s="33">
        <v>644.30999999999995</v>
      </c>
      <c r="AA197" s="33">
        <v>1404168.6</v>
      </c>
      <c r="AC197" s="33">
        <v>20650</v>
      </c>
      <c r="AD197" s="37">
        <v>1832598.6</v>
      </c>
      <c r="AG197" s="37">
        <v>7710</v>
      </c>
      <c r="AH197" s="37">
        <v>553829.4</v>
      </c>
      <c r="AI197" s="37">
        <v>36543.379999999997</v>
      </c>
      <c r="AM197" s="236">
        <f t="shared" ref="AM197:AM228" si="19">SUM(F197:I197)</f>
        <v>404675.77</v>
      </c>
      <c r="AN197" s="38">
        <f t="shared" ref="AN197:AN228" si="20">SUM(M197:Q197)</f>
        <v>61277.01</v>
      </c>
      <c r="AO197" s="53">
        <f t="shared" ref="AO197:AO228" si="21">AM197-AN197</f>
        <v>343398.76</v>
      </c>
      <c r="AP197" s="47">
        <f t="shared" ref="AP197:AP228" si="22">SUM(V197:AC197)</f>
        <v>2651546.88</v>
      </c>
      <c r="AQ197" s="39">
        <f t="shared" ref="AQ197:AQ228" si="23">SUM(AD197:AL197)</f>
        <v>2430681.38</v>
      </c>
      <c r="AR197" s="53">
        <f t="shared" ref="AR197:AR228" si="24">AP197-AQ197</f>
        <v>220865.5</v>
      </c>
    </row>
    <row r="198" spans="1:45" x14ac:dyDescent="0.2">
      <c r="A198" s="32" t="s">
        <v>636</v>
      </c>
      <c r="B198" s="32" t="s">
        <v>341</v>
      </c>
      <c r="C198" s="32">
        <v>5551</v>
      </c>
      <c r="D198" s="32" t="s">
        <v>263</v>
      </c>
      <c r="E198" s="32" t="s">
        <v>263</v>
      </c>
      <c r="F198" s="36">
        <v>591287.74</v>
      </c>
      <c r="G198" s="36">
        <v>197055</v>
      </c>
      <c r="H198" s="36">
        <v>119381.68</v>
      </c>
      <c r="K198" s="126">
        <v>3088454.16</v>
      </c>
      <c r="L198" s="126">
        <v>514556.79</v>
      </c>
      <c r="M198" s="59">
        <v>0</v>
      </c>
      <c r="N198" s="59">
        <v>69227</v>
      </c>
      <c r="P198" s="59">
        <v>637.85</v>
      </c>
      <c r="T198" s="126">
        <v>1329986.49</v>
      </c>
      <c r="U198" s="126">
        <v>2920045.89</v>
      </c>
      <c r="V198" s="33"/>
      <c r="W198" s="33">
        <v>1891187.11</v>
      </c>
      <c r="X198" s="33">
        <v>440200</v>
      </c>
      <c r="Y198" s="33">
        <v>657</v>
      </c>
      <c r="AA198" s="33">
        <v>1656904.75</v>
      </c>
      <c r="AC198" s="33">
        <v>61440</v>
      </c>
      <c r="AD198" s="37">
        <v>2419263.75</v>
      </c>
      <c r="AG198" s="37">
        <v>20558</v>
      </c>
      <c r="AH198" s="37">
        <v>1016436.86</v>
      </c>
      <c r="AI198" s="37">
        <v>400892.11</v>
      </c>
      <c r="AL198" s="37">
        <v>2400</v>
      </c>
      <c r="AM198" s="236">
        <f t="shared" si="19"/>
        <v>907724.41999999993</v>
      </c>
      <c r="AN198" s="38">
        <f t="shared" si="20"/>
        <v>69864.850000000006</v>
      </c>
      <c r="AO198" s="53">
        <f t="shared" si="21"/>
        <v>837859.57</v>
      </c>
      <c r="AP198" s="47">
        <f t="shared" si="22"/>
        <v>4050388.8600000003</v>
      </c>
      <c r="AQ198" s="39">
        <f t="shared" si="23"/>
        <v>3859550.7199999997</v>
      </c>
      <c r="AR198" s="53">
        <f t="shared" si="24"/>
        <v>190838.1400000006</v>
      </c>
    </row>
    <row r="199" spans="1:45" x14ac:dyDescent="0.2">
      <c r="A199" s="32" t="s">
        <v>636</v>
      </c>
      <c r="B199" s="32" t="s">
        <v>341</v>
      </c>
      <c r="C199" s="32">
        <v>1856</v>
      </c>
      <c r="D199" s="32" t="s">
        <v>264</v>
      </c>
      <c r="E199" s="32" t="s">
        <v>264</v>
      </c>
      <c r="F199" s="36">
        <v>440836.85</v>
      </c>
      <c r="G199" s="36">
        <v>66580</v>
      </c>
      <c r="H199" s="36">
        <v>88494.14</v>
      </c>
      <c r="K199" s="126">
        <v>622664.13</v>
      </c>
      <c r="L199" s="126">
        <v>382201.82</v>
      </c>
      <c r="M199" s="59">
        <v>9090</v>
      </c>
      <c r="N199" s="59">
        <v>192519.86</v>
      </c>
      <c r="O199" s="59">
        <v>2181.13</v>
      </c>
      <c r="P199" s="59">
        <v>5203.42</v>
      </c>
      <c r="T199" s="126">
        <v>-1137352.55</v>
      </c>
      <c r="U199" s="126">
        <v>2662416.9900000002</v>
      </c>
      <c r="V199" s="33"/>
      <c r="W199" s="33">
        <v>1041906.58</v>
      </c>
      <c r="X199" s="33"/>
      <c r="Y199" s="33">
        <v>876.21</v>
      </c>
      <c r="AA199" s="33">
        <v>697245</v>
      </c>
      <c r="AC199" s="33">
        <v>102800</v>
      </c>
      <c r="AD199" s="37">
        <v>1084970</v>
      </c>
      <c r="AF199" s="37">
        <v>6140</v>
      </c>
      <c r="AG199" s="37">
        <v>25376</v>
      </c>
      <c r="AH199" s="37">
        <v>723307.69</v>
      </c>
      <c r="AI199" s="37">
        <v>133916.01</v>
      </c>
      <c r="AL199" s="37">
        <v>2400</v>
      </c>
      <c r="AM199" s="236">
        <f t="shared" si="19"/>
        <v>595910.99</v>
      </c>
      <c r="AN199" s="38">
        <f t="shared" si="20"/>
        <v>208994.41</v>
      </c>
      <c r="AO199" s="53">
        <f t="shared" si="21"/>
        <v>386916.57999999996</v>
      </c>
      <c r="AP199" s="47">
        <f t="shared" si="22"/>
        <v>1842827.79</v>
      </c>
      <c r="AQ199" s="39">
        <f t="shared" si="23"/>
        <v>1976109.7</v>
      </c>
      <c r="AR199" s="53">
        <f t="shared" si="24"/>
        <v>-133281.90999999992</v>
      </c>
    </row>
    <row r="200" spans="1:45" x14ac:dyDescent="0.2">
      <c r="A200" s="32" t="s">
        <v>636</v>
      </c>
      <c r="B200" s="32" t="s">
        <v>341</v>
      </c>
      <c r="C200" s="32">
        <v>3255</v>
      </c>
      <c r="D200" s="32" t="s">
        <v>265</v>
      </c>
      <c r="E200" s="32" t="s">
        <v>265</v>
      </c>
      <c r="F200" s="36">
        <v>856394.67</v>
      </c>
      <c r="G200" s="36">
        <v>0</v>
      </c>
      <c r="H200" s="36">
        <v>106680.21</v>
      </c>
      <c r="K200" s="126">
        <v>514156.09</v>
      </c>
      <c r="L200" s="126">
        <v>196103.79</v>
      </c>
      <c r="M200" s="59">
        <v>0</v>
      </c>
      <c r="N200" s="59">
        <v>113284.3</v>
      </c>
      <c r="O200" s="59">
        <v>13318</v>
      </c>
      <c r="P200" s="59">
        <v>304.89999999999998</v>
      </c>
      <c r="T200" s="126">
        <v>-1051796.29</v>
      </c>
      <c r="U200" s="126">
        <v>2577037.9500000002</v>
      </c>
      <c r="V200" s="33"/>
      <c r="W200" s="33">
        <v>1252390.6000000001</v>
      </c>
      <c r="X200" s="33"/>
      <c r="Y200" s="33">
        <v>2926.46</v>
      </c>
      <c r="AA200" s="33">
        <v>834471.2</v>
      </c>
      <c r="AC200" s="33">
        <v>34200</v>
      </c>
      <c r="AD200" s="37">
        <v>1343998.2</v>
      </c>
      <c r="AG200" s="37">
        <v>8756</v>
      </c>
      <c r="AH200" s="37">
        <v>596256.29</v>
      </c>
      <c r="AI200" s="37">
        <v>150191.87</v>
      </c>
      <c r="AL200" s="37">
        <v>3600</v>
      </c>
      <c r="AM200" s="236">
        <f t="shared" si="19"/>
        <v>963074.88</v>
      </c>
      <c r="AN200" s="38">
        <f t="shared" si="20"/>
        <v>126907.2</v>
      </c>
      <c r="AO200" s="53">
        <f t="shared" si="21"/>
        <v>836167.68000000005</v>
      </c>
      <c r="AP200" s="47">
        <f t="shared" si="22"/>
        <v>2123988.2599999998</v>
      </c>
      <c r="AQ200" s="39">
        <f t="shared" si="23"/>
        <v>2102802.36</v>
      </c>
      <c r="AR200" s="53">
        <f t="shared" si="24"/>
        <v>21185.899999999907</v>
      </c>
    </row>
    <row r="201" spans="1:45" x14ac:dyDescent="0.2">
      <c r="A201" s="32" t="s">
        <v>644</v>
      </c>
      <c r="B201" s="32" t="s">
        <v>342</v>
      </c>
      <c r="C201" s="32">
        <v>3370</v>
      </c>
      <c r="D201" s="32" t="s">
        <v>266</v>
      </c>
      <c r="E201" s="32" t="s">
        <v>266</v>
      </c>
      <c r="F201" s="36">
        <v>1033389</v>
      </c>
      <c r="G201" s="36">
        <v>93322</v>
      </c>
      <c r="H201" s="36">
        <v>83905.32</v>
      </c>
      <c r="K201" s="126">
        <v>1053817.99</v>
      </c>
      <c r="L201" s="126">
        <v>879220.73</v>
      </c>
      <c r="M201" s="59">
        <v>0</v>
      </c>
      <c r="N201" s="59">
        <v>32975</v>
      </c>
      <c r="P201" s="59">
        <v>47671.31</v>
      </c>
      <c r="T201" s="126">
        <v>-82463.75</v>
      </c>
      <c r="U201" s="126">
        <v>2987149.95</v>
      </c>
      <c r="V201" s="33"/>
      <c r="W201" s="33">
        <v>1567815.25</v>
      </c>
      <c r="X201" s="33">
        <v>175543.1</v>
      </c>
      <c r="Y201" s="33">
        <v>2026.45</v>
      </c>
      <c r="AA201" s="33">
        <v>1398197</v>
      </c>
      <c r="AD201" s="37">
        <v>1855317</v>
      </c>
      <c r="AF201" s="37">
        <v>30540</v>
      </c>
      <c r="AG201" s="37">
        <v>784</v>
      </c>
      <c r="AH201" s="37">
        <v>794889.83</v>
      </c>
      <c r="AI201" s="37">
        <v>303728.44</v>
      </c>
      <c r="AM201" s="236">
        <f t="shared" si="19"/>
        <v>1210616.3200000001</v>
      </c>
      <c r="AN201" s="38">
        <f t="shared" si="20"/>
        <v>80646.31</v>
      </c>
      <c r="AO201" s="53">
        <f t="shared" si="21"/>
        <v>1129970.01</v>
      </c>
      <c r="AP201" s="47">
        <f t="shared" si="22"/>
        <v>3143581.8</v>
      </c>
      <c r="AQ201" s="39">
        <f t="shared" si="23"/>
        <v>2985259.27</v>
      </c>
      <c r="AR201" s="53">
        <f t="shared" si="24"/>
        <v>158322.5299999998</v>
      </c>
    </row>
    <row r="202" spans="1:45" x14ac:dyDescent="0.2">
      <c r="A202" s="32" t="s">
        <v>644</v>
      </c>
      <c r="B202" s="32" t="s">
        <v>342</v>
      </c>
      <c r="C202" s="32">
        <v>2669</v>
      </c>
      <c r="D202" s="32" t="s">
        <v>267</v>
      </c>
      <c r="E202" s="32" t="s">
        <v>267</v>
      </c>
      <c r="F202" s="36">
        <v>860910.47</v>
      </c>
      <c r="G202" s="36">
        <v>44745.09</v>
      </c>
      <c r="H202" s="36">
        <v>141493.37</v>
      </c>
      <c r="K202" s="126">
        <v>3323079.53</v>
      </c>
      <c r="L202" s="126">
        <v>259790.53</v>
      </c>
      <c r="M202" s="59">
        <v>0</v>
      </c>
      <c r="N202" s="59">
        <v>900</v>
      </c>
      <c r="T202" s="126">
        <v>1375112.46</v>
      </c>
      <c r="U202" s="126">
        <v>2987149.95</v>
      </c>
      <c r="V202" s="33"/>
      <c r="W202" s="33">
        <v>990892.2</v>
      </c>
      <c r="X202" s="33"/>
      <c r="Y202" s="33">
        <v>1358.12</v>
      </c>
      <c r="AA202" s="33">
        <v>1271500</v>
      </c>
      <c r="AD202" s="37">
        <v>1470660</v>
      </c>
      <c r="AF202" s="37">
        <v>15950</v>
      </c>
      <c r="AH202" s="37">
        <v>504135.25</v>
      </c>
      <c r="AI202" s="37">
        <v>6148.49</v>
      </c>
      <c r="AM202" s="236">
        <f t="shared" si="19"/>
        <v>1047148.9299999999</v>
      </c>
      <c r="AN202" s="38">
        <f t="shared" si="20"/>
        <v>900</v>
      </c>
      <c r="AO202" s="53">
        <f t="shared" si="21"/>
        <v>1046248.9299999999</v>
      </c>
      <c r="AP202" s="47">
        <f t="shared" si="22"/>
        <v>2263750.3199999998</v>
      </c>
      <c r="AQ202" s="39">
        <f t="shared" si="23"/>
        <v>1996893.74</v>
      </c>
      <c r="AR202" s="53">
        <f t="shared" si="24"/>
        <v>266856.57999999984</v>
      </c>
    </row>
    <row r="203" spans="1:45" x14ac:dyDescent="0.2">
      <c r="A203" s="32" t="s">
        <v>644</v>
      </c>
      <c r="B203" s="32" t="s">
        <v>342</v>
      </c>
      <c r="C203" s="32">
        <v>3178</v>
      </c>
      <c r="D203" s="32" t="s">
        <v>268</v>
      </c>
      <c r="E203" s="32" t="s">
        <v>268</v>
      </c>
      <c r="F203" s="36">
        <v>600840.88</v>
      </c>
      <c r="G203" s="36">
        <v>543322.06000000006</v>
      </c>
      <c r="H203" s="36">
        <v>64612.88</v>
      </c>
      <c r="K203" s="126">
        <v>900413.5</v>
      </c>
      <c r="L203" s="126">
        <v>350006.02</v>
      </c>
      <c r="M203" s="59">
        <v>0</v>
      </c>
      <c r="N203" s="59">
        <v>31036</v>
      </c>
      <c r="P203" s="59">
        <v>0</v>
      </c>
      <c r="T203" s="126">
        <v>170735.83</v>
      </c>
      <c r="U203" s="126">
        <v>2090614.96</v>
      </c>
      <c r="V203" s="33"/>
      <c r="W203" s="33">
        <v>1358590.18</v>
      </c>
      <c r="X203" s="33"/>
      <c r="Y203" s="33">
        <v>1365.33</v>
      </c>
      <c r="AA203" s="33">
        <v>1741562.4</v>
      </c>
      <c r="AC203" s="33">
        <v>110150</v>
      </c>
      <c r="AD203" s="37">
        <v>2139581.4</v>
      </c>
      <c r="AF203" s="37">
        <v>31890</v>
      </c>
      <c r="AG203" s="37">
        <v>3000</v>
      </c>
      <c r="AH203" s="37">
        <v>667825.1</v>
      </c>
      <c r="AI203" s="37">
        <v>201825.86</v>
      </c>
      <c r="AJ203" s="37">
        <v>737</v>
      </c>
      <c r="AM203" s="236">
        <f t="shared" si="19"/>
        <v>1208775.8199999998</v>
      </c>
      <c r="AN203" s="38">
        <f t="shared" si="20"/>
        <v>31036</v>
      </c>
      <c r="AO203" s="53">
        <f t="shared" si="21"/>
        <v>1177739.8199999998</v>
      </c>
      <c r="AP203" s="47">
        <f t="shared" si="22"/>
        <v>3211667.91</v>
      </c>
      <c r="AQ203" s="39">
        <f t="shared" si="23"/>
        <v>3044859.36</v>
      </c>
      <c r="AR203" s="53">
        <f t="shared" si="24"/>
        <v>166808.55000000028</v>
      </c>
    </row>
    <row r="204" spans="1:45" x14ac:dyDescent="0.2">
      <c r="A204" s="32" t="s">
        <v>644</v>
      </c>
      <c r="B204" s="32" t="s">
        <v>342</v>
      </c>
      <c r="C204" s="32">
        <v>4910</v>
      </c>
      <c r="D204" s="32" t="s">
        <v>269</v>
      </c>
      <c r="E204" s="32" t="s">
        <v>269</v>
      </c>
      <c r="F204" s="36">
        <v>804778.63</v>
      </c>
      <c r="G204" s="36">
        <v>270505.84000000003</v>
      </c>
      <c r="H204" s="36">
        <v>115640.83</v>
      </c>
      <c r="K204" s="126">
        <v>667059.49</v>
      </c>
      <c r="L204" s="126">
        <v>589656.30000000005</v>
      </c>
      <c r="N204" s="59">
        <v>19635</v>
      </c>
      <c r="P204" s="59">
        <v>0</v>
      </c>
      <c r="T204" s="126">
        <v>1603192.84</v>
      </c>
      <c r="U204" s="126">
        <v>433496.95</v>
      </c>
      <c r="V204" s="33"/>
      <c r="W204" s="33">
        <v>1934498.98</v>
      </c>
      <c r="X204" s="33">
        <v>161764</v>
      </c>
      <c r="Y204" s="33">
        <v>1706.49</v>
      </c>
      <c r="AA204" s="33">
        <v>1275080</v>
      </c>
      <c r="AD204" s="37">
        <v>1653169</v>
      </c>
      <c r="AF204" s="37">
        <v>18800</v>
      </c>
      <c r="AG204" s="37">
        <v>15069</v>
      </c>
      <c r="AH204" s="37">
        <v>1202393.93</v>
      </c>
      <c r="AI204" s="37">
        <v>92301.24</v>
      </c>
      <c r="AM204" s="236">
        <f t="shared" si="19"/>
        <v>1190925.3</v>
      </c>
      <c r="AN204" s="38">
        <f t="shared" si="20"/>
        <v>19635</v>
      </c>
      <c r="AO204" s="53">
        <f t="shared" si="21"/>
        <v>1171290.3</v>
      </c>
      <c r="AP204" s="47">
        <f t="shared" si="22"/>
        <v>3373049.47</v>
      </c>
      <c r="AQ204" s="39">
        <f t="shared" si="23"/>
        <v>2981733.17</v>
      </c>
      <c r="AR204" s="53">
        <f t="shared" si="24"/>
        <v>391316.30000000028</v>
      </c>
    </row>
    <row r="205" spans="1:45" x14ac:dyDescent="0.2">
      <c r="A205" s="32" t="s">
        <v>647</v>
      </c>
      <c r="B205" s="32" t="s">
        <v>343</v>
      </c>
      <c r="C205" s="32">
        <v>3364</v>
      </c>
      <c r="D205" s="32" t="s">
        <v>270</v>
      </c>
      <c r="E205" s="32" t="s">
        <v>270</v>
      </c>
      <c r="F205" s="36">
        <v>649654.56999999995</v>
      </c>
      <c r="G205" s="36">
        <v>4967.45</v>
      </c>
      <c r="H205" s="36">
        <v>89739.42</v>
      </c>
      <c r="I205" s="36">
        <v>4817</v>
      </c>
      <c r="K205" s="126">
        <v>1021518.73</v>
      </c>
      <c r="L205" s="126">
        <v>432356.39</v>
      </c>
      <c r="M205" s="59">
        <v>3500</v>
      </c>
      <c r="N205" s="59">
        <v>-156728.34</v>
      </c>
      <c r="O205" s="59">
        <v>7640</v>
      </c>
      <c r="P205" s="59">
        <v>-839</v>
      </c>
      <c r="T205" s="126">
        <v>-1705109.49</v>
      </c>
      <c r="U205" s="126">
        <v>4047651.72</v>
      </c>
      <c r="V205" s="33"/>
      <c r="W205" s="33">
        <v>748941.66</v>
      </c>
      <c r="X205" s="33">
        <v>157710</v>
      </c>
      <c r="Y205" s="33">
        <v>1036.3800000000001</v>
      </c>
      <c r="AD205" s="37">
        <v>298720</v>
      </c>
      <c r="AF205" s="37">
        <v>11944</v>
      </c>
      <c r="AG205" s="37">
        <v>9228</v>
      </c>
      <c r="AH205" s="37">
        <v>525784.32999999996</v>
      </c>
      <c r="AI205" s="37">
        <v>55073.04</v>
      </c>
      <c r="AM205" s="236">
        <f t="shared" si="19"/>
        <v>749178.44</v>
      </c>
      <c r="AN205" s="38">
        <f t="shared" si="20"/>
        <v>-146427.34</v>
      </c>
      <c r="AO205" s="53">
        <f t="shared" si="21"/>
        <v>895605.77999999991</v>
      </c>
      <c r="AP205" s="47">
        <f t="shared" si="22"/>
        <v>907688.04</v>
      </c>
      <c r="AQ205" s="39">
        <f t="shared" si="23"/>
        <v>900749.37</v>
      </c>
      <c r="AR205" s="53">
        <f t="shared" si="24"/>
        <v>6938.6700000000419</v>
      </c>
    </row>
    <row r="206" spans="1:45" x14ac:dyDescent="0.2">
      <c r="A206" s="32" t="s">
        <v>647</v>
      </c>
      <c r="B206" s="32" t="s">
        <v>343</v>
      </c>
      <c r="C206" s="32">
        <v>2488</v>
      </c>
      <c r="D206" s="32" t="s">
        <v>271</v>
      </c>
      <c r="E206" s="32" t="s">
        <v>271</v>
      </c>
      <c r="F206" s="36">
        <v>505785.03</v>
      </c>
      <c r="G206" s="36">
        <v>54.44</v>
      </c>
      <c r="H206" s="36">
        <v>45532.31</v>
      </c>
      <c r="K206" s="126">
        <v>993319.29</v>
      </c>
      <c r="L206" s="126">
        <v>297059.68</v>
      </c>
      <c r="N206" s="59">
        <v>34489.410000000003</v>
      </c>
      <c r="P206" s="59">
        <v>0</v>
      </c>
      <c r="T206" s="126">
        <v>901527.25</v>
      </c>
      <c r="U206" s="126">
        <v>769808.6</v>
      </c>
      <c r="V206" s="33"/>
      <c r="W206" s="33">
        <v>1089085.8500000001</v>
      </c>
      <c r="X206" s="33">
        <v>30350</v>
      </c>
      <c r="Y206" s="33">
        <v>657.58</v>
      </c>
      <c r="AA206" s="33">
        <v>843934</v>
      </c>
      <c r="AC206" s="33">
        <v>13343</v>
      </c>
      <c r="AD206" s="37">
        <v>1032769</v>
      </c>
      <c r="AF206" s="37">
        <v>28800</v>
      </c>
      <c r="AH206" s="37">
        <v>620469.15</v>
      </c>
      <c r="AI206" s="37">
        <v>157516.79</v>
      </c>
      <c r="AL206" s="37">
        <v>1890</v>
      </c>
      <c r="AM206" s="236">
        <f t="shared" si="19"/>
        <v>551371.78</v>
      </c>
      <c r="AN206" s="38">
        <f t="shared" si="20"/>
        <v>34489.410000000003</v>
      </c>
      <c r="AO206" s="53">
        <f t="shared" si="21"/>
        <v>516882.37</v>
      </c>
      <c r="AP206" s="47">
        <f t="shared" si="22"/>
        <v>1977370.4300000002</v>
      </c>
      <c r="AQ206" s="39">
        <f t="shared" si="23"/>
        <v>1841444.94</v>
      </c>
      <c r="AR206" s="53">
        <f t="shared" si="24"/>
        <v>135925.49000000022</v>
      </c>
    </row>
    <row r="207" spans="1:45" x14ac:dyDescent="0.2">
      <c r="A207" s="32" t="s">
        <v>647</v>
      </c>
      <c r="B207" s="32" t="s">
        <v>343</v>
      </c>
      <c r="C207" s="32">
        <v>3183</v>
      </c>
      <c r="D207" s="32" t="s">
        <v>272</v>
      </c>
      <c r="E207" s="32" t="s">
        <v>272</v>
      </c>
      <c r="F207" s="36">
        <v>313835.2</v>
      </c>
      <c r="G207" s="36">
        <v>131869.68</v>
      </c>
      <c r="H207" s="36">
        <v>78941.850000000006</v>
      </c>
      <c r="I207" s="36">
        <v>-11900</v>
      </c>
      <c r="K207" s="126">
        <v>1176502.77</v>
      </c>
      <c r="L207" s="126">
        <v>248108.07</v>
      </c>
      <c r="M207" s="59">
        <v>5970</v>
      </c>
      <c r="N207" s="59">
        <v>78681.42</v>
      </c>
      <c r="O207" s="59">
        <v>57679</v>
      </c>
      <c r="P207" s="59">
        <v>2696</v>
      </c>
      <c r="T207" s="126">
        <v>1844710.63</v>
      </c>
      <c r="U207" s="126"/>
      <c r="V207" s="33"/>
      <c r="W207" s="33">
        <v>1019737.49</v>
      </c>
      <c r="X207" s="33">
        <v>25500</v>
      </c>
      <c r="Y207" s="33">
        <v>609.82000000000005</v>
      </c>
      <c r="AA207" s="33">
        <v>1022840</v>
      </c>
      <c r="AC207" s="33">
        <v>8500</v>
      </c>
      <c r="AD207" s="37">
        <v>1194801</v>
      </c>
      <c r="AF207" s="37">
        <v>26960</v>
      </c>
      <c r="AH207" s="37">
        <v>772422.69</v>
      </c>
      <c r="AI207" s="37">
        <v>135383.1</v>
      </c>
      <c r="AM207" s="236">
        <f t="shared" si="19"/>
        <v>512746.73</v>
      </c>
      <c r="AN207" s="38">
        <f t="shared" si="20"/>
        <v>145026.41999999998</v>
      </c>
      <c r="AO207" s="53">
        <f t="shared" si="21"/>
        <v>367720.31</v>
      </c>
      <c r="AP207" s="47">
        <f t="shared" si="22"/>
        <v>2077187.31</v>
      </c>
      <c r="AQ207" s="39">
        <f t="shared" si="23"/>
        <v>2129566.79</v>
      </c>
      <c r="AR207" s="53">
        <f t="shared" si="24"/>
        <v>-52379.479999999981</v>
      </c>
    </row>
    <row r="208" spans="1:45" x14ac:dyDescent="0.2">
      <c r="A208" s="32" t="s">
        <v>647</v>
      </c>
      <c r="B208" s="32" t="s">
        <v>343</v>
      </c>
      <c r="C208" s="32">
        <v>1336</v>
      </c>
      <c r="D208" s="32" t="s">
        <v>273</v>
      </c>
      <c r="E208" s="32" t="s">
        <v>273</v>
      </c>
      <c r="F208" s="36">
        <v>231110.27</v>
      </c>
      <c r="G208" s="36">
        <v>26551.87</v>
      </c>
      <c r="H208" s="36">
        <v>29097.95</v>
      </c>
      <c r="I208" s="36">
        <v>0</v>
      </c>
      <c r="K208" s="126">
        <v>968478.58</v>
      </c>
      <c r="L208" s="126">
        <v>635309.14</v>
      </c>
      <c r="M208" s="59">
        <v>19345</v>
      </c>
      <c r="N208" s="59">
        <v>38349.5</v>
      </c>
      <c r="P208" s="59">
        <v>0</v>
      </c>
      <c r="T208" s="126">
        <v>-402342.97</v>
      </c>
      <c r="U208" s="126">
        <v>2464354.4300000002</v>
      </c>
      <c r="V208" s="33"/>
      <c r="W208" s="33">
        <v>843177.59</v>
      </c>
      <c r="X208" s="33"/>
      <c r="Y208" s="33">
        <v>250.86</v>
      </c>
      <c r="AA208" s="33">
        <v>717269</v>
      </c>
      <c r="AC208" s="33">
        <v>81000</v>
      </c>
      <c r="AD208" s="37">
        <v>1165659</v>
      </c>
      <c r="AF208" s="37">
        <v>640</v>
      </c>
      <c r="AG208" s="37">
        <v>34592</v>
      </c>
      <c r="AH208" s="37">
        <v>383322.32</v>
      </c>
      <c r="AI208" s="37">
        <v>286642.28000000003</v>
      </c>
      <c r="AM208" s="236">
        <f t="shared" si="19"/>
        <v>286760.08999999997</v>
      </c>
      <c r="AN208" s="38">
        <f t="shared" si="20"/>
        <v>57694.5</v>
      </c>
      <c r="AO208" s="53">
        <f t="shared" si="21"/>
        <v>229065.58999999997</v>
      </c>
      <c r="AP208" s="47">
        <f t="shared" si="22"/>
        <v>1641697.45</v>
      </c>
      <c r="AQ208" s="39">
        <f t="shared" si="23"/>
        <v>1870855.6</v>
      </c>
      <c r="AR208" s="53">
        <f t="shared" si="24"/>
        <v>-229158.15000000014</v>
      </c>
    </row>
    <row r="209" spans="1:44" x14ac:dyDescent="0.2">
      <c r="A209" s="32" t="s">
        <v>647</v>
      </c>
      <c r="B209" s="32" t="s">
        <v>343</v>
      </c>
      <c r="C209" s="32">
        <v>1938</v>
      </c>
      <c r="D209" s="32" t="s">
        <v>274</v>
      </c>
      <c r="E209" s="32" t="s">
        <v>274</v>
      </c>
      <c r="F209" s="36">
        <v>476927.24</v>
      </c>
      <c r="G209" s="36">
        <v>0</v>
      </c>
      <c r="H209" s="36">
        <v>33298.269999999997</v>
      </c>
      <c r="K209" s="126">
        <v>1555366.65</v>
      </c>
      <c r="L209" s="126">
        <v>585777.94999999995</v>
      </c>
      <c r="M209" s="59">
        <v>8150</v>
      </c>
      <c r="N209" s="59">
        <v>21649</v>
      </c>
      <c r="P209" s="59">
        <v>0</v>
      </c>
      <c r="T209" s="126">
        <v>1352477.09</v>
      </c>
      <c r="U209" s="126">
        <v>1488605.78</v>
      </c>
      <c r="V209" s="33"/>
      <c r="W209" s="33">
        <v>829478.25</v>
      </c>
      <c r="X209" s="33"/>
      <c r="Y209" s="33">
        <v>620.46</v>
      </c>
      <c r="AA209" s="33">
        <v>1199210</v>
      </c>
      <c r="AC209" s="33">
        <v>10000</v>
      </c>
      <c r="AD209" s="37">
        <v>1465260</v>
      </c>
      <c r="AF209" s="37">
        <v>24370</v>
      </c>
      <c r="AH209" s="37">
        <v>455524.02</v>
      </c>
      <c r="AI209" s="37">
        <v>313666.45</v>
      </c>
      <c r="AM209" s="236">
        <f t="shared" si="19"/>
        <v>510225.51</v>
      </c>
      <c r="AN209" s="38">
        <f t="shared" si="20"/>
        <v>29799</v>
      </c>
      <c r="AO209" s="53">
        <f t="shared" si="21"/>
        <v>480426.51</v>
      </c>
      <c r="AP209" s="47">
        <f t="shared" si="22"/>
        <v>2039308.71</v>
      </c>
      <c r="AQ209" s="39">
        <f t="shared" si="23"/>
        <v>2258820.4700000002</v>
      </c>
      <c r="AR209" s="53">
        <f t="shared" si="24"/>
        <v>-219511.76000000024</v>
      </c>
    </row>
    <row r="210" spans="1:44" x14ac:dyDescent="0.2">
      <c r="A210" s="32" t="s">
        <v>647</v>
      </c>
      <c r="B210" s="32" t="s">
        <v>343</v>
      </c>
      <c r="C210" s="32">
        <v>1099</v>
      </c>
      <c r="D210" s="32" t="s">
        <v>275</v>
      </c>
      <c r="E210" s="32" t="s">
        <v>275</v>
      </c>
      <c r="F210" s="36">
        <v>252200.63</v>
      </c>
      <c r="G210" s="36">
        <v>3194.53</v>
      </c>
      <c r="H210" s="36">
        <v>6780.8</v>
      </c>
      <c r="K210" s="126">
        <v>401433.37</v>
      </c>
      <c r="L210" s="126">
        <v>229076.56</v>
      </c>
      <c r="M210" s="59">
        <v>44125</v>
      </c>
      <c r="N210" s="59">
        <v>-36170</v>
      </c>
      <c r="P210" s="59">
        <v>698</v>
      </c>
      <c r="T210" s="126">
        <v>-1394976.45</v>
      </c>
      <c r="U210" s="126">
        <v>2328715.77</v>
      </c>
      <c r="V210" s="33"/>
      <c r="W210" s="33">
        <v>624991.26</v>
      </c>
      <c r="X210" s="33"/>
      <c r="Y210" s="33">
        <v>221.57</v>
      </c>
      <c r="AA210" s="33">
        <v>945735</v>
      </c>
      <c r="AD210" s="37">
        <v>1021650</v>
      </c>
      <c r="AF210" s="37">
        <v>46642</v>
      </c>
      <c r="AH210" s="37">
        <v>379139.45</v>
      </c>
      <c r="AI210" s="37">
        <v>173222.81</v>
      </c>
      <c r="AM210" s="236">
        <f t="shared" si="19"/>
        <v>262175.96000000002</v>
      </c>
      <c r="AN210" s="38">
        <f t="shared" si="20"/>
        <v>8653</v>
      </c>
      <c r="AO210" s="53">
        <f t="shared" si="21"/>
        <v>253522.96000000002</v>
      </c>
      <c r="AP210" s="47">
        <f t="shared" si="22"/>
        <v>1570947.83</v>
      </c>
      <c r="AQ210" s="39">
        <f t="shared" si="23"/>
        <v>1620654.26</v>
      </c>
      <c r="AR210" s="53">
        <f t="shared" si="24"/>
        <v>-49706.429999999935</v>
      </c>
    </row>
    <row r="211" spans="1:44" x14ac:dyDescent="0.2">
      <c r="A211" s="32" t="s">
        <v>647</v>
      </c>
      <c r="B211" s="32" t="s">
        <v>343</v>
      </c>
      <c r="C211" s="32">
        <v>3571</v>
      </c>
      <c r="D211" s="32" t="s">
        <v>276</v>
      </c>
      <c r="E211" s="32" t="s">
        <v>276</v>
      </c>
      <c r="F211" s="36">
        <v>829495.93</v>
      </c>
      <c r="G211" s="36">
        <v>9452.76</v>
      </c>
      <c r="H211" s="36">
        <v>201600.33</v>
      </c>
      <c r="I211" s="36">
        <v>0</v>
      </c>
      <c r="K211" s="126">
        <v>2323178.42</v>
      </c>
      <c r="L211" s="126">
        <v>598548.99</v>
      </c>
      <c r="N211" s="59">
        <v>313560</v>
      </c>
      <c r="P211" s="59">
        <v>0</v>
      </c>
      <c r="T211" s="126">
        <v>-671123.1</v>
      </c>
      <c r="U211" s="126">
        <v>4119895.74</v>
      </c>
      <c r="V211" s="33"/>
      <c r="W211" s="33">
        <v>1783817.2</v>
      </c>
      <c r="X211" s="33">
        <v>1162.2</v>
      </c>
      <c r="Z211" s="33">
        <v>1245000</v>
      </c>
      <c r="AA211" s="33">
        <v>65808</v>
      </c>
      <c r="AC211" s="33">
        <v>-1230000</v>
      </c>
      <c r="AD211" s="37">
        <v>697345</v>
      </c>
      <c r="AG211" s="37">
        <v>13965</v>
      </c>
      <c r="AH211" s="37">
        <v>747901.17</v>
      </c>
      <c r="AI211" s="37">
        <v>166307.44</v>
      </c>
      <c r="AL211" s="37">
        <v>40325</v>
      </c>
      <c r="AM211" s="236">
        <f t="shared" si="19"/>
        <v>1040549.02</v>
      </c>
      <c r="AN211" s="38">
        <f t="shared" si="20"/>
        <v>313560</v>
      </c>
      <c r="AO211" s="53">
        <f t="shared" si="21"/>
        <v>726989.02</v>
      </c>
      <c r="AP211" s="47">
        <f t="shared" si="22"/>
        <v>1865787.4</v>
      </c>
      <c r="AQ211" s="39">
        <f t="shared" si="23"/>
        <v>1665843.6099999999</v>
      </c>
      <c r="AR211" s="53">
        <f t="shared" si="24"/>
        <v>199943.79000000004</v>
      </c>
    </row>
    <row r="212" spans="1:44" x14ac:dyDescent="0.2">
      <c r="A212" s="32" t="s">
        <v>647</v>
      </c>
      <c r="B212" s="32" t="s">
        <v>343</v>
      </c>
      <c r="C212" s="32">
        <v>2682</v>
      </c>
      <c r="D212" s="32" t="s">
        <v>300</v>
      </c>
      <c r="E212" s="32" t="s">
        <v>300</v>
      </c>
      <c r="F212" s="36">
        <v>681755.94</v>
      </c>
      <c r="G212" s="36">
        <v>2354.59</v>
      </c>
      <c r="H212" s="36">
        <v>31453.43</v>
      </c>
      <c r="I212" s="36">
        <v>0</v>
      </c>
      <c r="K212" s="126">
        <v>923411.46</v>
      </c>
      <c r="L212" s="126">
        <v>193925.11</v>
      </c>
      <c r="M212" s="59">
        <v>9100</v>
      </c>
      <c r="N212" s="59">
        <v>29822.25</v>
      </c>
      <c r="P212" s="59">
        <v>16078</v>
      </c>
      <c r="T212" s="126">
        <v>-1115523.68</v>
      </c>
      <c r="U212" s="126">
        <v>2992215.82</v>
      </c>
      <c r="V212" s="33"/>
      <c r="W212" s="33">
        <v>961943.7</v>
      </c>
      <c r="X212" s="33">
        <v>234510</v>
      </c>
      <c r="Y212" s="33">
        <v>823.16</v>
      </c>
      <c r="AA212" s="33">
        <v>991175</v>
      </c>
      <c r="AD212" s="37">
        <v>1355221</v>
      </c>
      <c r="AF212" s="37">
        <v>19110</v>
      </c>
      <c r="AH212" s="37">
        <v>688780.82</v>
      </c>
      <c r="AI212" s="37">
        <v>224131.9</v>
      </c>
      <c r="AM212" s="236">
        <f t="shared" si="19"/>
        <v>715563.96</v>
      </c>
      <c r="AN212" s="38">
        <f t="shared" si="20"/>
        <v>55000.25</v>
      </c>
      <c r="AO212" s="53">
        <f t="shared" si="21"/>
        <v>660563.71</v>
      </c>
      <c r="AP212" s="47">
        <f t="shared" si="22"/>
        <v>2188451.86</v>
      </c>
      <c r="AQ212" s="39">
        <f t="shared" si="23"/>
        <v>2287243.7199999997</v>
      </c>
      <c r="AR212" s="53">
        <f t="shared" si="24"/>
        <v>-98791.85999999987</v>
      </c>
    </row>
    <row r="213" spans="1:44" s="251" customFormat="1" x14ac:dyDescent="0.2">
      <c r="A213" s="251" t="s">
        <v>647</v>
      </c>
      <c r="B213" s="251" t="s">
        <v>343</v>
      </c>
      <c r="C213" s="251">
        <v>961</v>
      </c>
      <c r="D213" s="251" t="s">
        <v>313</v>
      </c>
      <c r="E213" s="251" t="s">
        <v>313</v>
      </c>
      <c r="F213" s="36">
        <v>219755.13</v>
      </c>
      <c r="G213" s="36">
        <v>5400</v>
      </c>
      <c r="H213" s="36">
        <v>54433.7</v>
      </c>
      <c r="I213" s="36"/>
      <c r="J213" s="126"/>
      <c r="K213" s="126">
        <v>1453121.12</v>
      </c>
      <c r="L213" s="126">
        <v>229319.07</v>
      </c>
      <c r="M213" s="59">
        <v>0</v>
      </c>
      <c r="N213" s="59">
        <v>3688</v>
      </c>
      <c r="O213" s="59"/>
      <c r="P213" s="59">
        <v>0</v>
      </c>
      <c r="Q213" s="59"/>
      <c r="R213" s="126"/>
      <c r="S213" s="126"/>
      <c r="T213" s="126">
        <v>1035212.57</v>
      </c>
      <c r="U213" s="126">
        <v>889745.48</v>
      </c>
      <c r="V213" s="33"/>
      <c r="W213" s="33">
        <v>686978.83</v>
      </c>
      <c r="X213" s="33"/>
      <c r="Y213" s="33">
        <v>269.88</v>
      </c>
      <c r="Z213" s="33"/>
      <c r="AA213" s="33">
        <v>762920</v>
      </c>
      <c r="AB213" s="33"/>
      <c r="AC213" s="33">
        <v>18731.37</v>
      </c>
      <c r="AD213" s="37">
        <v>899976</v>
      </c>
      <c r="AE213" s="37"/>
      <c r="AF213" s="37"/>
      <c r="AG213" s="37">
        <v>13032</v>
      </c>
      <c r="AH213" s="37">
        <v>400256.98</v>
      </c>
      <c r="AI213" s="37">
        <v>122252.13</v>
      </c>
      <c r="AJ213" s="37"/>
      <c r="AK213" s="37"/>
      <c r="AL213" s="37"/>
      <c r="AM213" s="236">
        <f t="shared" si="19"/>
        <v>279588.83</v>
      </c>
      <c r="AN213" s="38">
        <f t="shared" si="20"/>
        <v>3688</v>
      </c>
      <c r="AO213" s="53">
        <f t="shared" si="21"/>
        <v>275900.83</v>
      </c>
      <c r="AP213" s="47">
        <f t="shared" si="22"/>
        <v>1468900.08</v>
      </c>
      <c r="AQ213" s="39">
        <f t="shared" si="23"/>
        <v>1435517.1099999999</v>
      </c>
      <c r="AR213" s="53">
        <f t="shared" si="24"/>
        <v>33382.970000000205</v>
      </c>
    </row>
    <row r="214" spans="1:44" x14ac:dyDescent="0.2">
      <c r="A214" s="32" t="s">
        <v>327</v>
      </c>
      <c r="B214" s="32" t="s">
        <v>328</v>
      </c>
      <c r="C214" s="32">
        <v>3472</v>
      </c>
      <c r="D214" s="32" t="s">
        <v>277</v>
      </c>
      <c r="E214" s="32" t="s">
        <v>277</v>
      </c>
      <c r="F214" s="36">
        <v>743644.97</v>
      </c>
      <c r="G214" s="36">
        <v>12984</v>
      </c>
      <c r="H214" s="36">
        <v>50310.03</v>
      </c>
      <c r="K214" s="126">
        <v>2035432.94</v>
      </c>
      <c r="L214" s="126">
        <v>561136.67000000004</v>
      </c>
      <c r="N214" s="59">
        <v>62841.35</v>
      </c>
      <c r="O214" s="59">
        <v>108596.19</v>
      </c>
      <c r="P214" s="59">
        <v>1060</v>
      </c>
      <c r="T214" s="126">
        <v>2799740.23</v>
      </c>
      <c r="U214" s="126">
        <v>574807.30000000005</v>
      </c>
      <c r="V214" s="33"/>
      <c r="W214" s="33">
        <v>971379.37</v>
      </c>
      <c r="X214" s="33">
        <v>90000</v>
      </c>
      <c r="Y214" s="33">
        <v>1305.21</v>
      </c>
      <c r="AA214" s="33">
        <v>1783200</v>
      </c>
      <c r="AD214" s="37">
        <v>2033800</v>
      </c>
      <c r="AF214" s="37">
        <v>21408</v>
      </c>
      <c r="AG214" s="37">
        <v>12776</v>
      </c>
      <c r="AH214" s="37">
        <v>650712.38</v>
      </c>
      <c r="AI214" s="37">
        <v>270724.65999999997</v>
      </c>
      <c r="AM214" s="236">
        <f t="shared" si="19"/>
        <v>806939</v>
      </c>
      <c r="AN214" s="38">
        <f t="shared" si="20"/>
        <v>172497.54</v>
      </c>
      <c r="AO214" s="53">
        <f t="shared" si="21"/>
        <v>634441.46</v>
      </c>
      <c r="AP214" s="47">
        <f t="shared" si="22"/>
        <v>2845884.58</v>
      </c>
      <c r="AQ214" s="39">
        <f t="shared" si="23"/>
        <v>2989421.04</v>
      </c>
      <c r="AR214" s="53">
        <f t="shared" si="24"/>
        <v>-143536.45999999996</v>
      </c>
    </row>
    <row r="215" spans="1:44" x14ac:dyDescent="0.2">
      <c r="A215" s="32" t="s">
        <v>327</v>
      </c>
      <c r="B215" s="32" t="s">
        <v>328</v>
      </c>
      <c r="C215" s="32">
        <v>3053</v>
      </c>
      <c r="D215" s="32" t="s">
        <v>278</v>
      </c>
      <c r="E215" s="32" t="s">
        <v>278</v>
      </c>
      <c r="F215" s="36">
        <v>234648.43</v>
      </c>
      <c r="G215" s="36">
        <v>283105</v>
      </c>
      <c r="H215" s="36">
        <v>213010.97</v>
      </c>
      <c r="K215" s="126">
        <v>1365238.89</v>
      </c>
      <c r="L215" s="126">
        <v>-16682.62</v>
      </c>
      <c r="M215" s="59">
        <v>56678</v>
      </c>
      <c r="N215" s="59">
        <v>98447.42</v>
      </c>
      <c r="O215" s="59">
        <v>101280</v>
      </c>
      <c r="P215" s="59">
        <v>0</v>
      </c>
      <c r="T215" s="126">
        <v>-237655.82</v>
      </c>
      <c r="U215" s="126">
        <v>2085517.75</v>
      </c>
      <c r="V215" s="33"/>
      <c r="W215" s="33">
        <v>1105876.21</v>
      </c>
      <c r="X215" s="33"/>
      <c r="AD215" s="37">
        <v>509774</v>
      </c>
      <c r="AF215" s="37">
        <v>21048</v>
      </c>
      <c r="AH215" s="37">
        <v>424729.85</v>
      </c>
      <c r="AI215" s="37">
        <v>175271.04000000001</v>
      </c>
      <c r="AM215" s="236">
        <f t="shared" si="19"/>
        <v>730764.4</v>
      </c>
      <c r="AN215" s="38">
        <f t="shared" si="20"/>
        <v>256405.41999999998</v>
      </c>
      <c r="AO215" s="53">
        <f t="shared" si="21"/>
        <v>474358.98000000004</v>
      </c>
      <c r="AP215" s="47">
        <f t="shared" si="22"/>
        <v>1105876.21</v>
      </c>
      <c r="AQ215" s="39">
        <f t="shared" si="23"/>
        <v>1130822.8899999999</v>
      </c>
      <c r="AR215" s="53">
        <f t="shared" si="24"/>
        <v>-24946.679999999935</v>
      </c>
    </row>
    <row r="216" spans="1:44" x14ac:dyDescent="0.2">
      <c r="A216" s="32" t="s">
        <v>327</v>
      </c>
      <c r="B216" s="32" t="s">
        <v>328</v>
      </c>
      <c r="C216" s="32">
        <v>5440</v>
      </c>
      <c r="D216" s="32" t="s">
        <v>279</v>
      </c>
      <c r="E216" s="32" t="s">
        <v>279</v>
      </c>
      <c r="F216" s="36">
        <v>1033886.37</v>
      </c>
      <c r="G216" s="36">
        <v>68150</v>
      </c>
      <c r="H216" s="36">
        <v>140892.39000000001</v>
      </c>
      <c r="K216" s="126">
        <v>1001025.94</v>
      </c>
      <c r="L216" s="126">
        <v>696788.32</v>
      </c>
      <c r="M216" s="59">
        <v>3000</v>
      </c>
      <c r="N216" s="59">
        <v>213261.02</v>
      </c>
      <c r="P216" s="59">
        <v>0</v>
      </c>
      <c r="R216" s="126">
        <v>31970</v>
      </c>
      <c r="T216" s="126">
        <v>-290165.94</v>
      </c>
      <c r="U216" s="126">
        <v>2982894.62</v>
      </c>
      <c r="V216" s="33"/>
      <c r="W216" s="33">
        <v>1628102.24</v>
      </c>
      <c r="X216" s="33"/>
      <c r="Y216" s="33">
        <v>1509.87</v>
      </c>
      <c r="AA216" s="33">
        <v>1607974.9</v>
      </c>
      <c r="AC216" s="33">
        <v>33000</v>
      </c>
      <c r="AD216" s="37">
        <v>2281884.9</v>
      </c>
      <c r="AF216" s="37">
        <v>28128</v>
      </c>
      <c r="AH216" s="37">
        <v>732444.03</v>
      </c>
      <c r="AI216" s="37">
        <v>228346.76</v>
      </c>
      <c r="AM216" s="236">
        <f t="shared" si="19"/>
        <v>1242928.7600000002</v>
      </c>
      <c r="AN216" s="38">
        <f t="shared" si="20"/>
        <v>216261.02</v>
      </c>
      <c r="AO216" s="53">
        <f t="shared" si="21"/>
        <v>1026667.7400000002</v>
      </c>
      <c r="AP216" s="47">
        <f t="shared" si="22"/>
        <v>3270587.01</v>
      </c>
      <c r="AQ216" s="39">
        <f t="shared" si="23"/>
        <v>3270803.6899999995</v>
      </c>
      <c r="AR216" s="53">
        <f t="shared" si="24"/>
        <v>-216.67999999970198</v>
      </c>
    </row>
    <row r="217" spans="1:44" x14ac:dyDescent="0.2">
      <c r="A217" s="32" t="s">
        <v>327</v>
      </c>
      <c r="B217" s="32" t="s">
        <v>328</v>
      </c>
      <c r="C217" s="32">
        <v>3137</v>
      </c>
      <c r="D217" s="32" t="s">
        <v>304</v>
      </c>
      <c r="E217" s="32" t="s">
        <v>304</v>
      </c>
      <c r="F217" s="36">
        <v>617056.42000000004</v>
      </c>
      <c r="G217" s="36">
        <v>15940</v>
      </c>
      <c r="H217" s="36">
        <v>41236</v>
      </c>
      <c r="K217" s="126">
        <v>2266904.41</v>
      </c>
      <c r="L217" s="126">
        <v>364859.89</v>
      </c>
      <c r="M217" s="59">
        <v>0</v>
      </c>
      <c r="N217" s="59">
        <v>121590.24</v>
      </c>
      <c r="O217" s="59">
        <v>216062.38</v>
      </c>
      <c r="P217" s="59">
        <v>1378</v>
      </c>
      <c r="T217" s="126">
        <v>1017417.76</v>
      </c>
      <c r="U217" s="126">
        <v>2454994.11</v>
      </c>
      <c r="V217" s="33"/>
      <c r="W217" s="33">
        <v>815740.79</v>
      </c>
      <c r="X217" s="33"/>
      <c r="Y217" s="33">
        <v>1133.3800000000001</v>
      </c>
      <c r="AA217" s="33">
        <v>640400</v>
      </c>
      <c r="AD217" s="37">
        <v>1022702</v>
      </c>
      <c r="AF217" s="37">
        <v>18008</v>
      </c>
      <c r="AG217" s="37">
        <v>1152</v>
      </c>
      <c r="AH217" s="37">
        <v>595338.54</v>
      </c>
      <c r="AI217" s="37">
        <v>325519.40000000002</v>
      </c>
      <c r="AM217" s="236">
        <f t="shared" si="19"/>
        <v>674232.42</v>
      </c>
      <c r="AN217" s="38">
        <f t="shared" si="20"/>
        <v>339030.62</v>
      </c>
      <c r="AO217" s="53">
        <f t="shared" si="21"/>
        <v>335201.80000000005</v>
      </c>
      <c r="AP217" s="47">
        <f t="shared" si="22"/>
        <v>1457274.17</v>
      </c>
      <c r="AQ217" s="39">
        <f t="shared" si="23"/>
        <v>1962719.94</v>
      </c>
      <c r="AR217" s="53">
        <f t="shared" si="24"/>
        <v>-505445.77</v>
      </c>
    </row>
    <row r="218" spans="1:44" x14ac:dyDescent="0.2">
      <c r="A218" s="32" t="s">
        <v>656</v>
      </c>
      <c r="B218" s="32" t="s">
        <v>344</v>
      </c>
      <c r="C218" s="32">
        <v>3937</v>
      </c>
      <c r="D218" s="32" t="s">
        <v>280</v>
      </c>
      <c r="E218" s="32" t="s">
        <v>280</v>
      </c>
      <c r="F218" s="36">
        <v>1310412.0900000001</v>
      </c>
      <c r="G218" s="36">
        <v>109613</v>
      </c>
      <c r="H218" s="36">
        <v>156696.94</v>
      </c>
      <c r="K218" s="126">
        <v>1691247</v>
      </c>
      <c r="L218" s="126">
        <v>426901.6</v>
      </c>
      <c r="M218" s="59">
        <v>7200</v>
      </c>
      <c r="N218" s="59">
        <v>31842.36</v>
      </c>
      <c r="O218" s="59">
        <v>17760</v>
      </c>
      <c r="P218" s="59">
        <v>104516.78</v>
      </c>
      <c r="T218" s="126">
        <v>1362789.45</v>
      </c>
      <c r="U218" s="126">
        <v>2233992.59</v>
      </c>
      <c r="V218" s="33"/>
      <c r="W218" s="33">
        <v>1640990.63</v>
      </c>
      <c r="X218" s="33">
        <v>73550</v>
      </c>
      <c r="Y218" s="33">
        <v>2569.5700000000002</v>
      </c>
      <c r="AA218" s="33">
        <v>1132070</v>
      </c>
      <c r="AC218" s="33">
        <v>90490</v>
      </c>
      <c r="AD218" s="37">
        <v>1511066</v>
      </c>
      <c r="AF218" s="37">
        <v>32469</v>
      </c>
      <c r="AH218" s="37">
        <v>1251289.48</v>
      </c>
      <c r="AI218" s="37">
        <v>208076.27</v>
      </c>
      <c r="AM218" s="236">
        <f t="shared" si="19"/>
        <v>1576722.03</v>
      </c>
      <c r="AN218" s="38">
        <f t="shared" si="20"/>
        <v>161319.14000000001</v>
      </c>
      <c r="AO218" s="53">
        <f t="shared" si="21"/>
        <v>1415402.8900000001</v>
      </c>
      <c r="AP218" s="47">
        <f t="shared" si="22"/>
        <v>2939670.2</v>
      </c>
      <c r="AQ218" s="39">
        <f t="shared" si="23"/>
        <v>3002900.75</v>
      </c>
      <c r="AR218" s="53">
        <f t="shared" si="24"/>
        <v>-63230.549999999814</v>
      </c>
    </row>
    <row r="219" spans="1:44" x14ac:dyDescent="0.2">
      <c r="A219" s="32" t="s">
        <v>656</v>
      </c>
      <c r="B219" s="32" t="s">
        <v>344</v>
      </c>
      <c r="C219" s="32">
        <v>3379</v>
      </c>
      <c r="D219" s="32" t="s">
        <v>281</v>
      </c>
      <c r="E219" s="32" t="s">
        <v>281</v>
      </c>
      <c r="F219" s="36">
        <v>587369.57999999996</v>
      </c>
      <c r="G219" s="36">
        <v>40206</v>
      </c>
      <c r="H219" s="36">
        <v>198453.06</v>
      </c>
      <c r="K219" s="126">
        <v>834944.37</v>
      </c>
      <c r="L219" s="126">
        <v>362180.25</v>
      </c>
      <c r="N219" s="59">
        <v>65395</v>
      </c>
      <c r="P219" s="59">
        <v>20800</v>
      </c>
      <c r="T219" s="126">
        <v>1981397.68</v>
      </c>
      <c r="U219" s="126"/>
      <c r="V219" s="33"/>
      <c r="W219" s="33">
        <v>178895.33</v>
      </c>
      <c r="X219" s="33"/>
      <c r="Y219" s="33">
        <v>943.64</v>
      </c>
      <c r="AA219" s="33">
        <v>826200</v>
      </c>
      <c r="AC219" s="33">
        <v>1036506.02</v>
      </c>
      <c r="AD219" s="37">
        <v>1250370</v>
      </c>
      <c r="AF219" s="37">
        <v>8600</v>
      </c>
      <c r="AH219" s="37">
        <v>681013.51</v>
      </c>
      <c r="AI219" s="37">
        <v>143300.9</v>
      </c>
      <c r="AL219" s="37">
        <v>3700</v>
      </c>
      <c r="AM219" s="236">
        <f t="shared" si="19"/>
        <v>826028.6399999999</v>
      </c>
      <c r="AN219" s="38">
        <f t="shared" si="20"/>
        <v>86195</v>
      </c>
      <c r="AO219" s="53">
        <f t="shared" si="21"/>
        <v>739833.6399999999</v>
      </c>
      <c r="AP219" s="47">
        <f t="shared" si="22"/>
        <v>2042544.99</v>
      </c>
      <c r="AQ219" s="39">
        <f t="shared" si="23"/>
        <v>2086984.41</v>
      </c>
      <c r="AR219" s="53">
        <f t="shared" si="24"/>
        <v>-44439.419999999925</v>
      </c>
    </row>
    <row r="220" spans="1:44" x14ac:dyDescent="0.2">
      <c r="A220" s="32" t="s">
        <v>656</v>
      </c>
      <c r="B220" s="32" t="s">
        <v>344</v>
      </c>
      <c r="C220" s="32">
        <v>2677</v>
      </c>
      <c r="D220" s="32" t="s">
        <v>282</v>
      </c>
      <c r="E220" s="32" t="s">
        <v>282</v>
      </c>
      <c r="F220" s="36">
        <v>774678.1</v>
      </c>
      <c r="G220" s="36">
        <v>59111</v>
      </c>
      <c r="H220" s="36">
        <v>94295.39</v>
      </c>
      <c r="K220" s="126">
        <v>3633362.89</v>
      </c>
      <c r="L220" s="126">
        <v>89523.27</v>
      </c>
      <c r="M220" s="59">
        <v>3800</v>
      </c>
      <c r="N220" s="59">
        <v>84200</v>
      </c>
      <c r="P220" s="59">
        <v>3168</v>
      </c>
      <c r="T220" s="126">
        <v>-8546</v>
      </c>
      <c r="U220" s="126">
        <v>4545147.6900000004</v>
      </c>
      <c r="V220" s="33"/>
      <c r="W220" s="33">
        <v>1015355.44</v>
      </c>
      <c r="X220" s="33">
        <v>60000</v>
      </c>
      <c r="Y220" s="33">
        <v>1469.63</v>
      </c>
      <c r="AA220" s="33">
        <v>669760</v>
      </c>
      <c r="AC220" s="33">
        <v>43643.47</v>
      </c>
      <c r="AD220" s="37">
        <v>1042812</v>
      </c>
      <c r="AF220" s="37">
        <v>8656</v>
      </c>
      <c r="AG220" s="37">
        <v>15260</v>
      </c>
      <c r="AH220" s="37">
        <v>595884.37</v>
      </c>
      <c r="AI220" s="37">
        <v>104415.21</v>
      </c>
      <c r="AM220" s="236">
        <f t="shared" si="19"/>
        <v>928084.49</v>
      </c>
      <c r="AN220" s="38">
        <f t="shared" si="20"/>
        <v>91168</v>
      </c>
      <c r="AO220" s="53">
        <f t="shared" si="21"/>
        <v>836916.49</v>
      </c>
      <c r="AP220" s="47">
        <f t="shared" si="22"/>
        <v>1790228.5399999998</v>
      </c>
      <c r="AQ220" s="39">
        <f t="shared" si="23"/>
        <v>1767027.58</v>
      </c>
      <c r="AR220" s="53">
        <f t="shared" si="24"/>
        <v>23200.95999999973</v>
      </c>
    </row>
    <row r="221" spans="1:44" x14ac:dyDescent="0.2">
      <c r="A221" s="32" t="s">
        <v>656</v>
      </c>
      <c r="B221" s="32" t="s">
        <v>344</v>
      </c>
      <c r="C221" s="32">
        <v>5725</v>
      </c>
      <c r="D221" s="32" t="s">
        <v>283</v>
      </c>
      <c r="E221" s="32" t="s">
        <v>283</v>
      </c>
      <c r="F221" s="36">
        <v>1713050.64</v>
      </c>
      <c r="G221" s="36">
        <v>85025.66</v>
      </c>
      <c r="H221" s="36">
        <v>115883.12</v>
      </c>
      <c r="K221" s="126">
        <v>2059304.72</v>
      </c>
      <c r="L221" s="126">
        <v>1050389.01</v>
      </c>
      <c r="M221" s="59">
        <v>45794.86</v>
      </c>
      <c r="N221" s="59">
        <v>150831</v>
      </c>
      <c r="P221" s="59">
        <v>3211.69</v>
      </c>
      <c r="T221" s="126">
        <v>-282615.44</v>
      </c>
      <c r="U221" s="126">
        <v>5050758.04</v>
      </c>
      <c r="V221" s="33"/>
      <c r="W221" s="33">
        <v>2377849.84</v>
      </c>
      <c r="X221" s="33">
        <v>207440</v>
      </c>
      <c r="Y221" s="33">
        <v>2832.17</v>
      </c>
      <c r="Z221" s="33">
        <v>305</v>
      </c>
      <c r="AA221" s="33">
        <v>1526160</v>
      </c>
      <c r="AC221" s="33">
        <v>90</v>
      </c>
      <c r="AD221" s="37">
        <v>2272426</v>
      </c>
      <c r="AG221" s="37">
        <v>39580</v>
      </c>
      <c r="AH221" s="37">
        <v>1371264.44</v>
      </c>
      <c r="AI221" s="37">
        <v>357402.57</v>
      </c>
      <c r="AJ221" s="37">
        <v>13356</v>
      </c>
      <c r="AL221" s="37">
        <v>4975</v>
      </c>
      <c r="AM221" s="236">
        <f t="shared" si="19"/>
        <v>1913959.42</v>
      </c>
      <c r="AN221" s="38">
        <f t="shared" si="20"/>
        <v>199837.55</v>
      </c>
      <c r="AO221" s="53">
        <f t="shared" si="21"/>
        <v>1714121.8699999999</v>
      </c>
      <c r="AP221" s="47">
        <f t="shared" si="22"/>
        <v>4114677.01</v>
      </c>
      <c r="AQ221" s="39">
        <f t="shared" si="23"/>
        <v>4059004.01</v>
      </c>
      <c r="AR221" s="53">
        <f t="shared" si="24"/>
        <v>55673</v>
      </c>
    </row>
    <row r="222" spans="1:44" x14ac:dyDescent="0.2">
      <c r="A222" s="32" t="s">
        <v>656</v>
      </c>
      <c r="B222" s="32" t="s">
        <v>344</v>
      </c>
      <c r="C222" s="32">
        <v>1534</v>
      </c>
      <c r="D222" s="32" t="s">
        <v>305</v>
      </c>
      <c r="E222" s="32" t="s">
        <v>305</v>
      </c>
      <c r="F222" s="36">
        <v>584075.99</v>
      </c>
      <c r="G222" s="36">
        <v>53802</v>
      </c>
      <c r="H222" s="36">
        <v>85782.46</v>
      </c>
      <c r="K222" s="126">
        <v>294198.37</v>
      </c>
      <c r="L222" s="126">
        <v>542544.43999999994</v>
      </c>
      <c r="M222" s="59">
        <v>20900</v>
      </c>
      <c r="N222" s="59">
        <v>44091</v>
      </c>
      <c r="P222" s="59">
        <v>9.4</v>
      </c>
      <c r="S222" s="126">
        <v>5360.35</v>
      </c>
      <c r="T222" s="126">
        <v>-727339.5</v>
      </c>
      <c r="U222" s="126">
        <v>2173373.37</v>
      </c>
      <c r="V222" s="33"/>
      <c r="W222" s="33">
        <v>936346.39</v>
      </c>
      <c r="X222" s="33"/>
      <c r="Y222" s="33">
        <v>997.36</v>
      </c>
      <c r="AA222" s="33">
        <v>779160</v>
      </c>
      <c r="AC222" s="33">
        <v>188365</v>
      </c>
      <c r="AD222" s="37">
        <v>1120370</v>
      </c>
      <c r="AF222" s="37">
        <v>20238</v>
      </c>
      <c r="AH222" s="37">
        <v>568021.15</v>
      </c>
      <c r="AI222" s="37">
        <v>151750.96</v>
      </c>
      <c r="AL222" s="37">
        <v>480</v>
      </c>
      <c r="AM222" s="236">
        <f t="shared" si="19"/>
        <v>723660.45</v>
      </c>
      <c r="AN222" s="38">
        <f t="shared" si="20"/>
        <v>65000.4</v>
      </c>
      <c r="AO222" s="53">
        <f t="shared" si="21"/>
        <v>658660.04999999993</v>
      </c>
      <c r="AP222" s="47">
        <f t="shared" si="22"/>
        <v>1904868.75</v>
      </c>
      <c r="AQ222" s="39">
        <f t="shared" si="23"/>
        <v>1860860.1099999999</v>
      </c>
      <c r="AR222" s="53">
        <f t="shared" si="24"/>
        <v>44008.64000000013</v>
      </c>
    </row>
    <row r="223" spans="1:44" x14ac:dyDescent="0.2">
      <c r="A223" s="32" t="s">
        <v>659</v>
      </c>
      <c r="B223" s="32" t="s">
        <v>333</v>
      </c>
      <c r="C223" s="32">
        <v>5579</v>
      </c>
      <c r="D223" s="32" t="s">
        <v>149</v>
      </c>
      <c r="E223" s="32" t="s">
        <v>149</v>
      </c>
      <c r="F223" s="36">
        <v>249030.08</v>
      </c>
      <c r="G223" s="36">
        <v>39678.25</v>
      </c>
      <c r="H223" s="36">
        <v>24429.25</v>
      </c>
      <c r="K223" s="126">
        <v>382429.92</v>
      </c>
      <c r="L223" s="126">
        <v>294544.43</v>
      </c>
      <c r="M223" s="59">
        <v>3558</v>
      </c>
      <c r="N223" s="59">
        <v>23280</v>
      </c>
      <c r="O223" s="59">
        <v>62000</v>
      </c>
      <c r="P223" s="59">
        <v>4455.6000000000004</v>
      </c>
      <c r="T223" s="126">
        <v>-2768608.84</v>
      </c>
      <c r="U223" s="126">
        <v>3760347.17</v>
      </c>
      <c r="V223" s="33"/>
      <c r="W223" s="33">
        <v>1661683.97</v>
      </c>
      <c r="X223" s="33">
        <v>369690</v>
      </c>
      <c r="Y223" s="33">
        <v>44.42</v>
      </c>
      <c r="AA223" s="33">
        <v>1463246.4</v>
      </c>
      <c r="AC223" s="33">
        <v>82800</v>
      </c>
      <c r="AD223" s="37">
        <v>1865050.4</v>
      </c>
      <c r="AF223" s="37">
        <v>10480</v>
      </c>
      <c r="AH223" s="37">
        <v>1572810.21</v>
      </c>
      <c r="AI223" s="37">
        <v>224044.18</v>
      </c>
      <c r="AM223" s="236">
        <f t="shared" si="19"/>
        <v>313137.57999999996</v>
      </c>
      <c r="AN223" s="38">
        <f t="shared" si="20"/>
        <v>93293.6</v>
      </c>
      <c r="AO223" s="53">
        <f t="shared" si="21"/>
        <v>219843.97999999995</v>
      </c>
      <c r="AP223" s="47">
        <f t="shared" si="22"/>
        <v>3577464.79</v>
      </c>
      <c r="AQ223" s="39">
        <f t="shared" si="23"/>
        <v>3672384.79</v>
      </c>
      <c r="AR223" s="53">
        <f t="shared" si="24"/>
        <v>-94920</v>
      </c>
    </row>
    <row r="224" spans="1:44" x14ac:dyDescent="0.2">
      <c r="A224" s="32" t="s">
        <v>659</v>
      </c>
      <c r="B224" s="32" t="s">
        <v>333</v>
      </c>
      <c r="C224" s="32">
        <v>2312</v>
      </c>
      <c r="D224" s="32" t="s">
        <v>152</v>
      </c>
      <c r="E224" s="32" t="s">
        <v>152</v>
      </c>
      <c r="F224" s="36">
        <v>123489.39</v>
      </c>
      <c r="G224" s="36">
        <v>122026.9</v>
      </c>
      <c r="H224" s="36">
        <v>109956.39</v>
      </c>
      <c r="K224" s="126">
        <v>243368.78</v>
      </c>
      <c r="L224" s="126">
        <v>142680.70000000001</v>
      </c>
      <c r="M224" s="59">
        <v>9666</v>
      </c>
      <c r="N224" s="59">
        <v>62776.07</v>
      </c>
      <c r="O224" s="59">
        <v>12500</v>
      </c>
      <c r="P224" s="59">
        <v>251.76</v>
      </c>
      <c r="T224" s="126">
        <v>-1745101.46</v>
      </c>
      <c r="U224" s="126">
        <v>2267172.48</v>
      </c>
      <c r="V224" s="33"/>
      <c r="W224" s="33">
        <v>1245651.6499999999</v>
      </c>
      <c r="X224" s="33">
        <v>102130.68</v>
      </c>
      <c r="Y224" s="33">
        <v>352.82</v>
      </c>
      <c r="AA224" s="33">
        <v>1134350</v>
      </c>
      <c r="AC224" s="33">
        <v>23500</v>
      </c>
      <c r="AD224" s="37">
        <v>1510801.4</v>
      </c>
      <c r="AF224" s="37">
        <v>14256</v>
      </c>
      <c r="AH224" s="37">
        <v>720295.19</v>
      </c>
      <c r="AI224" s="37">
        <v>126375.25</v>
      </c>
      <c r="AM224" s="236">
        <f t="shared" si="19"/>
        <v>355472.68</v>
      </c>
      <c r="AN224" s="38">
        <f t="shared" si="20"/>
        <v>85193.83</v>
      </c>
      <c r="AO224" s="53">
        <f t="shared" si="21"/>
        <v>270278.84999999998</v>
      </c>
      <c r="AP224" s="47">
        <f t="shared" si="22"/>
        <v>2505985.15</v>
      </c>
      <c r="AQ224" s="39">
        <f t="shared" si="23"/>
        <v>2371727.84</v>
      </c>
      <c r="AR224" s="53">
        <f t="shared" si="24"/>
        <v>134257.31000000006</v>
      </c>
    </row>
    <row r="225" spans="1:44" x14ac:dyDescent="0.2">
      <c r="A225" s="32" t="s">
        <v>659</v>
      </c>
      <c r="B225" s="32" t="s">
        <v>333</v>
      </c>
      <c r="C225" s="32">
        <v>2557</v>
      </c>
      <c r="D225" s="32" t="s">
        <v>153</v>
      </c>
      <c r="E225" s="32" t="s">
        <v>153</v>
      </c>
      <c r="F225" s="36">
        <v>193235.67</v>
      </c>
      <c r="G225" s="36">
        <v>10763</v>
      </c>
      <c r="H225" s="36">
        <v>71143.86</v>
      </c>
      <c r="K225" s="126">
        <v>397802.08</v>
      </c>
      <c r="L225" s="126">
        <v>372193.31</v>
      </c>
      <c r="N225" s="59">
        <v>51122.58</v>
      </c>
      <c r="O225" s="59">
        <v>5000</v>
      </c>
      <c r="P225" s="59">
        <v>-183.71</v>
      </c>
      <c r="S225" s="126">
        <v>-81450.33</v>
      </c>
      <c r="T225" s="126">
        <v>-861882.03</v>
      </c>
      <c r="U225" s="126">
        <v>1773271.96</v>
      </c>
      <c r="V225" s="33"/>
      <c r="W225" s="33">
        <v>1197813.56</v>
      </c>
      <c r="X225" s="33">
        <v>101790</v>
      </c>
      <c r="Y225" s="33">
        <v>428.55</v>
      </c>
      <c r="AA225" s="33">
        <v>1112313.3</v>
      </c>
      <c r="AC225" s="33">
        <v>58300</v>
      </c>
      <c r="AD225" s="37">
        <v>1331827.3</v>
      </c>
      <c r="AF225" s="37">
        <v>11880</v>
      </c>
      <c r="AH225" s="37">
        <v>821714.16</v>
      </c>
      <c r="AI225" s="37">
        <v>145964.5</v>
      </c>
      <c r="AM225" s="236">
        <f t="shared" si="19"/>
        <v>275142.53000000003</v>
      </c>
      <c r="AN225" s="38">
        <f t="shared" si="20"/>
        <v>55938.87</v>
      </c>
      <c r="AO225" s="53">
        <f t="shared" si="21"/>
        <v>219203.66000000003</v>
      </c>
      <c r="AP225" s="47">
        <f t="shared" si="22"/>
        <v>2470645.41</v>
      </c>
      <c r="AQ225" s="39">
        <f t="shared" si="23"/>
        <v>2311385.96</v>
      </c>
      <c r="AR225" s="53">
        <f t="shared" si="24"/>
        <v>159259.45000000019</v>
      </c>
    </row>
    <row r="226" spans="1:44" x14ac:dyDescent="0.2">
      <c r="A226" s="32" t="s">
        <v>659</v>
      </c>
      <c r="B226" s="32" t="s">
        <v>333</v>
      </c>
      <c r="C226" s="32">
        <v>7098</v>
      </c>
      <c r="D226" s="32" t="s">
        <v>157</v>
      </c>
      <c r="E226" s="32" t="s">
        <v>157</v>
      </c>
      <c r="F226" s="36">
        <v>997155.15</v>
      </c>
      <c r="G226" s="36">
        <v>59277.06</v>
      </c>
      <c r="H226" s="36">
        <v>50090</v>
      </c>
      <c r="K226" s="126">
        <v>1031785.64</v>
      </c>
      <c r="L226" s="126">
        <v>444417.31</v>
      </c>
      <c r="M226" s="59">
        <v>-1080</v>
      </c>
      <c r="N226" s="59">
        <v>39236.04</v>
      </c>
      <c r="O226" s="59">
        <v>10000</v>
      </c>
      <c r="P226" s="59">
        <v>54411.63</v>
      </c>
      <c r="R226" s="126">
        <v>5200</v>
      </c>
      <c r="T226" s="126">
        <v>-2131917.81</v>
      </c>
      <c r="U226" s="243">
        <v>4524693.96</v>
      </c>
      <c r="W226" s="275">
        <v>2792299.24</v>
      </c>
      <c r="X226" s="33">
        <v>221500</v>
      </c>
      <c r="Y226" s="33">
        <v>1567.8</v>
      </c>
      <c r="AA226" s="33">
        <v>1441675.56</v>
      </c>
      <c r="AC226" s="33">
        <v>185200</v>
      </c>
      <c r="AD226" s="37">
        <v>2365092.67</v>
      </c>
      <c r="AF226" s="37">
        <v>70052</v>
      </c>
      <c r="AH226" s="37">
        <v>1658906.77</v>
      </c>
      <c r="AI226" s="37">
        <v>466009.82</v>
      </c>
      <c r="AM226" s="236">
        <f t="shared" si="19"/>
        <v>1106522.21</v>
      </c>
      <c r="AN226" s="38">
        <f t="shared" si="20"/>
        <v>102567.67</v>
      </c>
      <c r="AO226" s="53">
        <f t="shared" si="21"/>
        <v>1003954.5399999999</v>
      </c>
      <c r="AP226" s="47">
        <f t="shared" si="22"/>
        <v>4642242.5999999996</v>
      </c>
      <c r="AQ226" s="39">
        <f t="shared" si="23"/>
        <v>4560061.26</v>
      </c>
      <c r="AR226" s="53">
        <f t="shared" si="24"/>
        <v>82181.339999999851</v>
      </c>
    </row>
    <row r="227" spans="1:44" x14ac:dyDescent="0.2">
      <c r="D227" s="32" t="s">
        <v>301</v>
      </c>
      <c r="E227" s="32" t="s">
        <v>301</v>
      </c>
      <c r="F227" s="36">
        <v>41162.29</v>
      </c>
      <c r="H227" s="36">
        <v>0</v>
      </c>
      <c r="L227" s="126">
        <v>15963.12</v>
      </c>
      <c r="M227" s="59">
        <v>0</v>
      </c>
      <c r="N227" s="59">
        <v>0</v>
      </c>
      <c r="P227" s="59">
        <v>20400</v>
      </c>
      <c r="T227" s="126">
        <v>-8797.39</v>
      </c>
      <c r="U227" s="126">
        <v>38702.339999999997</v>
      </c>
      <c r="V227" s="33"/>
      <c r="W227" s="33">
        <v>83000</v>
      </c>
      <c r="X227" s="33"/>
      <c r="Y227" s="33">
        <v>239.17</v>
      </c>
      <c r="AA227" s="33">
        <v>1329762.5</v>
      </c>
      <c r="AC227" s="33">
        <v>851214.88</v>
      </c>
      <c r="AD227" s="37">
        <v>1712477.5</v>
      </c>
      <c r="AF227" s="37">
        <v>7257</v>
      </c>
      <c r="AH227" s="37">
        <v>341872.69</v>
      </c>
      <c r="AI227" s="37">
        <v>9388.9</v>
      </c>
      <c r="AL227" s="37">
        <v>186400</v>
      </c>
      <c r="AM227" s="236">
        <f t="shared" si="19"/>
        <v>41162.29</v>
      </c>
      <c r="AN227" s="38">
        <f t="shared" si="20"/>
        <v>20400</v>
      </c>
      <c r="AO227" s="53">
        <f t="shared" si="21"/>
        <v>20762.29</v>
      </c>
      <c r="AP227" s="47">
        <f t="shared" si="22"/>
        <v>2264216.5499999998</v>
      </c>
      <c r="AQ227" s="39">
        <f t="shared" si="23"/>
        <v>2257396.09</v>
      </c>
      <c r="AR227" s="53">
        <f t="shared" si="24"/>
        <v>6820.4599999999627</v>
      </c>
    </row>
    <row r="228" spans="1:44" x14ac:dyDescent="0.2">
      <c r="D228" s="32" t="s">
        <v>316</v>
      </c>
      <c r="E228" s="32" t="s">
        <v>316</v>
      </c>
      <c r="F228" s="36">
        <v>1379167.98</v>
      </c>
      <c r="I228" s="36">
        <v>44120</v>
      </c>
      <c r="K228" s="126">
        <v>1</v>
      </c>
      <c r="L228" s="126">
        <v>2</v>
      </c>
      <c r="N228" s="59">
        <v>62737.919999999998</v>
      </c>
      <c r="P228" s="59">
        <v>1129200</v>
      </c>
      <c r="T228" s="126">
        <v>137083.92000000001</v>
      </c>
      <c r="U228" s="126">
        <v>180573.14</v>
      </c>
      <c r="V228" s="33"/>
      <c r="W228" s="33"/>
      <c r="X228" s="33"/>
      <c r="AF228" s="37">
        <v>4350</v>
      </c>
      <c r="AH228" s="37">
        <v>81954</v>
      </c>
      <c r="AM228" s="236">
        <f t="shared" si="19"/>
        <v>1423287.98</v>
      </c>
      <c r="AN228" s="38">
        <f t="shared" si="20"/>
        <v>1191937.92</v>
      </c>
      <c r="AO228" s="53">
        <f t="shared" si="21"/>
        <v>231350.06000000006</v>
      </c>
      <c r="AP228" s="47">
        <f t="shared" si="22"/>
        <v>0</v>
      </c>
      <c r="AQ228" s="39">
        <f t="shared" si="23"/>
        <v>86304</v>
      </c>
      <c r="AR228" s="53">
        <f t="shared" si="24"/>
        <v>-86304</v>
      </c>
    </row>
    <row r="229" spans="1:44" x14ac:dyDescent="0.2">
      <c r="D229" s="126"/>
    </row>
    <row r="230" spans="1:44" x14ac:dyDescent="0.2">
      <c r="D230" s="1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5"/>
  <sheetViews>
    <sheetView topLeftCell="D1" workbookViewId="0">
      <pane ySplit="3" topLeftCell="A4" activePane="bottomLeft" state="frozen"/>
      <selection pane="bottomLeft" activeCell="AJ1" sqref="F1:AJ1048576"/>
    </sheetView>
  </sheetViews>
  <sheetFormatPr defaultRowHeight="14.25" x14ac:dyDescent="0.2"/>
  <cols>
    <col min="1" max="1" width="8.125" style="106" customWidth="1"/>
    <col min="2" max="2" width="13.75" style="106" customWidth="1"/>
    <col min="3" max="3" width="9.375" style="278" customWidth="1"/>
    <col min="4" max="4" width="25.125" style="132" customWidth="1"/>
    <col min="5" max="5" width="25.875" style="132" customWidth="1"/>
    <col min="6" max="6" width="21.625" style="135" customWidth="1"/>
    <col min="7" max="7" width="25.125" style="278" customWidth="1"/>
    <col min="8" max="8" width="26.125" style="135" customWidth="1"/>
    <col min="9" max="9" width="23.375" style="131" customWidth="1"/>
    <col min="10" max="10" width="14.5" style="130" bestFit="1" customWidth="1"/>
    <col min="11" max="11" width="15.5" style="130" bestFit="1" customWidth="1"/>
    <col min="12" max="12" width="14.125" style="130" bestFit="1" customWidth="1"/>
    <col min="13" max="14" width="14.75" style="130" bestFit="1" customWidth="1"/>
    <col min="15" max="15" width="15.625" style="273" bestFit="1" customWidth="1"/>
    <col min="16" max="16" width="14.25" style="273" bestFit="1" customWidth="1"/>
    <col min="17" max="17" width="13.625" style="273" bestFit="1" customWidth="1"/>
    <col min="18" max="18" width="14.625" style="273" bestFit="1" customWidth="1"/>
    <col min="19" max="19" width="14.375" style="130" bestFit="1" customWidth="1"/>
    <col min="20" max="20" width="13.25" style="130" bestFit="1" customWidth="1"/>
    <col min="21" max="21" width="14.125" style="130" bestFit="1" customWidth="1"/>
    <col min="22" max="22" width="15.125" style="130" bestFit="1" customWidth="1"/>
    <col min="23" max="23" width="15.125" style="129" bestFit="1" customWidth="1"/>
    <col min="24" max="24" width="13.25" style="129" bestFit="1" customWidth="1"/>
    <col min="25" max="25" width="14.25" style="129" bestFit="1" customWidth="1"/>
    <col min="26" max="27" width="15.25" style="129" bestFit="1" customWidth="1"/>
    <col min="28" max="28" width="14.125" style="129" bestFit="1" customWidth="1"/>
    <col min="29" max="29" width="15.125" style="224" bestFit="1" customWidth="1"/>
    <col min="30" max="30" width="13.125" style="224" bestFit="1" customWidth="1"/>
    <col min="31" max="31" width="15.25" style="224" bestFit="1" customWidth="1"/>
    <col min="32" max="32" width="14.25" style="224" bestFit="1" customWidth="1"/>
    <col min="33" max="33" width="15.25" style="224" bestFit="1" customWidth="1"/>
    <col min="34" max="35" width="13.25" style="224" bestFit="1" customWidth="1"/>
    <col min="36" max="36" width="14.25" style="224" bestFit="1" customWidth="1"/>
    <col min="37" max="37" width="14.125" style="130" bestFit="1" customWidth="1"/>
    <col min="38" max="39" width="10.375" style="130" bestFit="1" customWidth="1"/>
    <col min="40" max="40" width="11.375" style="130" bestFit="1" customWidth="1"/>
    <col min="41" max="16384" width="9" style="130"/>
  </cols>
  <sheetData>
    <row r="1" spans="1:36" x14ac:dyDescent="0.2">
      <c r="A1" s="135"/>
      <c r="B1" s="135"/>
      <c r="D1" s="135"/>
      <c r="E1" s="132" t="s">
        <v>1410</v>
      </c>
      <c r="F1" s="135" t="s">
        <v>1616</v>
      </c>
      <c r="G1" s="278" t="s">
        <v>1618</v>
      </c>
      <c r="H1" s="135" t="s">
        <v>1620</v>
      </c>
      <c r="I1" s="131" t="s">
        <v>1678</v>
      </c>
      <c r="J1" s="130" t="s">
        <v>1680</v>
      </c>
      <c r="K1" s="130" t="s">
        <v>1622</v>
      </c>
      <c r="L1" s="130" t="s">
        <v>1624</v>
      </c>
      <c r="M1" s="130" t="s">
        <v>1626</v>
      </c>
      <c r="N1" s="130" t="s">
        <v>1688</v>
      </c>
      <c r="O1" s="273" t="s">
        <v>1628</v>
      </c>
      <c r="P1" s="273" t="s">
        <v>1630</v>
      </c>
      <c r="Q1" s="273" t="s">
        <v>1634</v>
      </c>
      <c r="R1" s="273" t="s">
        <v>1636</v>
      </c>
      <c r="S1" s="130" t="s">
        <v>1638</v>
      </c>
      <c r="T1" s="130" t="s">
        <v>1613</v>
      </c>
      <c r="U1" s="130" t="s">
        <v>1640</v>
      </c>
      <c r="V1" s="130" t="s">
        <v>1642</v>
      </c>
      <c r="W1" s="129" t="s">
        <v>1643</v>
      </c>
      <c r="X1" s="129" t="s">
        <v>1645</v>
      </c>
      <c r="Y1" s="129" t="s">
        <v>1647</v>
      </c>
      <c r="Z1" s="129" t="s">
        <v>1649</v>
      </c>
      <c r="AA1" s="129" t="s">
        <v>1651</v>
      </c>
      <c r="AB1" s="129" t="s">
        <v>1655</v>
      </c>
      <c r="AC1" s="224" t="s">
        <v>1657</v>
      </c>
      <c r="AD1" s="224" t="s">
        <v>1659</v>
      </c>
      <c r="AE1" s="224" t="s">
        <v>1661</v>
      </c>
      <c r="AF1" s="224" t="s">
        <v>1663</v>
      </c>
      <c r="AG1" s="224" t="s">
        <v>1665</v>
      </c>
      <c r="AH1" s="224" t="s">
        <v>1686</v>
      </c>
      <c r="AI1" s="224" t="s">
        <v>1667</v>
      </c>
      <c r="AJ1" s="224" t="s">
        <v>1669</v>
      </c>
    </row>
    <row r="2" spans="1:36" x14ac:dyDescent="0.2">
      <c r="A2" s="135"/>
      <c r="B2" s="135"/>
      <c r="D2" s="135"/>
      <c r="E2" s="132" t="s">
        <v>1411</v>
      </c>
      <c r="F2" s="135" t="s">
        <v>1617</v>
      </c>
      <c r="G2" s="278" t="s">
        <v>1619</v>
      </c>
      <c r="H2" s="135" t="s">
        <v>1621</v>
      </c>
      <c r="I2" s="131" t="s">
        <v>1679</v>
      </c>
      <c r="J2" s="130" t="s">
        <v>1681</v>
      </c>
      <c r="K2" s="130" t="s">
        <v>1623</v>
      </c>
      <c r="L2" s="130" t="s">
        <v>1625</v>
      </c>
      <c r="M2" s="130" t="s">
        <v>1627</v>
      </c>
      <c r="N2" s="130" t="s">
        <v>1689</v>
      </c>
      <c r="O2" s="273" t="s">
        <v>1629</v>
      </c>
      <c r="P2" s="273" t="s">
        <v>1631</v>
      </c>
      <c r="Q2" s="273" t="s">
        <v>1635</v>
      </c>
      <c r="R2" s="273" t="s">
        <v>1637</v>
      </c>
      <c r="S2" s="130" t="s">
        <v>1639</v>
      </c>
      <c r="T2" s="130" t="s">
        <v>1614</v>
      </c>
      <c r="U2" s="130" t="s">
        <v>1641</v>
      </c>
      <c r="V2" s="130" t="s">
        <v>1615</v>
      </c>
      <c r="W2" s="129" t="s">
        <v>1644</v>
      </c>
      <c r="X2" s="129" t="s">
        <v>1646</v>
      </c>
      <c r="Y2" s="129" t="s">
        <v>1648</v>
      </c>
      <c r="Z2" s="129" t="s">
        <v>1650</v>
      </c>
      <c r="AA2" s="129" t="s">
        <v>1652</v>
      </c>
      <c r="AB2" s="129" t="s">
        <v>1656</v>
      </c>
      <c r="AC2" s="224" t="s">
        <v>1658</v>
      </c>
      <c r="AD2" s="224" t="s">
        <v>1660</v>
      </c>
      <c r="AE2" s="224" t="s">
        <v>1662</v>
      </c>
      <c r="AF2" s="224" t="s">
        <v>1664</v>
      </c>
      <c r="AG2" s="224" t="s">
        <v>1666</v>
      </c>
      <c r="AH2" s="224" t="s">
        <v>1687</v>
      </c>
      <c r="AI2" s="224" t="s">
        <v>1668</v>
      </c>
      <c r="AJ2" s="224" t="s">
        <v>1670</v>
      </c>
    </row>
    <row r="3" spans="1:36" x14ac:dyDescent="0.2">
      <c r="A3" s="135"/>
      <c r="B3" s="135"/>
      <c r="D3" s="135"/>
      <c r="E3" s="132" t="s">
        <v>1412</v>
      </c>
      <c r="F3" s="135">
        <v>58642285.990000002</v>
      </c>
      <c r="G3" s="278">
        <v>8839887.4299999997</v>
      </c>
      <c r="H3" s="135">
        <v>7749923.3600000003</v>
      </c>
      <c r="I3" s="131">
        <v>3500</v>
      </c>
      <c r="J3" s="130">
        <v>0</v>
      </c>
      <c r="K3" s="130">
        <v>136952510.81999999</v>
      </c>
      <c r="L3" s="130">
        <v>31253222.460000001</v>
      </c>
      <c r="M3" s="130">
        <v>0</v>
      </c>
      <c r="N3" s="130">
        <v>0</v>
      </c>
      <c r="O3" s="273">
        <v>559194.98</v>
      </c>
      <c r="P3" s="273">
        <v>3044539.46</v>
      </c>
      <c r="Q3" s="273">
        <v>2036764.04</v>
      </c>
      <c r="R3" s="273">
        <v>1754647.04</v>
      </c>
      <c r="S3" s="130">
        <v>338333.53</v>
      </c>
      <c r="T3" s="130">
        <v>2898681.94</v>
      </c>
      <c r="U3" s="130">
        <v>34970891.170000002</v>
      </c>
      <c r="V3" s="130">
        <v>188095836.97</v>
      </c>
      <c r="W3" s="129">
        <v>135420336.49000001</v>
      </c>
      <c r="X3" s="129">
        <v>8379212.8200000003</v>
      </c>
      <c r="Y3" s="129">
        <v>101876.63</v>
      </c>
      <c r="Z3" s="129">
        <v>30513</v>
      </c>
      <c r="AA3" s="129">
        <v>124096403.97</v>
      </c>
      <c r="AB3" s="129">
        <v>14354136.720000001</v>
      </c>
      <c r="AC3" s="224">
        <v>179973685.06999999</v>
      </c>
      <c r="AD3" s="224">
        <v>1344839.34</v>
      </c>
      <c r="AE3" s="224">
        <v>2419079.61</v>
      </c>
      <c r="AF3" s="224">
        <v>65430313.979999997</v>
      </c>
      <c r="AG3" s="224">
        <v>22532528.809999999</v>
      </c>
      <c r="AH3" s="224">
        <v>86241</v>
      </c>
      <c r="AI3" s="224">
        <v>12455.82</v>
      </c>
      <c r="AJ3" s="224">
        <v>840895.07</v>
      </c>
    </row>
    <row r="4" spans="1:36" x14ac:dyDescent="0.2">
      <c r="A4" s="106" t="s">
        <v>665</v>
      </c>
      <c r="B4" s="106" t="s">
        <v>667</v>
      </c>
      <c r="C4" s="279">
        <v>6056</v>
      </c>
      <c r="D4" s="132" t="s">
        <v>669</v>
      </c>
      <c r="E4" s="132" t="s">
        <v>669</v>
      </c>
      <c r="F4" s="135">
        <v>485811.66</v>
      </c>
      <c r="G4" s="225">
        <v>30000</v>
      </c>
      <c r="H4" s="135">
        <v>84723.69</v>
      </c>
      <c r="K4" s="130">
        <v>4771887.91</v>
      </c>
      <c r="L4" s="130">
        <v>300866.62</v>
      </c>
      <c r="O4" s="273">
        <v>0</v>
      </c>
      <c r="P4" s="273">
        <v>6846.93</v>
      </c>
      <c r="Q4" s="273">
        <v>1267</v>
      </c>
      <c r="R4" s="273">
        <v>436.61</v>
      </c>
      <c r="U4" s="130">
        <v>4234178.49</v>
      </c>
      <c r="V4" s="130">
        <v>1723269</v>
      </c>
      <c r="W4" s="129">
        <v>1366140.34</v>
      </c>
      <c r="Y4" s="129">
        <v>713.76</v>
      </c>
      <c r="Z4" s="129">
        <v>350</v>
      </c>
      <c r="AA4" s="129">
        <v>1443220</v>
      </c>
      <c r="AB4" s="129">
        <v>55310</v>
      </c>
      <c r="AC4" s="224">
        <v>2049041</v>
      </c>
      <c r="AD4" s="224">
        <v>31275</v>
      </c>
      <c r="AE4" s="224">
        <v>15926</v>
      </c>
      <c r="AF4" s="224">
        <v>785145.93</v>
      </c>
      <c r="AG4" s="224">
        <v>277054.32</v>
      </c>
    </row>
    <row r="5" spans="1:36" x14ac:dyDescent="0.2">
      <c r="A5" s="106" t="s">
        <v>665</v>
      </c>
      <c r="B5" s="106" t="s">
        <v>667</v>
      </c>
      <c r="C5" s="279">
        <v>1965</v>
      </c>
      <c r="D5" s="132" t="s">
        <v>670</v>
      </c>
      <c r="E5" s="132" t="s">
        <v>670</v>
      </c>
      <c r="F5" s="135">
        <v>373209.8</v>
      </c>
      <c r="G5" s="225">
        <v>0</v>
      </c>
      <c r="H5" s="135">
        <v>72000.39</v>
      </c>
      <c r="K5" s="130">
        <v>690144.67</v>
      </c>
      <c r="L5" s="130">
        <v>404967.44</v>
      </c>
      <c r="O5" s="273">
        <v>0</v>
      </c>
      <c r="R5" s="273">
        <v>113.14</v>
      </c>
      <c r="U5" s="130">
        <v>-137267.06</v>
      </c>
      <c r="V5" s="130">
        <v>1740746.12</v>
      </c>
      <c r="W5" s="129">
        <v>686453.54</v>
      </c>
      <c r="X5" s="129">
        <v>205832</v>
      </c>
      <c r="Y5" s="129">
        <v>421.97</v>
      </c>
      <c r="Z5" s="129">
        <v>380</v>
      </c>
      <c r="AA5" s="129">
        <v>889970</v>
      </c>
      <c r="AB5" s="129">
        <v>11050</v>
      </c>
      <c r="AC5" s="224">
        <v>1100691</v>
      </c>
      <c r="AD5" s="224">
        <v>6825</v>
      </c>
      <c r="AE5" s="224">
        <v>23822</v>
      </c>
      <c r="AF5" s="224">
        <v>499068.22</v>
      </c>
      <c r="AG5" s="224">
        <v>223471.19</v>
      </c>
      <c r="AJ5" s="224">
        <v>3500</v>
      </c>
    </row>
    <row r="6" spans="1:36" x14ac:dyDescent="0.2">
      <c r="A6" s="106" t="s">
        <v>665</v>
      </c>
      <c r="B6" s="106" t="s">
        <v>667</v>
      </c>
      <c r="C6" s="279">
        <v>6832</v>
      </c>
      <c r="D6" s="132" t="s">
        <v>671</v>
      </c>
      <c r="E6" s="132" t="s">
        <v>671</v>
      </c>
      <c r="F6" s="135">
        <v>987484.29</v>
      </c>
      <c r="G6" s="225">
        <v>16536</v>
      </c>
      <c r="H6" s="135">
        <v>78222.240000000005</v>
      </c>
      <c r="K6" s="130">
        <v>1236765.54</v>
      </c>
      <c r="L6" s="130">
        <v>631268.55000000005</v>
      </c>
      <c r="O6" s="273">
        <v>0</v>
      </c>
      <c r="P6" s="273">
        <v>7821</v>
      </c>
      <c r="Q6" s="273">
        <v>185675.04</v>
      </c>
      <c r="R6" s="273">
        <v>94.38</v>
      </c>
      <c r="U6" s="130">
        <v>1237023.3799999999</v>
      </c>
      <c r="V6" s="130">
        <v>2169071.4500000002</v>
      </c>
      <c r="W6" s="129">
        <v>1964161.92</v>
      </c>
      <c r="Y6" s="129">
        <v>1991.67</v>
      </c>
      <c r="Z6" s="129">
        <v>2306</v>
      </c>
      <c r="AA6" s="129">
        <v>1559383.23</v>
      </c>
      <c r="AB6" s="129">
        <v>191450</v>
      </c>
      <c r="AC6" s="224">
        <v>2706367.23</v>
      </c>
      <c r="AD6" s="224">
        <v>62847</v>
      </c>
      <c r="AE6" s="224">
        <v>31606</v>
      </c>
      <c r="AF6" s="224">
        <v>1152954.51</v>
      </c>
      <c r="AG6" s="224">
        <v>409094.47</v>
      </c>
      <c r="AI6" s="224">
        <v>5832.24</v>
      </c>
    </row>
    <row r="7" spans="1:36" x14ac:dyDescent="0.2">
      <c r="A7" s="106" t="s">
        <v>665</v>
      </c>
      <c r="B7" s="106" t="s">
        <v>667</v>
      </c>
      <c r="C7" s="279">
        <v>3424</v>
      </c>
      <c r="D7" s="132" t="s">
        <v>672</v>
      </c>
      <c r="E7" s="132" t="s">
        <v>672</v>
      </c>
      <c r="F7" s="135">
        <v>753938.99</v>
      </c>
      <c r="G7" s="225">
        <v>47880</v>
      </c>
      <c r="H7" s="135">
        <v>127447.57</v>
      </c>
      <c r="K7" s="130">
        <v>368310.06</v>
      </c>
      <c r="L7" s="130">
        <v>338670.85</v>
      </c>
      <c r="O7" s="273">
        <v>19320</v>
      </c>
      <c r="R7" s="273">
        <v>0</v>
      </c>
      <c r="U7" s="130">
        <v>1590610.94</v>
      </c>
      <c r="V7" s="130">
        <v>235221.96</v>
      </c>
      <c r="W7" s="129">
        <v>953871.73</v>
      </c>
      <c r="X7" s="129">
        <v>344445</v>
      </c>
      <c r="Y7" s="129">
        <v>1150.81</v>
      </c>
      <c r="Z7" s="129">
        <v>2290</v>
      </c>
      <c r="AA7" s="129">
        <v>1258320</v>
      </c>
      <c r="AB7" s="129">
        <v>24262</v>
      </c>
      <c r="AC7" s="224">
        <v>1532627</v>
      </c>
      <c r="AD7" s="224">
        <v>53610</v>
      </c>
      <c r="AE7" s="224">
        <v>21752</v>
      </c>
      <c r="AF7" s="224">
        <v>684527.08</v>
      </c>
      <c r="AG7" s="224">
        <v>500722.89</v>
      </c>
      <c r="AI7" s="224">
        <v>6</v>
      </c>
    </row>
    <row r="8" spans="1:36" x14ac:dyDescent="0.2">
      <c r="A8" s="106" t="s">
        <v>665</v>
      </c>
      <c r="B8" s="106" t="s">
        <v>667</v>
      </c>
      <c r="C8" s="279">
        <v>3151</v>
      </c>
      <c r="D8" s="132" t="s">
        <v>673</v>
      </c>
      <c r="E8" s="132" t="s">
        <v>673</v>
      </c>
      <c r="F8" s="135">
        <v>592150.81000000006</v>
      </c>
      <c r="G8" s="225">
        <v>36403</v>
      </c>
      <c r="H8" s="135">
        <v>48724.33</v>
      </c>
      <c r="K8" s="130">
        <v>603532.43999999994</v>
      </c>
      <c r="L8" s="130">
        <v>368305.64</v>
      </c>
      <c r="O8" s="273">
        <v>0</v>
      </c>
      <c r="P8" s="273">
        <v>17055.009999999998</v>
      </c>
      <c r="Q8" s="273">
        <v>78054</v>
      </c>
      <c r="R8" s="273">
        <v>573.05999999999995</v>
      </c>
      <c r="U8" s="130">
        <v>-21429.97</v>
      </c>
      <c r="V8" s="130">
        <v>1649277.25</v>
      </c>
      <c r="W8" s="129">
        <v>863141.04</v>
      </c>
      <c r="X8" s="129">
        <v>0</v>
      </c>
      <c r="Y8" s="129">
        <v>981.79</v>
      </c>
      <c r="Z8" s="129">
        <v>1800</v>
      </c>
      <c r="AA8" s="129">
        <v>675840</v>
      </c>
      <c r="AB8" s="129">
        <v>90000</v>
      </c>
      <c r="AC8" s="224">
        <v>882920</v>
      </c>
      <c r="AD8" s="224">
        <v>19544</v>
      </c>
      <c r="AF8" s="224">
        <v>606433.80000000005</v>
      </c>
      <c r="AG8" s="224">
        <v>197270.16</v>
      </c>
      <c r="AI8" s="224">
        <v>8</v>
      </c>
    </row>
    <row r="9" spans="1:36" x14ac:dyDescent="0.2">
      <c r="A9" s="106" t="s">
        <v>665</v>
      </c>
      <c r="B9" s="106" t="s">
        <v>667</v>
      </c>
      <c r="C9" s="279">
        <v>3123</v>
      </c>
      <c r="D9" s="132" t="s">
        <v>674</v>
      </c>
      <c r="E9" s="132" t="s">
        <v>674</v>
      </c>
      <c r="F9" s="135">
        <v>618234.86</v>
      </c>
      <c r="G9" s="225">
        <v>7800</v>
      </c>
      <c r="H9" s="135">
        <v>131447.20000000001</v>
      </c>
      <c r="K9" s="130">
        <v>361558.32</v>
      </c>
      <c r="L9" s="130">
        <v>298931.84000000003</v>
      </c>
      <c r="R9" s="273">
        <v>0</v>
      </c>
      <c r="U9" s="130">
        <v>335620.57</v>
      </c>
      <c r="V9" s="130">
        <v>991159.3</v>
      </c>
      <c r="W9" s="129">
        <v>1008300.86</v>
      </c>
      <c r="X9" s="129">
        <v>58800</v>
      </c>
      <c r="Y9" s="129">
        <v>780.6</v>
      </c>
      <c r="Z9" s="129">
        <v>1392</v>
      </c>
      <c r="AA9" s="129">
        <v>780880</v>
      </c>
      <c r="AB9" s="129">
        <v>19700</v>
      </c>
      <c r="AC9" s="224">
        <v>1185495</v>
      </c>
      <c r="AE9" s="224">
        <v>17144</v>
      </c>
      <c r="AF9" s="224">
        <v>473163.92</v>
      </c>
      <c r="AG9" s="224">
        <v>99460.33</v>
      </c>
      <c r="AI9" s="224">
        <v>3397.86</v>
      </c>
    </row>
    <row r="10" spans="1:36" x14ac:dyDescent="0.2">
      <c r="A10" s="106" t="s">
        <v>665</v>
      </c>
      <c r="B10" s="106" t="s">
        <v>667</v>
      </c>
      <c r="C10" s="279">
        <v>1839</v>
      </c>
      <c r="D10" s="132" t="s">
        <v>675</v>
      </c>
      <c r="E10" s="132" t="s">
        <v>675</v>
      </c>
      <c r="F10" s="135">
        <v>343386.06</v>
      </c>
      <c r="G10" s="225">
        <v>9368</v>
      </c>
      <c r="H10" s="135">
        <v>61450.12</v>
      </c>
      <c r="K10" s="130">
        <v>852033.12</v>
      </c>
      <c r="L10" s="130">
        <v>291658.19</v>
      </c>
      <c r="P10" s="273">
        <v>21100.52</v>
      </c>
      <c r="Q10" s="273">
        <v>1039</v>
      </c>
      <c r="R10" s="273">
        <v>9.4600000000000009</v>
      </c>
      <c r="U10" s="130">
        <v>1336675.21</v>
      </c>
      <c r="V10" s="130">
        <v>169383.81</v>
      </c>
      <c r="W10" s="129">
        <v>643041.52</v>
      </c>
      <c r="X10" s="129">
        <v>48520</v>
      </c>
      <c r="Y10" s="129">
        <v>393.29</v>
      </c>
      <c r="Z10" s="129">
        <v>3472</v>
      </c>
      <c r="AA10" s="129">
        <v>864120</v>
      </c>
      <c r="AB10" s="129">
        <v>96100</v>
      </c>
      <c r="AC10" s="224">
        <v>1140120</v>
      </c>
      <c r="AD10" s="224">
        <v>26096</v>
      </c>
      <c r="AE10" s="224">
        <v>7560</v>
      </c>
      <c r="AF10" s="224">
        <v>284297.98</v>
      </c>
      <c r="AG10" s="224">
        <v>167882.34</v>
      </c>
      <c r="AI10" s="224">
        <v>3</v>
      </c>
    </row>
    <row r="11" spans="1:36" x14ac:dyDescent="0.2">
      <c r="A11" s="106" t="s">
        <v>665</v>
      </c>
      <c r="B11" s="106" t="s">
        <v>667</v>
      </c>
      <c r="C11" s="279">
        <v>6110</v>
      </c>
      <c r="D11" s="132" t="s">
        <v>676</v>
      </c>
      <c r="E11" s="132" t="s">
        <v>676</v>
      </c>
      <c r="F11" s="135">
        <v>892862.13</v>
      </c>
      <c r="G11" s="225">
        <v>120192</v>
      </c>
      <c r="H11" s="135">
        <v>164373.46</v>
      </c>
      <c r="K11" s="130">
        <v>866551.67</v>
      </c>
      <c r="L11" s="130">
        <v>915431.84</v>
      </c>
      <c r="O11" s="273">
        <v>0</v>
      </c>
      <c r="Q11" s="273">
        <v>93700</v>
      </c>
      <c r="R11" s="273">
        <v>33116.44</v>
      </c>
      <c r="U11" s="130">
        <v>2809906.73</v>
      </c>
      <c r="V11" s="130">
        <v>668274.24</v>
      </c>
      <c r="W11" s="129">
        <v>1030917.59</v>
      </c>
      <c r="Y11" s="129">
        <v>2437.63</v>
      </c>
      <c r="Z11" s="129">
        <v>1360</v>
      </c>
      <c r="AA11" s="129">
        <v>1210620</v>
      </c>
      <c r="AB11" s="129">
        <v>183250</v>
      </c>
      <c r="AC11" s="224">
        <v>1995144</v>
      </c>
      <c r="AE11" s="224">
        <v>27224</v>
      </c>
      <c r="AF11" s="224">
        <v>828739.61</v>
      </c>
      <c r="AG11" s="224">
        <v>223060.92</v>
      </c>
      <c r="AI11" s="224">
        <v>3</v>
      </c>
    </row>
    <row r="12" spans="1:36" x14ac:dyDescent="0.2">
      <c r="A12" s="106" t="s">
        <v>665</v>
      </c>
      <c r="B12" s="106" t="s">
        <v>667</v>
      </c>
      <c r="C12" s="279">
        <v>2389</v>
      </c>
      <c r="D12" s="132" t="s">
        <v>677</v>
      </c>
      <c r="E12" s="132" t="s">
        <v>677</v>
      </c>
      <c r="F12" s="135">
        <v>425728.91</v>
      </c>
      <c r="G12" s="225">
        <v>39700</v>
      </c>
      <c r="H12" s="135">
        <v>39194.61</v>
      </c>
      <c r="K12" s="130">
        <v>936580.16</v>
      </c>
      <c r="L12" s="130">
        <v>388788.75</v>
      </c>
      <c r="R12" s="273">
        <v>11.46</v>
      </c>
      <c r="U12" s="130">
        <v>-208420.77</v>
      </c>
      <c r="V12" s="130">
        <v>2102009.77</v>
      </c>
      <c r="W12" s="129">
        <v>735202.17</v>
      </c>
      <c r="X12" s="129">
        <v>59600</v>
      </c>
      <c r="Y12" s="129">
        <v>621.67999999999995</v>
      </c>
      <c r="Z12" s="129">
        <v>960</v>
      </c>
      <c r="AA12" s="129">
        <v>1318880</v>
      </c>
      <c r="AB12" s="129">
        <v>137260</v>
      </c>
      <c r="AC12" s="224">
        <v>1652930</v>
      </c>
      <c r="AD12" s="224">
        <v>3500</v>
      </c>
      <c r="AE12" s="224">
        <v>13616</v>
      </c>
      <c r="AF12" s="224">
        <v>409297.01</v>
      </c>
      <c r="AG12" s="224">
        <v>236788.87</v>
      </c>
    </row>
    <row r="13" spans="1:36" x14ac:dyDescent="0.2">
      <c r="A13" s="106" t="s">
        <v>665</v>
      </c>
      <c r="B13" s="106" t="s">
        <v>667</v>
      </c>
      <c r="C13" s="279">
        <v>4903</v>
      </c>
      <c r="D13" s="132" t="s">
        <v>678</v>
      </c>
      <c r="E13" s="132" t="s">
        <v>678</v>
      </c>
      <c r="F13" s="135">
        <v>597170.78</v>
      </c>
      <c r="G13" s="225">
        <v>68207</v>
      </c>
      <c r="H13" s="135">
        <v>170005.93</v>
      </c>
      <c r="K13" s="130">
        <v>1263586.68</v>
      </c>
      <c r="L13" s="130">
        <v>498437.03</v>
      </c>
      <c r="O13" s="273">
        <v>0</v>
      </c>
      <c r="Q13" s="273">
        <v>20</v>
      </c>
      <c r="R13" s="273">
        <v>194.4</v>
      </c>
      <c r="U13" s="130">
        <v>1048162.43</v>
      </c>
      <c r="V13" s="130">
        <v>1442563.02</v>
      </c>
      <c r="W13" s="129">
        <v>1365646.39</v>
      </c>
      <c r="X13" s="129">
        <v>16420</v>
      </c>
      <c r="Y13" s="129">
        <v>646.75</v>
      </c>
      <c r="Z13" s="129">
        <v>2490</v>
      </c>
      <c r="AA13" s="129">
        <v>1294430</v>
      </c>
      <c r="AB13" s="129">
        <v>139450</v>
      </c>
      <c r="AC13" s="224">
        <v>1996400</v>
      </c>
      <c r="AD13" s="224">
        <v>31669</v>
      </c>
      <c r="AF13" s="224">
        <v>461841.79</v>
      </c>
      <c r="AG13" s="224">
        <v>222699.78</v>
      </c>
      <c r="AI13" s="224">
        <v>5</v>
      </c>
    </row>
    <row r="14" spans="1:36" x14ac:dyDescent="0.2">
      <c r="A14" s="106" t="s">
        <v>665</v>
      </c>
      <c r="B14" s="106" t="s">
        <v>667</v>
      </c>
      <c r="C14" s="279">
        <v>3291</v>
      </c>
      <c r="D14" s="132" t="s">
        <v>679</v>
      </c>
      <c r="E14" s="132" t="s">
        <v>679</v>
      </c>
      <c r="F14" s="135">
        <v>669936.04</v>
      </c>
      <c r="G14" s="225">
        <v>142090</v>
      </c>
      <c r="H14" s="135">
        <v>59051.48</v>
      </c>
      <c r="K14" s="130">
        <v>1211777.75</v>
      </c>
      <c r="L14" s="130">
        <v>197514.01</v>
      </c>
      <c r="O14" s="273">
        <v>0</v>
      </c>
      <c r="P14" s="273">
        <v>16252</v>
      </c>
      <c r="R14" s="273">
        <v>0</v>
      </c>
      <c r="U14" s="130">
        <v>1606720.41</v>
      </c>
      <c r="V14" s="130">
        <v>484200</v>
      </c>
      <c r="W14" s="129">
        <v>1219272.3400000001</v>
      </c>
      <c r="X14" s="129">
        <v>283575</v>
      </c>
      <c r="Y14" s="129">
        <v>960.32</v>
      </c>
      <c r="AA14" s="129">
        <v>1118690</v>
      </c>
      <c r="AB14" s="129">
        <v>45700</v>
      </c>
      <c r="AC14" s="224">
        <v>1673549</v>
      </c>
      <c r="AD14" s="224">
        <v>10834</v>
      </c>
      <c r="AF14" s="224">
        <v>684547.85</v>
      </c>
      <c r="AG14" s="224">
        <v>126069.94</v>
      </c>
    </row>
    <row r="15" spans="1:36" x14ac:dyDescent="0.2">
      <c r="A15" s="106" t="s">
        <v>665</v>
      </c>
      <c r="B15" s="106" t="s">
        <v>667</v>
      </c>
      <c r="C15" s="279">
        <v>5142</v>
      </c>
      <c r="D15" s="132" t="s">
        <v>680</v>
      </c>
      <c r="E15" s="132" t="s">
        <v>680</v>
      </c>
      <c r="F15" s="135">
        <v>719209.94</v>
      </c>
      <c r="G15" s="225">
        <v>96204</v>
      </c>
      <c r="H15" s="135">
        <v>119236.94</v>
      </c>
      <c r="K15" s="130">
        <v>804560.38</v>
      </c>
      <c r="L15" s="130">
        <v>324962.63</v>
      </c>
      <c r="Q15" s="273">
        <v>187160</v>
      </c>
      <c r="R15" s="273">
        <v>75.17</v>
      </c>
      <c r="U15" s="130">
        <v>344762.71</v>
      </c>
      <c r="V15" s="130">
        <v>1884119.29</v>
      </c>
      <c r="W15" s="129">
        <v>968692.06</v>
      </c>
      <c r="Y15" s="129">
        <v>1221.96</v>
      </c>
      <c r="AA15" s="129">
        <v>1266790</v>
      </c>
      <c r="AB15" s="129">
        <v>25000</v>
      </c>
      <c r="AC15" s="224">
        <v>1639515</v>
      </c>
      <c r="AD15" s="224">
        <v>56655</v>
      </c>
      <c r="AF15" s="224">
        <v>728903.67</v>
      </c>
      <c r="AG15" s="224">
        <v>188573.63</v>
      </c>
    </row>
    <row r="16" spans="1:36" x14ac:dyDescent="0.2">
      <c r="A16" s="106" t="s">
        <v>665</v>
      </c>
      <c r="B16" s="106" t="s">
        <v>667</v>
      </c>
      <c r="C16" s="279">
        <v>3335</v>
      </c>
      <c r="D16" s="132" t="s">
        <v>681</v>
      </c>
      <c r="E16" s="132" t="s">
        <v>681</v>
      </c>
      <c r="F16" s="135">
        <v>559174.91</v>
      </c>
      <c r="G16" s="225">
        <v>43600</v>
      </c>
      <c r="H16" s="135">
        <v>50128.78</v>
      </c>
      <c r="K16" s="130">
        <v>745048.05</v>
      </c>
      <c r="L16" s="130">
        <v>424020.27</v>
      </c>
      <c r="Q16" s="273">
        <v>18</v>
      </c>
      <c r="R16" s="273">
        <v>0</v>
      </c>
      <c r="U16" s="130">
        <v>4236406.26</v>
      </c>
      <c r="V16" s="130">
        <v>-2403607</v>
      </c>
      <c r="W16" s="129">
        <v>1075553</v>
      </c>
      <c r="X16" s="129">
        <v>72690</v>
      </c>
      <c r="Y16" s="129">
        <v>471.91</v>
      </c>
      <c r="Z16" s="129">
        <v>1266</v>
      </c>
      <c r="AA16" s="129">
        <v>954520</v>
      </c>
      <c r="AB16" s="129">
        <v>124500</v>
      </c>
      <c r="AC16" s="224">
        <v>1560140</v>
      </c>
      <c r="AD16" s="224">
        <v>16122</v>
      </c>
      <c r="AF16" s="224">
        <v>527348.29</v>
      </c>
      <c r="AG16" s="224">
        <v>136235.87</v>
      </c>
    </row>
    <row r="17" spans="1:36" x14ac:dyDescent="0.2">
      <c r="A17" s="106" t="s">
        <v>665</v>
      </c>
      <c r="B17" s="106" t="s">
        <v>667</v>
      </c>
      <c r="C17" s="279">
        <v>4546</v>
      </c>
      <c r="D17" s="132" t="s">
        <v>682</v>
      </c>
      <c r="E17" s="132" t="s">
        <v>682</v>
      </c>
      <c r="F17" s="135">
        <v>1079984.1499999999</v>
      </c>
      <c r="G17" s="225">
        <v>110300</v>
      </c>
      <c r="H17" s="135">
        <v>254607.08</v>
      </c>
      <c r="K17" s="130">
        <v>604194.85</v>
      </c>
      <c r="L17" s="130">
        <v>367771.79</v>
      </c>
      <c r="R17" s="273">
        <v>0</v>
      </c>
      <c r="U17" s="130">
        <v>-427342.39</v>
      </c>
      <c r="V17" s="130">
        <v>2696435.34</v>
      </c>
      <c r="W17" s="129">
        <v>1281986.43</v>
      </c>
      <c r="X17" s="129">
        <v>258567</v>
      </c>
      <c r="Y17" s="129">
        <v>1515.67</v>
      </c>
      <c r="AA17" s="129">
        <v>696810</v>
      </c>
      <c r="AB17" s="129">
        <v>22120</v>
      </c>
      <c r="AC17" s="224">
        <v>1071216</v>
      </c>
      <c r="AE17" s="224">
        <v>50450</v>
      </c>
      <c r="AF17" s="224">
        <v>750118.39</v>
      </c>
      <c r="AG17" s="224">
        <v>170241.79</v>
      </c>
      <c r="AH17" s="224">
        <v>71208</v>
      </c>
    </row>
    <row r="18" spans="1:36" x14ac:dyDescent="0.2">
      <c r="A18" s="106" t="s">
        <v>665</v>
      </c>
      <c r="B18" s="106" t="s">
        <v>667</v>
      </c>
      <c r="C18" s="279">
        <v>4362</v>
      </c>
      <c r="D18" s="132" t="s">
        <v>683</v>
      </c>
      <c r="E18" s="132" t="s">
        <v>683</v>
      </c>
      <c r="F18" s="135">
        <v>612570.81000000006</v>
      </c>
      <c r="G18" s="225">
        <v>23490</v>
      </c>
      <c r="H18" s="135">
        <v>82224.62</v>
      </c>
      <c r="K18" s="130">
        <v>883481.45</v>
      </c>
      <c r="L18" s="130">
        <v>432766.3</v>
      </c>
      <c r="O18" s="273">
        <v>0</v>
      </c>
      <c r="P18" s="273">
        <v>0</v>
      </c>
      <c r="Q18" s="273">
        <v>314</v>
      </c>
      <c r="R18" s="273">
        <v>61.56</v>
      </c>
      <c r="U18" s="130">
        <v>-340997.77</v>
      </c>
      <c r="V18" s="130">
        <v>2510757.66</v>
      </c>
      <c r="W18" s="129">
        <v>919470.07999999996</v>
      </c>
      <c r="X18" s="129">
        <v>304040</v>
      </c>
      <c r="Y18" s="129">
        <v>1061.7</v>
      </c>
      <c r="Z18" s="129">
        <v>1421</v>
      </c>
      <c r="AA18" s="129">
        <v>1228260</v>
      </c>
      <c r="AB18" s="129">
        <v>231143</v>
      </c>
      <c r="AC18" s="224">
        <v>1636073</v>
      </c>
      <c r="AD18" s="224">
        <v>66568</v>
      </c>
      <c r="AE18" s="224">
        <v>50677</v>
      </c>
      <c r="AF18" s="224">
        <v>825476.35</v>
      </c>
      <c r="AG18" s="224">
        <v>242188.7</v>
      </c>
      <c r="AI18" s="224">
        <v>15</v>
      </c>
    </row>
    <row r="19" spans="1:36" x14ac:dyDescent="0.2">
      <c r="A19" s="106" t="s">
        <v>665</v>
      </c>
      <c r="B19" s="106" t="s">
        <v>667</v>
      </c>
      <c r="C19" s="279">
        <v>5714</v>
      </c>
      <c r="D19" s="132" t="s">
        <v>684</v>
      </c>
      <c r="E19" s="132" t="s">
        <v>684</v>
      </c>
      <c r="F19" s="135">
        <v>1157562.5900000001</v>
      </c>
      <c r="G19" s="225">
        <v>24995</v>
      </c>
      <c r="H19" s="135">
        <v>93089.06</v>
      </c>
      <c r="K19" s="130">
        <v>3489875.6</v>
      </c>
      <c r="L19" s="130">
        <v>595383.68000000005</v>
      </c>
      <c r="P19" s="273">
        <v>0</v>
      </c>
      <c r="Q19" s="273">
        <v>231854</v>
      </c>
      <c r="R19" s="273">
        <v>85858.7</v>
      </c>
      <c r="S19" s="130">
        <v>80000</v>
      </c>
      <c r="U19" s="130">
        <v>4479614.2300000004</v>
      </c>
      <c r="V19" s="130">
        <v>684118.79</v>
      </c>
      <c r="W19" s="129">
        <v>1177106.24</v>
      </c>
      <c r="Y19" s="129">
        <v>1325.25</v>
      </c>
      <c r="Z19" s="129">
        <v>650</v>
      </c>
      <c r="AA19" s="129">
        <v>666000</v>
      </c>
      <c r="AB19" s="129">
        <v>94100</v>
      </c>
      <c r="AC19" s="224">
        <v>1368210</v>
      </c>
      <c r="AD19" s="224">
        <v>16600</v>
      </c>
      <c r="AE19" s="224">
        <v>14600</v>
      </c>
      <c r="AF19" s="224">
        <v>429150.48</v>
      </c>
      <c r="AG19" s="224">
        <v>311160.8</v>
      </c>
    </row>
    <row r="20" spans="1:36" x14ac:dyDescent="0.2">
      <c r="A20" s="106" t="s">
        <v>665</v>
      </c>
      <c r="B20" s="106" t="s">
        <v>667</v>
      </c>
      <c r="C20" s="279">
        <v>1992</v>
      </c>
      <c r="D20" s="132" t="s">
        <v>685</v>
      </c>
      <c r="E20" s="132" t="s">
        <v>685</v>
      </c>
      <c r="F20" s="135">
        <v>293679.95</v>
      </c>
      <c r="G20" s="225">
        <v>41500</v>
      </c>
      <c r="H20" s="135">
        <v>56141.75</v>
      </c>
      <c r="K20" s="130">
        <v>444246.5</v>
      </c>
      <c r="L20" s="130">
        <v>311603.15999999997</v>
      </c>
      <c r="Q20" s="273">
        <v>172566</v>
      </c>
      <c r="R20" s="273">
        <v>0</v>
      </c>
      <c r="U20" s="130">
        <v>212561.03</v>
      </c>
      <c r="V20" s="130">
        <v>787661.67</v>
      </c>
      <c r="W20" s="129">
        <v>548670.12</v>
      </c>
      <c r="Y20" s="129">
        <v>212.31</v>
      </c>
      <c r="Z20" s="129">
        <v>430</v>
      </c>
      <c r="AA20" s="129">
        <v>1281600</v>
      </c>
      <c r="AB20" s="129">
        <v>65903</v>
      </c>
      <c r="AC20" s="224">
        <v>1476973</v>
      </c>
      <c r="AD20" s="224">
        <v>16200</v>
      </c>
      <c r="AE20" s="224">
        <v>6060</v>
      </c>
      <c r="AF20" s="224">
        <v>315884.34000000003</v>
      </c>
      <c r="AG20" s="224">
        <v>104164.2</v>
      </c>
      <c r="AI20" s="224">
        <v>3151.23</v>
      </c>
    </row>
    <row r="21" spans="1:36" x14ac:dyDescent="0.2">
      <c r="A21" s="106" t="s">
        <v>665</v>
      </c>
      <c r="B21" s="106" t="s">
        <v>667</v>
      </c>
      <c r="C21" s="279">
        <v>2523</v>
      </c>
      <c r="D21" s="132" t="s">
        <v>686</v>
      </c>
      <c r="E21" s="132" t="s">
        <v>686</v>
      </c>
      <c r="F21" s="135">
        <v>437753.76</v>
      </c>
      <c r="G21" s="225">
        <v>0</v>
      </c>
      <c r="H21" s="135">
        <v>38183.730000000003</v>
      </c>
      <c r="K21" s="130">
        <v>890720.81</v>
      </c>
      <c r="L21" s="130">
        <v>385192.94</v>
      </c>
      <c r="P21" s="273">
        <v>750</v>
      </c>
      <c r="Q21" s="273">
        <v>5430</v>
      </c>
      <c r="R21" s="273">
        <v>228.46</v>
      </c>
      <c r="U21" s="130">
        <v>86833.42</v>
      </c>
      <c r="V21" s="130">
        <v>1709584.67</v>
      </c>
      <c r="W21" s="129">
        <v>614685.16</v>
      </c>
      <c r="Y21" s="129">
        <v>539.07000000000005</v>
      </c>
      <c r="Z21" s="129">
        <v>221</v>
      </c>
      <c r="AA21" s="129">
        <v>1173980</v>
      </c>
      <c r="AB21" s="129">
        <v>75150</v>
      </c>
      <c r="AC21" s="224">
        <v>1466900</v>
      </c>
      <c r="AD21" s="224">
        <v>9750</v>
      </c>
      <c r="AE21" s="224">
        <v>6030</v>
      </c>
      <c r="AF21" s="224">
        <v>256724.46</v>
      </c>
      <c r="AG21" s="224">
        <v>175906.08</v>
      </c>
      <c r="AJ21" s="224">
        <v>240</v>
      </c>
    </row>
    <row r="22" spans="1:36" x14ac:dyDescent="0.2">
      <c r="A22" s="106" t="s">
        <v>665</v>
      </c>
      <c r="B22" s="106" t="s">
        <v>667</v>
      </c>
      <c r="C22" s="279">
        <v>2847</v>
      </c>
      <c r="D22" s="132" t="s">
        <v>687</v>
      </c>
      <c r="E22" s="132" t="s">
        <v>687</v>
      </c>
      <c r="F22" s="135">
        <v>311181.57</v>
      </c>
      <c r="G22" s="225">
        <v>30731</v>
      </c>
      <c r="H22" s="135">
        <v>96568.53</v>
      </c>
      <c r="K22" s="130">
        <v>978419.55</v>
      </c>
      <c r="L22" s="130">
        <v>469304.75</v>
      </c>
      <c r="O22" s="273">
        <v>14582.43</v>
      </c>
      <c r="P22" s="273">
        <v>3326</v>
      </c>
      <c r="R22" s="273">
        <v>25.32</v>
      </c>
      <c r="U22" s="130">
        <v>1960104.39</v>
      </c>
      <c r="W22" s="129">
        <v>719109.11</v>
      </c>
      <c r="Y22" s="129">
        <v>396.58</v>
      </c>
      <c r="Z22" s="129">
        <v>905</v>
      </c>
      <c r="AA22" s="129">
        <v>825940</v>
      </c>
      <c r="AB22" s="129">
        <v>35300</v>
      </c>
      <c r="AC22" s="224">
        <v>1045684</v>
      </c>
      <c r="AE22" s="224">
        <v>37862</v>
      </c>
      <c r="AF22" s="224">
        <v>381345.61</v>
      </c>
      <c r="AG22" s="224">
        <v>208586.33</v>
      </c>
      <c r="AI22" s="224">
        <v>5.49</v>
      </c>
    </row>
    <row r="23" spans="1:36" x14ac:dyDescent="0.2">
      <c r="A23" s="106" t="s">
        <v>689</v>
      </c>
      <c r="B23" s="106" t="s">
        <v>690</v>
      </c>
      <c r="C23" s="279">
        <v>1797</v>
      </c>
      <c r="D23" s="132" t="s">
        <v>692</v>
      </c>
      <c r="E23" s="132" t="s">
        <v>692</v>
      </c>
      <c r="F23" s="135">
        <v>76023.87</v>
      </c>
      <c r="G23" s="225">
        <v>0</v>
      </c>
      <c r="H23" s="135">
        <v>16363.77</v>
      </c>
      <c r="K23" s="130">
        <v>1147349.08</v>
      </c>
      <c r="L23" s="130">
        <v>236571.34</v>
      </c>
      <c r="O23" s="273">
        <v>0</v>
      </c>
      <c r="R23" s="273">
        <v>1306.97</v>
      </c>
      <c r="S23" s="130">
        <v>19200</v>
      </c>
      <c r="U23" s="130">
        <v>-426009.63</v>
      </c>
      <c r="V23" s="130">
        <v>2091979.99</v>
      </c>
      <c r="W23" s="129">
        <v>612483.9</v>
      </c>
      <c r="Y23" s="129">
        <v>501.53</v>
      </c>
      <c r="AA23" s="129">
        <v>642149.19999999995</v>
      </c>
      <c r="AB23" s="129">
        <v>70770</v>
      </c>
      <c r="AC23" s="224">
        <v>769149.2</v>
      </c>
      <c r="AD23" s="224">
        <v>19872</v>
      </c>
      <c r="AF23" s="224">
        <v>532059.88</v>
      </c>
      <c r="AG23" s="224">
        <v>214992.82</v>
      </c>
    </row>
    <row r="24" spans="1:36" x14ac:dyDescent="0.2">
      <c r="A24" s="106" t="s">
        <v>689</v>
      </c>
      <c r="B24" s="106" t="s">
        <v>690</v>
      </c>
      <c r="C24" s="279">
        <v>5176</v>
      </c>
      <c r="D24" s="132" t="s">
        <v>693</v>
      </c>
      <c r="E24" s="132" t="s">
        <v>693</v>
      </c>
      <c r="F24" s="135">
        <v>715175.09</v>
      </c>
      <c r="G24" s="225">
        <v>0</v>
      </c>
      <c r="H24" s="135">
        <v>48319.51</v>
      </c>
      <c r="K24" s="130">
        <v>852991.2</v>
      </c>
      <c r="L24" s="130">
        <v>344750.31</v>
      </c>
      <c r="R24" s="273">
        <v>1513.06</v>
      </c>
      <c r="S24" s="130">
        <v>197540</v>
      </c>
      <c r="U24" s="130">
        <v>1772060</v>
      </c>
      <c r="W24" s="129">
        <v>985717.47</v>
      </c>
      <c r="X24" s="129">
        <v>77490</v>
      </c>
      <c r="Y24" s="129">
        <v>1198.9100000000001</v>
      </c>
      <c r="AA24" s="129">
        <v>1476267.06</v>
      </c>
      <c r="AB24" s="129">
        <v>250560</v>
      </c>
      <c r="AC24" s="224">
        <v>1898991.06</v>
      </c>
      <c r="AD24" s="224">
        <v>28206</v>
      </c>
      <c r="AE24" s="224">
        <v>3210</v>
      </c>
      <c r="AF24" s="224">
        <v>636024.02</v>
      </c>
      <c r="AG24" s="224">
        <v>234679.31</v>
      </c>
    </row>
    <row r="25" spans="1:36" x14ac:dyDescent="0.2">
      <c r="A25" s="106" t="s">
        <v>689</v>
      </c>
      <c r="B25" s="106" t="s">
        <v>690</v>
      </c>
      <c r="C25" s="279">
        <v>1036</v>
      </c>
      <c r="D25" s="132" t="s">
        <v>694</v>
      </c>
      <c r="E25" s="132" t="s">
        <v>694</v>
      </c>
      <c r="F25" s="135">
        <v>180610.12</v>
      </c>
      <c r="G25" s="225">
        <v>3060</v>
      </c>
      <c r="H25" s="135">
        <v>8490.43</v>
      </c>
      <c r="K25" s="130">
        <v>1337760.17</v>
      </c>
      <c r="L25" s="130">
        <v>162076.79999999999</v>
      </c>
      <c r="R25" s="273">
        <v>159.37</v>
      </c>
      <c r="U25" s="130">
        <v>-293875.99</v>
      </c>
      <c r="V25" s="130">
        <v>1967042.37</v>
      </c>
      <c r="W25" s="129">
        <v>459517.65</v>
      </c>
      <c r="Y25" s="129">
        <v>230.86</v>
      </c>
      <c r="AA25" s="129">
        <v>1940254</v>
      </c>
      <c r="AB25" s="129">
        <v>35800</v>
      </c>
      <c r="AC25" s="224">
        <v>1973654</v>
      </c>
      <c r="AF25" s="224">
        <v>266128.12</v>
      </c>
      <c r="AG25" s="224">
        <v>177348.62</v>
      </c>
    </row>
    <row r="26" spans="1:36" x14ac:dyDescent="0.2">
      <c r="A26" s="106" t="s">
        <v>689</v>
      </c>
      <c r="B26" s="106" t="s">
        <v>690</v>
      </c>
      <c r="C26" s="279">
        <v>2914</v>
      </c>
      <c r="D26" s="132" t="s">
        <v>695</v>
      </c>
      <c r="E26" s="132" t="s">
        <v>695</v>
      </c>
      <c r="F26" s="135">
        <v>339179.91</v>
      </c>
      <c r="G26" s="225">
        <v>0</v>
      </c>
      <c r="H26" s="135">
        <v>39073.589999999997</v>
      </c>
      <c r="K26" s="130">
        <v>879055.62</v>
      </c>
      <c r="L26" s="130">
        <v>263052.82</v>
      </c>
      <c r="O26" s="273">
        <v>0</v>
      </c>
      <c r="R26" s="273">
        <v>543.01</v>
      </c>
      <c r="U26" s="130">
        <v>297581.94</v>
      </c>
      <c r="V26" s="130">
        <v>1301651.56</v>
      </c>
      <c r="W26" s="129">
        <v>678559.89</v>
      </c>
      <c r="X26" s="129">
        <v>26.21</v>
      </c>
      <c r="Y26" s="129">
        <v>788.09</v>
      </c>
      <c r="AA26" s="129">
        <v>436500</v>
      </c>
      <c r="AB26" s="129">
        <v>101660</v>
      </c>
      <c r="AC26" s="224">
        <v>627700</v>
      </c>
      <c r="AD26" s="224">
        <v>2130</v>
      </c>
      <c r="AE26" s="224">
        <v>3448</v>
      </c>
      <c r="AF26" s="224">
        <v>469201.6</v>
      </c>
      <c r="AG26" s="224">
        <v>194469.16</v>
      </c>
    </row>
    <row r="27" spans="1:36" x14ac:dyDescent="0.2">
      <c r="A27" s="106" t="s">
        <v>689</v>
      </c>
      <c r="B27" s="106" t="s">
        <v>690</v>
      </c>
      <c r="C27" s="279">
        <v>2352</v>
      </c>
      <c r="D27" s="132" t="s">
        <v>696</v>
      </c>
      <c r="E27" s="132" t="s">
        <v>696</v>
      </c>
      <c r="F27" s="135">
        <v>275509.11</v>
      </c>
      <c r="G27" s="225">
        <v>0</v>
      </c>
      <c r="H27" s="135">
        <v>49053.43</v>
      </c>
      <c r="K27" s="130">
        <v>2165509.5099999998</v>
      </c>
      <c r="L27" s="130">
        <v>304282.83</v>
      </c>
      <c r="O27" s="273">
        <v>0</v>
      </c>
      <c r="R27" s="273">
        <v>2805.8</v>
      </c>
      <c r="U27" s="130">
        <v>1030062.47</v>
      </c>
      <c r="V27" s="130">
        <v>1776680.82</v>
      </c>
      <c r="W27" s="129">
        <v>1263942.3</v>
      </c>
      <c r="Y27" s="129">
        <v>584.71</v>
      </c>
      <c r="AA27" s="129">
        <v>817313</v>
      </c>
      <c r="AB27" s="129">
        <v>100850</v>
      </c>
      <c r="AC27" s="224">
        <v>1495025</v>
      </c>
      <c r="AD27" s="224">
        <v>9298</v>
      </c>
      <c r="AE27" s="224">
        <v>11112</v>
      </c>
      <c r="AF27" s="224">
        <v>428966.96</v>
      </c>
      <c r="AG27" s="224">
        <v>242982.26</v>
      </c>
      <c r="AJ27" s="224">
        <v>10500</v>
      </c>
    </row>
    <row r="28" spans="1:36" x14ac:dyDescent="0.2">
      <c r="A28" s="106" t="s">
        <v>698</v>
      </c>
      <c r="B28" s="106" t="s">
        <v>699</v>
      </c>
      <c r="C28" s="279">
        <v>4838</v>
      </c>
      <c r="D28" s="132" t="s">
        <v>701</v>
      </c>
      <c r="E28" s="132" t="s">
        <v>701</v>
      </c>
      <c r="F28" s="135">
        <v>501159.07</v>
      </c>
      <c r="G28" s="225">
        <v>802874</v>
      </c>
      <c r="H28" s="135">
        <v>128865.13</v>
      </c>
      <c r="K28" s="130">
        <v>1597115.88</v>
      </c>
      <c r="L28" s="130">
        <v>416816.74</v>
      </c>
      <c r="O28" s="273">
        <v>1800</v>
      </c>
      <c r="P28" s="273">
        <v>42176.24</v>
      </c>
      <c r="R28" s="273">
        <v>213.8</v>
      </c>
      <c r="U28" s="130">
        <v>482832.66</v>
      </c>
      <c r="V28" s="130">
        <v>2074982.75</v>
      </c>
      <c r="W28" s="129">
        <v>2617918.7000000002</v>
      </c>
      <c r="X28" s="129">
        <v>120030</v>
      </c>
      <c r="Y28" s="129">
        <v>557.80999999999995</v>
      </c>
      <c r="Z28" s="129">
        <v>220</v>
      </c>
      <c r="AA28" s="129">
        <v>1792101.4</v>
      </c>
      <c r="AB28" s="129">
        <v>38119</v>
      </c>
      <c r="AC28" s="224">
        <v>2710902.4</v>
      </c>
      <c r="AD28" s="224">
        <v>25438</v>
      </c>
      <c r="AE28" s="224">
        <v>15520</v>
      </c>
      <c r="AF28" s="224">
        <v>650409.84</v>
      </c>
      <c r="AG28" s="224">
        <v>321848.3</v>
      </c>
      <c r="AI28" s="224">
        <v>3</v>
      </c>
    </row>
    <row r="29" spans="1:36" x14ac:dyDescent="0.2">
      <c r="A29" s="106" t="s">
        <v>698</v>
      </c>
      <c r="B29" s="106" t="s">
        <v>699</v>
      </c>
      <c r="C29" s="279">
        <v>2566</v>
      </c>
      <c r="D29" s="132" t="s">
        <v>702</v>
      </c>
      <c r="E29" s="132" t="s">
        <v>702</v>
      </c>
      <c r="F29" s="135">
        <v>350248.04</v>
      </c>
      <c r="G29" s="225">
        <v>397832</v>
      </c>
      <c r="H29" s="135">
        <v>151533.24</v>
      </c>
      <c r="K29" s="130">
        <v>738384.93</v>
      </c>
      <c r="L29" s="130">
        <v>214981.94</v>
      </c>
      <c r="P29" s="273">
        <v>22816.81</v>
      </c>
      <c r="R29" s="273">
        <v>0</v>
      </c>
      <c r="U29" s="130">
        <v>-447217.26</v>
      </c>
      <c r="V29" s="130">
        <v>1942599.48</v>
      </c>
      <c r="W29" s="129">
        <v>996366.15</v>
      </c>
      <c r="X29" s="129">
        <v>59888</v>
      </c>
      <c r="Y29" s="129">
        <v>635.75</v>
      </c>
      <c r="AA29" s="129">
        <v>1170098</v>
      </c>
      <c r="AB29" s="129">
        <v>43084</v>
      </c>
      <c r="AC29" s="224">
        <v>1371098</v>
      </c>
      <c r="AE29" s="224">
        <v>26000.48</v>
      </c>
      <c r="AF29" s="224">
        <v>394572.66</v>
      </c>
      <c r="AG29" s="224">
        <v>143616.64000000001</v>
      </c>
      <c r="AI29" s="224">
        <v>3</v>
      </c>
    </row>
    <row r="30" spans="1:36" x14ac:dyDescent="0.2">
      <c r="A30" s="106" t="s">
        <v>698</v>
      </c>
      <c r="B30" s="106" t="s">
        <v>699</v>
      </c>
      <c r="C30" s="279">
        <v>3735</v>
      </c>
      <c r="D30" s="132" t="s">
        <v>703</v>
      </c>
      <c r="E30" s="132" t="s">
        <v>703</v>
      </c>
      <c r="F30" s="135">
        <v>562156.48</v>
      </c>
      <c r="G30" s="225">
        <v>347485</v>
      </c>
      <c r="H30" s="135">
        <v>41554.94</v>
      </c>
      <c r="K30" s="130">
        <v>915990.01</v>
      </c>
      <c r="L30" s="130">
        <v>299004.40000000002</v>
      </c>
      <c r="P30" s="273">
        <v>24616.63</v>
      </c>
      <c r="R30" s="273">
        <v>1</v>
      </c>
      <c r="U30" s="130">
        <v>582790.86</v>
      </c>
      <c r="V30" s="130">
        <v>1357301.45</v>
      </c>
      <c r="W30" s="129">
        <v>1470863.71</v>
      </c>
      <c r="Y30" s="129">
        <v>1057.01</v>
      </c>
      <c r="AA30" s="129">
        <v>862517</v>
      </c>
      <c r="AB30" s="129">
        <v>30758</v>
      </c>
      <c r="AC30" s="224">
        <v>1393355</v>
      </c>
      <c r="AD30" s="224">
        <v>19741</v>
      </c>
      <c r="AE30" s="224">
        <v>480</v>
      </c>
      <c r="AF30" s="224">
        <v>542098.61</v>
      </c>
      <c r="AG30" s="224">
        <v>208037.22</v>
      </c>
      <c r="AI30" s="224">
        <v>3</v>
      </c>
    </row>
    <row r="31" spans="1:36" x14ac:dyDescent="0.2">
      <c r="A31" s="106" t="s">
        <v>698</v>
      </c>
      <c r="B31" s="106" t="s">
        <v>699</v>
      </c>
      <c r="C31" s="279">
        <v>4854</v>
      </c>
      <c r="D31" s="132" t="s">
        <v>704</v>
      </c>
      <c r="E31" s="132" t="s">
        <v>704</v>
      </c>
      <c r="F31" s="135">
        <v>310501.44</v>
      </c>
      <c r="G31" s="225">
        <v>705453</v>
      </c>
      <c r="H31" s="135">
        <v>130251.13</v>
      </c>
      <c r="K31" s="130">
        <v>748775.67</v>
      </c>
      <c r="L31" s="130">
        <v>238211.74</v>
      </c>
      <c r="O31" s="273">
        <v>0</v>
      </c>
      <c r="P31" s="273">
        <v>39059.339999999997</v>
      </c>
      <c r="R31" s="273">
        <v>21.58</v>
      </c>
      <c r="S31" s="130">
        <v>11620.62</v>
      </c>
      <c r="U31" s="130">
        <v>130965.15</v>
      </c>
      <c r="V31" s="130">
        <v>1339755.76</v>
      </c>
      <c r="W31" s="129">
        <v>2028881.47</v>
      </c>
      <c r="X31" s="129">
        <v>1279.3800000000001</v>
      </c>
      <c r="Y31" s="129">
        <v>823.43</v>
      </c>
      <c r="Z31" s="129">
        <v>200</v>
      </c>
      <c r="AA31" s="129">
        <v>1259004.9099999999</v>
      </c>
      <c r="AB31" s="129">
        <v>30660</v>
      </c>
      <c r="AC31" s="224">
        <v>1887514.91</v>
      </c>
      <c r="AD31" s="224">
        <v>8312</v>
      </c>
      <c r="AE31" s="224">
        <v>3665</v>
      </c>
      <c r="AF31" s="224">
        <v>587445.31000000006</v>
      </c>
      <c r="AG31" s="224">
        <v>222140.44</v>
      </c>
      <c r="AI31" s="224">
        <v>1</v>
      </c>
    </row>
    <row r="32" spans="1:36" x14ac:dyDescent="0.2">
      <c r="A32" s="106" t="s">
        <v>698</v>
      </c>
      <c r="B32" s="106" t="s">
        <v>699</v>
      </c>
      <c r="C32" s="279">
        <v>2393</v>
      </c>
      <c r="D32" s="132" t="s">
        <v>705</v>
      </c>
      <c r="E32" s="132" t="s">
        <v>705</v>
      </c>
      <c r="F32" s="135">
        <v>424501.66</v>
      </c>
      <c r="G32" s="225">
        <v>387230</v>
      </c>
      <c r="H32" s="135">
        <v>51197.919999999998</v>
      </c>
      <c r="K32" s="130">
        <v>1326943.31</v>
      </c>
      <c r="L32" s="130">
        <v>139190.32999999999</v>
      </c>
      <c r="P32" s="273">
        <v>25263.62</v>
      </c>
      <c r="R32" s="273">
        <v>0</v>
      </c>
      <c r="U32" s="130">
        <v>-164241.67000000001</v>
      </c>
      <c r="V32" s="130">
        <v>2103448.6</v>
      </c>
      <c r="W32" s="129">
        <v>1491114.16</v>
      </c>
      <c r="X32" s="129">
        <v>93500</v>
      </c>
      <c r="Y32" s="129">
        <v>517.54</v>
      </c>
      <c r="AA32" s="129">
        <v>2262019</v>
      </c>
      <c r="AB32" s="129">
        <v>39761</v>
      </c>
      <c r="AC32" s="224">
        <v>2811219</v>
      </c>
      <c r="AD32" s="224">
        <v>16068</v>
      </c>
      <c r="AE32" s="224">
        <v>1840</v>
      </c>
      <c r="AF32" s="224">
        <v>440163.77</v>
      </c>
      <c r="AG32" s="224">
        <v>253027.26</v>
      </c>
      <c r="AI32" s="224">
        <v>1</v>
      </c>
    </row>
    <row r="33" spans="1:36" x14ac:dyDescent="0.2">
      <c r="A33" s="106" t="s">
        <v>698</v>
      </c>
      <c r="B33" s="106" t="s">
        <v>699</v>
      </c>
      <c r="C33" s="279">
        <v>1649</v>
      </c>
      <c r="D33" s="132" t="s">
        <v>706</v>
      </c>
      <c r="E33" s="132" t="s">
        <v>706</v>
      </c>
      <c r="F33" s="135">
        <v>600397.46</v>
      </c>
      <c r="G33" s="225">
        <v>221725</v>
      </c>
      <c r="H33" s="135">
        <v>34316.26</v>
      </c>
      <c r="K33" s="130">
        <v>583701.25</v>
      </c>
      <c r="L33" s="130">
        <v>352797.63</v>
      </c>
      <c r="P33" s="273">
        <v>28979.88</v>
      </c>
      <c r="R33" s="273">
        <v>0</v>
      </c>
      <c r="S33" s="130">
        <v>20807.91</v>
      </c>
      <c r="U33" s="130">
        <v>-82636.31</v>
      </c>
      <c r="V33" s="130">
        <v>1634028.2</v>
      </c>
      <c r="W33" s="129">
        <v>1153056.58</v>
      </c>
      <c r="X33" s="129">
        <v>4356.2</v>
      </c>
      <c r="Y33" s="129">
        <v>1070.43</v>
      </c>
      <c r="Z33" s="129">
        <v>110</v>
      </c>
      <c r="AA33" s="129">
        <v>459410</v>
      </c>
      <c r="AB33" s="129">
        <v>22884</v>
      </c>
      <c r="AC33" s="224">
        <v>829030</v>
      </c>
      <c r="AD33" s="224">
        <v>6408</v>
      </c>
      <c r="AE33" s="224">
        <v>1708</v>
      </c>
      <c r="AF33" s="224">
        <v>382595.72</v>
      </c>
      <c r="AG33" s="224">
        <v>229386.57</v>
      </c>
      <c r="AI33" s="224">
        <v>1</v>
      </c>
    </row>
    <row r="34" spans="1:36" x14ac:dyDescent="0.2">
      <c r="A34" s="106" t="s">
        <v>698</v>
      </c>
      <c r="B34" s="106" t="s">
        <v>699</v>
      </c>
      <c r="C34" s="279">
        <v>2687</v>
      </c>
      <c r="D34" s="132" t="s">
        <v>707</v>
      </c>
      <c r="E34" s="132" t="s">
        <v>707</v>
      </c>
      <c r="F34" s="135">
        <v>488993.4</v>
      </c>
      <c r="G34" s="225">
        <v>413119</v>
      </c>
      <c r="H34" s="135">
        <v>95575.56</v>
      </c>
      <c r="K34" s="130">
        <v>683271.02</v>
      </c>
      <c r="L34" s="130">
        <v>96848.13</v>
      </c>
      <c r="O34" s="273">
        <v>1500</v>
      </c>
      <c r="P34" s="273">
        <v>25622.93</v>
      </c>
      <c r="R34" s="273">
        <v>37905.67</v>
      </c>
      <c r="U34" s="130">
        <v>721888.24</v>
      </c>
      <c r="V34" s="130">
        <v>391756.52</v>
      </c>
      <c r="W34" s="129">
        <v>1355255.24</v>
      </c>
      <c r="X34" s="129">
        <v>181680</v>
      </c>
      <c r="Y34" s="129">
        <v>430.41</v>
      </c>
      <c r="Z34" s="129">
        <v>40</v>
      </c>
      <c r="AA34" s="129">
        <v>1804050.5</v>
      </c>
      <c r="AB34" s="129">
        <v>52207</v>
      </c>
      <c r="AC34" s="224">
        <v>2209234.5</v>
      </c>
      <c r="AD34" s="224">
        <v>19891</v>
      </c>
      <c r="AE34" s="224">
        <v>240</v>
      </c>
      <c r="AF34" s="224">
        <v>479524.14</v>
      </c>
      <c r="AG34" s="224">
        <v>85637.759999999995</v>
      </c>
      <c r="AI34" s="224">
        <v>2</v>
      </c>
    </row>
    <row r="35" spans="1:36" x14ac:dyDescent="0.2">
      <c r="A35" s="106" t="s">
        <v>698</v>
      </c>
      <c r="B35" s="106" t="s">
        <v>699</v>
      </c>
      <c r="C35" s="279">
        <v>2348</v>
      </c>
      <c r="D35" s="132" t="s">
        <v>708</v>
      </c>
      <c r="E35" s="132" t="s">
        <v>708</v>
      </c>
      <c r="F35" s="135">
        <v>370090.13</v>
      </c>
      <c r="G35" s="225">
        <v>55248</v>
      </c>
      <c r="H35" s="135">
        <v>95533.52</v>
      </c>
      <c r="K35" s="130">
        <v>508299.04</v>
      </c>
      <c r="L35" s="130">
        <v>155978.76</v>
      </c>
      <c r="P35" s="273">
        <v>18110.21</v>
      </c>
      <c r="R35" s="273">
        <v>29400</v>
      </c>
      <c r="U35" s="130">
        <v>596312.04</v>
      </c>
      <c r="V35" s="130">
        <v>459399.49</v>
      </c>
      <c r="W35" s="129">
        <v>664672.56000000006</v>
      </c>
      <c r="Y35" s="129">
        <v>639.27</v>
      </c>
      <c r="Z35" s="129">
        <v>20</v>
      </c>
      <c r="AA35" s="129">
        <v>864017</v>
      </c>
      <c r="AB35" s="129">
        <v>55770</v>
      </c>
      <c r="AC35" s="224">
        <v>1041367</v>
      </c>
      <c r="AD35" s="224">
        <v>9400.34</v>
      </c>
      <c r="AF35" s="224">
        <v>357727.71</v>
      </c>
      <c r="AG35" s="224">
        <v>94696.07</v>
      </c>
    </row>
    <row r="36" spans="1:36" x14ac:dyDescent="0.2">
      <c r="A36" s="106" t="s">
        <v>698</v>
      </c>
      <c r="B36" s="106" t="s">
        <v>699</v>
      </c>
      <c r="C36" s="279">
        <v>1733</v>
      </c>
      <c r="D36" s="132" t="s">
        <v>709</v>
      </c>
      <c r="E36" s="132" t="s">
        <v>709</v>
      </c>
      <c r="F36" s="135">
        <v>278701.3</v>
      </c>
      <c r="G36" s="225">
        <v>316668</v>
      </c>
      <c r="H36" s="135">
        <v>69014.25</v>
      </c>
      <c r="K36" s="130">
        <v>764308.29</v>
      </c>
      <c r="L36" s="130">
        <v>142653.89000000001</v>
      </c>
      <c r="P36" s="273">
        <v>33180.370000000003</v>
      </c>
      <c r="R36" s="273">
        <v>750</v>
      </c>
      <c r="U36" s="130">
        <v>706694.69</v>
      </c>
      <c r="V36" s="130">
        <v>556569.79</v>
      </c>
      <c r="W36" s="129">
        <v>1103702.46</v>
      </c>
      <c r="X36" s="129">
        <v>180698</v>
      </c>
      <c r="Y36" s="129">
        <v>498.38</v>
      </c>
      <c r="Z36" s="129">
        <v>50</v>
      </c>
      <c r="AA36" s="129">
        <v>1113784.23</v>
      </c>
      <c r="AB36" s="129">
        <v>32089</v>
      </c>
      <c r="AC36" s="224">
        <v>1471634.23</v>
      </c>
      <c r="AD36" s="224">
        <v>31149</v>
      </c>
      <c r="AE36" s="224">
        <v>23208</v>
      </c>
      <c r="AF36" s="224">
        <v>473429.19</v>
      </c>
      <c r="AG36" s="224">
        <v>157248.76999999999</v>
      </c>
      <c r="AI36" s="224">
        <v>2</v>
      </c>
    </row>
    <row r="37" spans="1:36" x14ac:dyDescent="0.2">
      <c r="A37" s="106" t="s">
        <v>698</v>
      </c>
      <c r="B37" s="106" t="s">
        <v>699</v>
      </c>
      <c r="C37" s="279">
        <v>2559</v>
      </c>
      <c r="D37" s="132" t="s">
        <v>710</v>
      </c>
      <c r="E37" s="132" t="s">
        <v>710</v>
      </c>
      <c r="F37" s="135">
        <v>380873.99</v>
      </c>
      <c r="G37" s="225">
        <v>488340</v>
      </c>
      <c r="H37" s="135">
        <v>89620.57</v>
      </c>
      <c r="K37" s="130">
        <v>393417.85</v>
      </c>
      <c r="L37" s="130">
        <v>145735.42000000001</v>
      </c>
      <c r="P37" s="273">
        <v>19900</v>
      </c>
      <c r="R37" s="273">
        <v>0</v>
      </c>
      <c r="U37" s="130">
        <v>-695673.33</v>
      </c>
      <c r="V37" s="130">
        <v>1714982.69</v>
      </c>
      <c r="W37" s="129">
        <v>1427446.34</v>
      </c>
      <c r="X37" s="129">
        <v>86775</v>
      </c>
      <c r="Y37" s="129">
        <v>643.97</v>
      </c>
      <c r="Z37" s="129">
        <v>3370</v>
      </c>
      <c r="AA37" s="129">
        <v>1036406.34</v>
      </c>
      <c r="AB37" s="129">
        <v>25798</v>
      </c>
      <c r="AC37" s="224">
        <v>1392106.34</v>
      </c>
      <c r="AD37" s="224">
        <v>26081</v>
      </c>
      <c r="AE37" s="224">
        <v>6664</v>
      </c>
      <c r="AF37" s="224">
        <v>540560.25</v>
      </c>
      <c r="AG37" s="224">
        <v>156248.59</v>
      </c>
      <c r="AI37" s="224">
        <v>1</v>
      </c>
    </row>
    <row r="38" spans="1:36" x14ac:dyDescent="0.2">
      <c r="A38" s="106" t="s">
        <v>698</v>
      </c>
      <c r="B38" s="106" t="s">
        <v>699</v>
      </c>
      <c r="C38" s="279">
        <v>1951</v>
      </c>
      <c r="D38" s="132" t="s">
        <v>711</v>
      </c>
      <c r="E38" s="132" t="s">
        <v>711</v>
      </c>
      <c r="F38" s="135">
        <v>235657.08</v>
      </c>
      <c r="G38" s="225">
        <v>301619</v>
      </c>
      <c r="H38" s="135">
        <v>109904.92</v>
      </c>
      <c r="K38" s="130">
        <v>1405602.44</v>
      </c>
      <c r="L38" s="130">
        <v>239324.08</v>
      </c>
      <c r="O38" s="273">
        <v>0</v>
      </c>
      <c r="P38" s="273">
        <v>21079.16</v>
      </c>
      <c r="R38" s="273">
        <v>112.26</v>
      </c>
      <c r="U38" s="130">
        <v>-8356.67</v>
      </c>
      <c r="V38" s="130">
        <v>2179663.7000000002</v>
      </c>
      <c r="W38" s="129">
        <v>1316561.49</v>
      </c>
      <c r="X38" s="129">
        <v>37000</v>
      </c>
      <c r="Y38" s="129">
        <v>438.11</v>
      </c>
      <c r="Z38" s="129">
        <v>530</v>
      </c>
      <c r="AA38" s="129">
        <v>1181730</v>
      </c>
      <c r="AB38" s="129">
        <v>16406</v>
      </c>
      <c r="AC38" s="224">
        <v>1652626</v>
      </c>
      <c r="AD38" s="224">
        <v>18562</v>
      </c>
      <c r="AE38" s="224">
        <v>24334.95</v>
      </c>
      <c r="AF38" s="224">
        <v>397469.72</v>
      </c>
      <c r="AG38" s="224">
        <v>360063.86</v>
      </c>
    </row>
    <row r="39" spans="1:36" x14ac:dyDescent="0.2">
      <c r="A39" s="106" t="s">
        <v>698</v>
      </c>
      <c r="B39" s="106" t="s">
        <v>699</v>
      </c>
      <c r="C39" s="279">
        <v>3184</v>
      </c>
      <c r="D39" s="132" t="s">
        <v>712</v>
      </c>
      <c r="E39" s="132" t="s">
        <v>712</v>
      </c>
      <c r="F39" s="135">
        <v>841136.87</v>
      </c>
      <c r="G39" s="225">
        <v>607279</v>
      </c>
      <c r="H39" s="135">
        <v>37201.379999999997</v>
      </c>
      <c r="K39" s="130">
        <v>569690.55000000005</v>
      </c>
      <c r="L39" s="130">
        <v>398775.02</v>
      </c>
      <c r="O39" s="273">
        <v>0</v>
      </c>
      <c r="P39" s="273">
        <v>28852.6</v>
      </c>
      <c r="R39" s="273">
        <v>87.8</v>
      </c>
      <c r="U39" s="130">
        <v>-316266.55</v>
      </c>
      <c r="V39" s="130">
        <v>1994257.35</v>
      </c>
      <c r="W39" s="129">
        <v>1836400.25</v>
      </c>
      <c r="X39" s="129">
        <v>188300</v>
      </c>
      <c r="Y39" s="129">
        <v>1410.8</v>
      </c>
      <c r="Z39" s="129">
        <v>2870</v>
      </c>
      <c r="AA39" s="129">
        <v>776120</v>
      </c>
      <c r="AB39" s="129">
        <v>21406</v>
      </c>
      <c r="AC39" s="224">
        <v>1320620</v>
      </c>
      <c r="AD39" s="224">
        <v>17171</v>
      </c>
      <c r="AE39" s="224">
        <v>9814</v>
      </c>
      <c r="AF39" s="224">
        <v>506275.22</v>
      </c>
      <c r="AG39" s="224">
        <v>225468.21</v>
      </c>
      <c r="AI39" s="224">
        <v>7</v>
      </c>
    </row>
    <row r="40" spans="1:36" x14ac:dyDescent="0.2">
      <c r="A40" s="106" t="s">
        <v>698</v>
      </c>
      <c r="B40" s="106" t="s">
        <v>699</v>
      </c>
      <c r="C40" s="279">
        <v>2131</v>
      </c>
      <c r="D40" s="132" t="s">
        <v>713</v>
      </c>
      <c r="E40" s="132" t="s">
        <v>713</v>
      </c>
      <c r="F40" s="135">
        <v>481937.72</v>
      </c>
      <c r="G40" s="225">
        <v>184886.93</v>
      </c>
      <c r="H40" s="135">
        <v>56877.17</v>
      </c>
      <c r="K40" s="130">
        <v>918642.36</v>
      </c>
      <c r="L40" s="130">
        <v>501266.06</v>
      </c>
      <c r="P40" s="273">
        <v>27423.61</v>
      </c>
      <c r="R40" s="273">
        <v>6.5</v>
      </c>
      <c r="U40" s="130">
        <v>598805.72</v>
      </c>
      <c r="V40" s="130">
        <v>1560653.49</v>
      </c>
      <c r="W40" s="129">
        <v>955133.1</v>
      </c>
      <c r="X40" s="129">
        <v>109720</v>
      </c>
      <c r="Y40" s="129">
        <v>792.93</v>
      </c>
      <c r="Z40" s="129">
        <v>400</v>
      </c>
      <c r="AA40" s="129">
        <v>1457345.71</v>
      </c>
      <c r="AB40" s="129">
        <v>35408</v>
      </c>
      <c r="AC40" s="224">
        <v>1796405.71</v>
      </c>
      <c r="AD40" s="224">
        <v>19972</v>
      </c>
      <c r="AE40" s="224">
        <v>20496</v>
      </c>
      <c r="AF40" s="224">
        <v>490007.9</v>
      </c>
      <c r="AG40" s="224">
        <v>275196.21000000002</v>
      </c>
      <c r="AI40" s="224">
        <v>1</v>
      </c>
    </row>
    <row r="41" spans="1:36" x14ac:dyDescent="0.2">
      <c r="A41" s="106" t="s">
        <v>698</v>
      </c>
      <c r="B41" s="106" t="s">
        <v>699</v>
      </c>
      <c r="C41" s="279">
        <v>1943</v>
      </c>
      <c r="D41" s="132" t="s">
        <v>714</v>
      </c>
      <c r="E41" s="132" t="s">
        <v>714</v>
      </c>
      <c r="F41" s="135">
        <v>700490.29</v>
      </c>
      <c r="G41" s="225">
        <v>303397</v>
      </c>
      <c r="H41" s="135">
        <v>23955.65</v>
      </c>
      <c r="K41" s="130">
        <v>773905.15</v>
      </c>
      <c r="L41" s="130">
        <v>113178.28</v>
      </c>
      <c r="P41" s="273">
        <v>25651.52</v>
      </c>
      <c r="R41" s="273">
        <v>0</v>
      </c>
      <c r="U41" s="130">
        <v>-64565.27</v>
      </c>
      <c r="V41" s="130">
        <v>1367149.29</v>
      </c>
      <c r="W41" s="129">
        <v>1588163.9</v>
      </c>
      <c r="X41" s="129">
        <v>52900</v>
      </c>
      <c r="Y41" s="129">
        <v>705.43</v>
      </c>
      <c r="Z41" s="129">
        <v>1010</v>
      </c>
      <c r="AA41" s="129">
        <v>738440.61</v>
      </c>
      <c r="AB41" s="129">
        <v>12366</v>
      </c>
      <c r="AC41" s="224">
        <v>1179890.6100000001</v>
      </c>
      <c r="AD41" s="224">
        <v>2130</v>
      </c>
      <c r="AE41" s="224">
        <v>6464</v>
      </c>
      <c r="AF41" s="224">
        <v>449413.56</v>
      </c>
      <c r="AG41" s="224">
        <v>168992.94</v>
      </c>
      <c r="AI41" s="224">
        <v>4</v>
      </c>
    </row>
    <row r="42" spans="1:36" x14ac:dyDescent="0.2">
      <c r="A42" s="106" t="s">
        <v>716</v>
      </c>
      <c r="B42" s="106" t="s">
        <v>717</v>
      </c>
      <c r="C42" s="279">
        <v>3652</v>
      </c>
      <c r="D42" s="132" t="s">
        <v>719</v>
      </c>
      <c r="E42" s="132" t="s">
        <v>719</v>
      </c>
      <c r="F42" s="135">
        <v>1372969.53</v>
      </c>
      <c r="G42" s="225">
        <v>8730</v>
      </c>
      <c r="H42" s="135">
        <v>58568.33</v>
      </c>
      <c r="K42" s="130">
        <v>355273.61</v>
      </c>
      <c r="L42" s="130">
        <v>141467.99</v>
      </c>
      <c r="O42" s="273">
        <v>0</v>
      </c>
      <c r="P42" s="273">
        <v>8551.15</v>
      </c>
      <c r="R42" s="273">
        <v>0</v>
      </c>
      <c r="U42" s="130">
        <v>-398578.5</v>
      </c>
      <c r="V42" s="130">
        <v>1747176.74</v>
      </c>
      <c r="W42" s="129">
        <v>1292846.43</v>
      </c>
      <c r="X42" s="129">
        <v>370950</v>
      </c>
      <c r="Y42" s="129">
        <v>1528.27</v>
      </c>
      <c r="AA42" s="129">
        <v>531625.4</v>
      </c>
      <c r="AB42" s="129">
        <v>134500</v>
      </c>
      <c r="AC42" s="224">
        <v>1217675.3999999999</v>
      </c>
      <c r="AD42" s="224">
        <v>2130</v>
      </c>
      <c r="AE42" s="224">
        <v>10420</v>
      </c>
      <c r="AF42" s="224">
        <v>342922.82</v>
      </c>
      <c r="AG42" s="224">
        <v>178441.81</v>
      </c>
    </row>
    <row r="43" spans="1:36" x14ac:dyDescent="0.2">
      <c r="A43" s="106" t="s">
        <v>716</v>
      </c>
      <c r="B43" s="106" t="s">
        <v>717</v>
      </c>
      <c r="C43" s="279">
        <v>4998</v>
      </c>
      <c r="D43" s="132" t="s">
        <v>720</v>
      </c>
      <c r="E43" s="132" t="s">
        <v>720</v>
      </c>
      <c r="F43" s="135">
        <v>332382.26</v>
      </c>
      <c r="G43" s="225">
        <v>0</v>
      </c>
      <c r="H43" s="135">
        <v>152143.96</v>
      </c>
      <c r="K43" s="130">
        <v>656508.06000000006</v>
      </c>
      <c r="L43" s="130">
        <v>114245.13</v>
      </c>
      <c r="O43" s="273">
        <v>0</v>
      </c>
      <c r="P43" s="273">
        <v>21976.77</v>
      </c>
      <c r="R43" s="273">
        <v>0</v>
      </c>
      <c r="U43" s="130">
        <v>-1302074.54</v>
      </c>
      <c r="V43" s="130">
        <v>2580473.12</v>
      </c>
      <c r="W43" s="129">
        <v>2169204.6800000002</v>
      </c>
      <c r="Y43" s="129">
        <v>442.82</v>
      </c>
      <c r="AA43" s="129">
        <v>940137.24</v>
      </c>
      <c r="AB43" s="129">
        <v>81330</v>
      </c>
      <c r="AC43" s="224">
        <v>1677311.24</v>
      </c>
      <c r="AE43" s="224">
        <v>33546</v>
      </c>
      <c r="AF43" s="224">
        <v>1260921.55</v>
      </c>
      <c r="AG43" s="224">
        <v>209431.89</v>
      </c>
      <c r="AJ43" s="224">
        <v>55000</v>
      </c>
    </row>
    <row r="44" spans="1:36" x14ac:dyDescent="0.2">
      <c r="A44" s="106" t="s">
        <v>716</v>
      </c>
      <c r="B44" s="106" t="s">
        <v>717</v>
      </c>
      <c r="C44" s="279">
        <v>3421</v>
      </c>
      <c r="D44" s="132" t="s">
        <v>721</v>
      </c>
      <c r="E44" s="132" t="s">
        <v>721</v>
      </c>
      <c r="F44" s="135">
        <v>636581.28</v>
      </c>
      <c r="G44" s="225">
        <v>0</v>
      </c>
      <c r="H44" s="135">
        <v>117988.69</v>
      </c>
      <c r="K44" s="130">
        <v>401341.78</v>
      </c>
      <c r="L44" s="130">
        <v>61675.43</v>
      </c>
      <c r="O44" s="273">
        <v>0</v>
      </c>
      <c r="P44" s="273">
        <v>13723.11</v>
      </c>
      <c r="R44" s="273">
        <v>0</v>
      </c>
      <c r="U44" s="130">
        <v>-667483.12</v>
      </c>
      <c r="V44" s="130">
        <v>1682922.85</v>
      </c>
      <c r="W44" s="129">
        <v>1263946.8899999999</v>
      </c>
      <c r="Y44" s="129">
        <v>930.41</v>
      </c>
      <c r="AA44" s="129">
        <v>806777</v>
      </c>
      <c r="AB44" s="129">
        <v>61342</v>
      </c>
      <c r="AC44" s="224">
        <v>1412457</v>
      </c>
      <c r="AE44" s="224">
        <v>20572</v>
      </c>
      <c r="AF44" s="224">
        <v>391360.12</v>
      </c>
      <c r="AG44" s="224">
        <v>120182.84</v>
      </c>
    </row>
    <row r="45" spans="1:36" x14ac:dyDescent="0.2">
      <c r="A45" s="106" t="s">
        <v>716</v>
      </c>
      <c r="B45" s="106" t="s">
        <v>717</v>
      </c>
      <c r="C45" s="279">
        <v>1467</v>
      </c>
      <c r="D45" s="132" t="s">
        <v>722</v>
      </c>
      <c r="E45" s="132" t="s">
        <v>722</v>
      </c>
      <c r="F45" s="135">
        <v>274763.83</v>
      </c>
      <c r="G45" s="225">
        <v>0</v>
      </c>
      <c r="H45" s="135">
        <v>17141.71</v>
      </c>
      <c r="K45" s="130">
        <v>622767.24</v>
      </c>
      <c r="L45" s="130">
        <v>114463.03999999999</v>
      </c>
      <c r="O45" s="273">
        <v>0</v>
      </c>
      <c r="P45" s="273">
        <v>9771.92</v>
      </c>
      <c r="R45" s="273">
        <v>8.4600000000000009</v>
      </c>
      <c r="U45" s="130">
        <v>-607982.75</v>
      </c>
      <c r="V45" s="130">
        <v>1664645.88</v>
      </c>
      <c r="W45" s="129">
        <v>755884.62</v>
      </c>
      <c r="Y45" s="129">
        <v>395.44</v>
      </c>
      <c r="AA45" s="129">
        <v>1056197</v>
      </c>
      <c r="AB45" s="129">
        <v>123140</v>
      </c>
      <c r="AC45" s="224">
        <v>1361527</v>
      </c>
      <c r="AD45" s="224">
        <v>3500</v>
      </c>
      <c r="AE45" s="224">
        <v>56818</v>
      </c>
      <c r="AF45" s="224">
        <v>367765.64</v>
      </c>
      <c r="AG45" s="224">
        <v>183314.11</v>
      </c>
    </row>
    <row r="46" spans="1:36" x14ac:dyDescent="0.2">
      <c r="A46" s="106" t="s">
        <v>716</v>
      </c>
      <c r="B46" s="106" t="s">
        <v>717</v>
      </c>
      <c r="C46" s="279">
        <v>4845</v>
      </c>
      <c r="D46" s="132" t="s">
        <v>723</v>
      </c>
      <c r="E46" s="132" t="s">
        <v>723</v>
      </c>
      <c r="F46" s="135">
        <v>588012.9</v>
      </c>
      <c r="G46" s="225">
        <v>0</v>
      </c>
      <c r="H46" s="135">
        <v>73445.86</v>
      </c>
      <c r="K46" s="130">
        <v>3353014.61</v>
      </c>
      <c r="L46" s="130">
        <v>73093.53</v>
      </c>
      <c r="O46" s="273">
        <v>0</v>
      </c>
      <c r="P46" s="273">
        <v>17791.669999999998</v>
      </c>
      <c r="R46" s="273">
        <v>348.46</v>
      </c>
      <c r="U46" s="130">
        <v>3641385.01</v>
      </c>
      <c r="V46" s="130">
        <v>349948.56</v>
      </c>
      <c r="W46" s="129">
        <v>1332429.8500000001</v>
      </c>
      <c r="X46" s="129">
        <v>192000</v>
      </c>
      <c r="Y46" s="129">
        <v>1390.3</v>
      </c>
      <c r="AA46" s="129">
        <v>841442</v>
      </c>
      <c r="AB46" s="129">
        <v>188000</v>
      </c>
      <c r="AC46" s="224">
        <v>1712813</v>
      </c>
      <c r="AE46" s="224">
        <v>29915</v>
      </c>
      <c r="AF46" s="224">
        <v>482980.86</v>
      </c>
      <c r="AG46" s="224">
        <v>207780.07</v>
      </c>
      <c r="AJ46" s="224">
        <v>43680.02</v>
      </c>
    </row>
    <row r="47" spans="1:36" x14ac:dyDescent="0.2">
      <c r="A47" s="106" t="s">
        <v>716</v>
      </c>
      <c r="B47" s="106" t="s">
        <v>717</v>
      </c>
      <c r="C47" s="279">
        <v>3469</v>
      </c>
      <c r="D47" s="132" t="s">
        <v>724</v>
      </c>
      <c r="E47" s="132" t="s">
        <v>724</v>
      </c>
      <c r="F47" s="135">
        <v>445834.46</v>
      </c>
      <c r="G47" s="225">
        <v>0</v>
      </c>
      <c r="H47" s="135">
        <v>56891.89</v>
      </c>
      <c r="K47" s="130">
        <v>768917.7</v>
      </c>
      <c r="L47" s="130">
        <v>69005.97</v>
      </c>
      <c r="O47" s="273">
        <v>0</v>
      </c>
      <c r="P47" s="273">
        <v>14913.72</v>
      </c>
      <c r="R47" s="273">
        <v>25.38</v>
      </c>
      <c r="U47" s="130">
        <v>-328144.01</v>
      </c>
      <c r="V47" s="130">
        <v>1610762.41</v>
      </c>
      <c r="W47" s="129">
        <v>1344252.81</v>
      </c>
      <c r="X47" s="129">
        <v>135000</v>
      </c>
      <c r="Y47" s="129">
        <v>571.27</v>
      </c>
      <c r="AA47" s="129">
        <v>825526</v>
      </c>
      <c r="AB47" s="129">
        <v>19000</v>
      </c>
      <c r="AC47" s="224">
        <v>1565416</v>
      </c>
      <c r="AD47" s="224">
        <v>7000</v>
      </c>
      <c r="AE47" s="224">
        <v>39637</v>
      </c>
      <c r="AF47" s="224">
        <v>498442.37</v>
      </c>
      <c r="AG47" s="224">
        <v>170762.19</v>
      </c>
    </row>
    <row r="48" spans="1:36" x14ac:dyDescent="0.2">
      <c r="A48" s="106" t="s">
        <v>716</v>
      </c>
      <c r="B48" s="106" t="s">
        <v>717</v>
      </c>
      <c r="C48" s="279">
        <v>2587</v>
      </c>
      <c r="D48" s="132" t="s">
        <v>725</v>
      </c>
      <c r="E48" s="132" t="s">
        <v>725</v>
      </c>
      <c r="F48" s="135">
        <v>405405.31</v>
      </c>
      <c r="G48" s="225">
        <v>0</v>
      </c>
      <c r="H48" s="135">
        <v>92425.54</v>
      </c>
      <c r="K48" s="130">
        <v>856909.88</v>
      </c>
      <c r="L48" s="130">
        <v>58637.62</v>
      </c>
      <c r="O48" s="273">
        <v>0</v>
      </c>
      <c r="P48" s="273">
        <v>13298.69</v>
      </c>
      <c r="R48" s="273">
        <v>251.46</v>
      </c>
      <c r="U48" s="130">
        <v>-1188426.99</v>
      </c>
      <c r="V48" s="130">
        <v>2707380.46</v>
      </c>
      <c r="W48" s="129">
        <v>1007486.81</v>
      </c>
      <c r="X48" s="129">
        <v>135000</v>
      </c>
      <c r="Y48" s="129">
        <v>791.66</v>
      </c>
      <c r="AA48" s="129">
        <v>1058228.8899999999</v>
      </c>
      <c r="AB48" s="129">
        <v>66860</v>
      </c>
      <c r="AC48" s="224">
        <v>1610658.89</v>
      </c>
      <c r="AE48" s="224">
        <v>16390</v>
      </c>
      <c r="AF48" s="224">
        <v>558070.15</v>
      </c>
      <c r="AG48" s="224">
        <v>202373.59</v>
      </c>
    </row>
    <row r="49" spans="1:36" x14ac:dyDescent="0.2">
      <c r="A49" s="106" t="s">
        <v>716</v>
      </c>
      <c r="B49" s="106" t="s">
        <v>717</v>
      </c>
      <c r="C49" s="279">
        <v>1576</v>
      </c>
      <c r="D49" s="132" t="s">
        <v>726</v>
      </c>
      <c r="E49" s="132" t="s">
        <v>726</v>
      </c>
      <c r="F49" s="135">
        <v>567535.37</v>
      </c>
      <c r="G49" s="225">
        <v>0</v>
      </c>
      <c r="H49" s="135">
        <v>10430.83</v>
      </c>
      <c r="K49" s="130">
        <v>755873.21</v>
      </c>
      <c r="L49" s="130">
        <v>119236.3</v>
      </c>
      <c r="O49" s="273">
        <v>0</v>
      </c>
      <c r="P49" s="273">
        <v>10436.629999999999</v>
      </c>
      <c r="R49" s="273">
        <v>16.920000000000002</v>
      </c>
      <c r="U49" s="130">
        <v>-825363.53</v>
      </c>
      <c r="V49" s="130">
        <v>2321309.19</v>
      </c>
      <c r="W49" s="129">
        <v>536229.5</v>
      </c>
      <c r="Y49" s="129">
        <v>1035.52</v>
      </c>
      <c r="AA49" s="129">
        <v>547563</v>
      </c>
      <c r="AB49" s="129">
        <v>43002</v>
      </c>
      <c r="AC49" s="224">
        <v>732436</v>
      </c>
      <c r="AD49" s="224">
        <v>3500</v>
      </c>
      <c r="AE49" s="224">
        <v>33290</v>
      </c>
      <c r="AF49" s="224">
        <v>258440.16</v>
      </c>
      <c r="AG49" s="224">
        <v>153487.35999999999</v>
      </c>
    </row>
    <row r="50" spans="1:36" x14ac:dyDescent="0.2">
      <c r="A50" s="106" t="s">
        <v>716</v>
      </c>
      <c r="B50" s="106" t="s">
        <v>717</v>
      </c>
      <c r="C50" s="279">
        <v>2113</v>
      </c>
      <c r="D50" s="132" t="s">
        <v>727</v>
      </c>
      <c r="E50" s="132" t="s">
        <v>727</v>
      </c>
      <c r="F50" s="135">
        <v>1097336.7</v>
      </c>
      <c r="G50" s="225">
        <v>20000</v>
      </c>
      <c r="H50" s="135">
        <v>29718.26</v>
      </c>
      <c r="K50" s="130">
        <v>494419.92</v>
      </c>
      <c r="L50" s="130">
        <v>102444.17</v>
      </c>
      <c r="O50" s="273">
        <v>0</v>
      </c>
      <c r="P50" s="273">
        <v>7898.04</v>
      </c>
      <c r="R50" s="273">
        <v>36642.300000000003</v>
      </c>
      <c r="U50" s="130">
        <v>355468.56</v>
      </c>
      <c r="V50" s="130">
        <v>991778.49</v>
      </c>
      <c r="W50" s="129">
        <v>519675.48</v>
      </c>
      <c r="X50" s="129">
        <v>75580</v>
      </c>
      <c r="Y50" s="129">
        <v>1473.68</v>
      </c>
      <c r="AA50" s="129">
        <v>686120.4</v>
      </c>
      <c r="AB50" s="129">
        <v>179000</v>
      </c>
      <c r="AC50" s="224">
        <v>774100.4</v>
      </c>
      <c r="AE50" s="224">
        <v>15884</v>
      </c>
      <c r="AF50" s="224">
        <v>217109.82</v>
      </c>
      <c r="AG50" s="224">
        <v>65250.63</v>
      </c>
      <c r="AJ50" s="224">
        <v>37373.050000000003</v>
      </c>
    </row>
    <row r="51" spans="1:36" x14ac:dyDescent="0.2">
      <c r="A51" s="106" t="s">
        <v>716</v>
      </c>
      <c r="B51" s="106" t="s">
        <v>717</v>
      </c>
      <c r="C51" s="279">
        <v>1780</v>
      </c>
      <c r="D51" s="132" t="s">
        <v>728</v>
      </c>
      <c r="E51" s="132" t="s">
        <v>728</v>
      </c>
      <c r="F51" s="135">
        <v>376506.94</v>
      </c>
      <c r="G51" s="225">
        <v>0</v>
      </c>
      <c r="H51" s="135">
        <v>22437.919999999998</v>
      </c>
      <c r="K51" s="130">
        <v>2863588.3</v>
      </c>
      <c r="L51" s="130">
        <v>110974.48</v>
      </c>
      <c r="P51" s="273">
        <v>22891.52</v>
      </c>
      <c r="R51" s="273">
        <v>8.4600000000000009</v>
      </c>
      <c r="U51" s="130">
        <v>2577629.42</v>
      </c>
      <c r="V51" s="130">
        <v>667821.93000000005</v>
      </c>
      <c r="W51" s="129">
        <v>609063.30000000005</v>
      </c>
      <c r="X51" s="129">
        <v>77000</v>
      </c>
      <c r="Y51" s="129">
        <v>462.82</v>
      </c>
      <c r="AA51" s="129">
        <v>852243.3</v>
      </c>
      <c r="AB51" s="129">
        <v>165700</v>
      </c>
      <c r="AC51" s="224">
        <v>1024662.3</v>
      </c>
      <c r="AD51" s="224">
        <v>3500</v>
      </c>
      <c r="AE51" s="224">
        <v>40334</v>
      </c>
      <c r="AF51" s="224">
        <v>338723.11</v>
      </c>
      <c r="AG51" s="224">
        <v>192093.7</v>
      </c>
    </row>
    <row r="52" spans="1:36" x14ac:dyDescent="0.2">
      <c r="A52" s="106" t="s">
        <v>689</v>
      </c>
      <c r="B52" s="106" t="s">
        <v>731</v>
      </c>
      <c r="C52" s="279">
        <v>1148</v>
      </c>
      <c r="D52" s="132" t="s">
        <v>733</v>
      </c>
      <c r="E52" s="132" t="s">
        <v>733</v>
      </c>
      <c r="F52" s="135">
        <v>337457.73</v>
      </c>
      <c r="G52" s="225">
        <v>36999</v>
      </c>
      <c r="H52" s="135">
        <v>9358.4699999999993</v>
      </c>
      <c r="K52" s="130">
        <v>1063311.6100000001</v>
      </c>
      <c r="L52" s="130">
        <v>260774.72</v>
      </c>
      <c r="O52" s="273">
        <v>4300</v>
      </c>
      <c r="P52" s="273">
        <v>10694.99</v>
      </c>
      <c r="R52" s="273">
        <v>2388</v>
      </c>
      <c r="U52" s="130">
        <v>-445421.24</v>
      </c>
      <c r="V52" s="130">
        <v>2139773.89</v>
      </c>
      <c r="W52" s="129">
        <v>689916.47</v>
      </c>
      <c r="Y52" s="129">
        <v>1196.8399999999999</v>
      </c>
      <c r="AA52" s="129">
        <v>473012.1</v>
      </c>
      <c r="AC52" s="224">
        <v>569512.1</v>
      </c>
      <c r="AE52" s="224">
        <v>35428</v>
      </c>
      <c r="AF52" s="224">
        <v>367384.84</v>
      </c>
      <c r="AG52" s="224">
        <v>173634.58</v>
      </c>
      <c r="AJ52" s="224">
        <v>22000</v>
      </c>
    </row>
    <row r="53" spans="1:36" x14ac:dyDescent="0.2">
      <c r="A53" s="106" t="s">
        <v>689</v>
      </c>
      <c r="B53" s="106" t="s">
        <v>731</v>
      </c>
      <c r="C53" s="279">
        <v>600</v>
      </c>
      <c r="D53" s="132" t="s">
        <v>734</v>
      </c>
      <c r="E53" s="132" t="s">
        <v>734</v>
      </c>
      <c r="F53" s="135">
        <v>478294.03</v>
      </c>
      <c r="G53" s="225">
        <v>69693</v>
      </c>
      <c r="H53" s="135">
        <v>15232</v>
      </c>
      <c r="K53" s="130">
        <v>454512.56</v>
      </c>
      <c r="L53" s="130">
        <v>169363.47</v>
      </c>
      <c r="O53" s="273">
        <v>0</v>
      </c>
      <c r="P53" s="273">
        <v>10016.719999999999</v>
      </c>
      <c r="R53" s="273">
        <v>20172</v>
      </c>
      <c r="U53" s="130">
        <v>739508.99</v>
      </c>
      <c r="V53" s="130">
        <v>293207.49</v>
      </c>
      <c r="W53" s="129">
        <v>721868.43</v>
      </c>
      <c r="Y53" s="129">
        <v>1381.68</v>
      </c>
      <c r="AA53" s="129">
        <v>184968</v>
      </c>
      <c r="AC53" s="224">
        <v>431768</v>
      </c>
      <c r="AE53" s="224">
        <v>13638</v>
      </c>
      <c r="AF53" s="224">
        <v>269733.81</v>
      </c>
      <c r="AG53" s="224">
        <v>68888.44</v>
      </c>
    </row>
    <row r="54" spans="1:36" x14ac:dyDescent="0.2">
      <c r="A54" s="106" t="s">
        <v>689</v>
      </c>
      <c r="B54" s="106" t="s">
        <v>731</v>
      </c>
      <c r="C54" s="279">
        <v>1963</v>
      </c>
      <c r="D54" s="132" t="s">
        <v>735</v>
      </c>
      <c r="E54" s="132" t="s">
        <v>735</v>
      </c>
      <c r="F54" s="135">
        <v>256793.72</v>
      </c>
      <c r="G54" s="225">
        <v>40072</v>
      </c>
      <c r="H54" s="135">
        <v>27615.81</v>
      </c>
      <c r="K54" s="130">
        <v>941873.7</v>
      </c>
      <c r="L54" s="130">
        <v>217257.09</v>
      </c>
      <c r="O54" s="273">
        <v>4363</v>
      </c>
      <c r="P54" s="273">
        <v>21592.25</v>
      </c>
      <c r="R54" s="273">
        <v>4844</v>
      </c>
      <c r="U54" s="130">
        <v>-329000.25</v>
      </c>
      <c r="V54" s="130">
        <v>1946315.03</v>
      </c>
      <c r="W54" s="129">
        <v>887001.99</v>
      </c>
      <c r="X54" s="129">
        <v>11705</v>
      </c>
      <c r="Y54" s="129">
        <v>1264.17</v>
      </c>
      <c r="AA54" s="129">
        <v>731107.5</v>
      </c>
      <c r="AC54" s="224">
        <v>993207.5</v>
      </c>
      <c r="AD54" s="224">
        <v>3500</v>
      </c>
      <c r="AE54" s="224">
        <v>24098</v>
      </c>
      <c r="AF54" s="224">
        <v>601504.71</v>
      </c>
      <c r="AG54" s="224">
        <v>173270.16</v>
      </c>
    </row>
    <row r="55" spans="1:36" x14ac:dyDescent="0.2">
      <c r="A55" s="106" t="s">
        <v>689</v>
      </c>
      <c r="B55" s="106" t="s">
        <v>731</v>
      </c>
      <c r="C55" s="279">
        <v>3524</v>
      </c>
      <c r="D55" s="132" t="s">
        <v>736</v>
      </c>
      <c r="E55" s="132" t="s">
        <v>736</v>
      </c>
      <c r="F55" s="135">
        <v>557409.55000000005</v>
      </c>
      <c r="G55" s="225">
        <v>56000.5</v>
      </c>
      <c r="H55" s="135">
        <v>33752</v>
      </c>
      <c r="K55" s="130">
        <v>990996.87</v>
      </c>
      <c r="L55" s="130">
        <v>289022.96000000002</v>
      </c>
      <c r="O55" s="273">
        <v>18000</v>
      </c>
      <c r="P55" s="273">
        <v>22424.91</v>
      </c>
      <c r="R55" s="273">
        <v>5299</v>
      </c>
      <c r="U55" s="130">
        <v>-447818.13</v>
      </c>
      <c r="V55" s="130">
        <v>2217512.62</v>
      </c>
      <c r="W55" s="129">
        <v>1321234.55</v>
      </c>
      <c r="X55" s="129">
        <v>80780</v>
      </c>
      <c r="Y55" s="129">
        <v>1662.31</v>
      </c>
      <c r="AA55" s="129">
        <v>846492.55</v>
      </c>
      <c r="AC55" s="224">
        <v>1231152.55</v>
      </c>
      <c r="AD55" s="224">
        <v>7000</v>
      </c>
      <c r="AE55" s="224">
        <v>14699.5</v>
      </c>
      <c r="AF55" s="224">
        <v>692831.91</v>
      </c>
      <c r="AG55" s="224">
        <v>192721.97</v>
      </c>
    </row>
    <row r="56" spans="1:36" x14ac:dyDescent="0.2">
      <c r="A56" s="106" t="s">
        <v>689</v>
      </c>
      <c r="B56" s="106" t="s">
        <v>731</v>
      </c>
      <c r="C56" s="279">
        <v>4129</v>
      </c>
      <c r="D56" s="132" t="s">
        <v>737</v>
      </c>
      <c r="E56" s="132" t="s">
        <v>737</v>
      </c>
      <c r="F56" s="135">
        <v>435474.13</v>
      </c>
      <c r="G56" s="225">
        <v>72786.5</v>
      </c>
      <c r="H56" s="135">
        <v>44810</v>
      </c>
      <c r="K56" s="130">
        <v>859154.72</v>
      </c>
      <c r="L56" s="130">
        <v>258582.2</v>
      </c>
      <c r="O56" s="273">
        <v>5975</v>
      </c>
      <c r="P56" s="273">
        <v>25555.17</v>
      </c>
      <c r="R56" s="273">
        <v>6421</v>
      </c>
      <c r="U56" s="130">
        <v>-260418.92</v>
      </c>
      <c r="V56" s="130">
        <v>1921030.3</v>
      </c>
      <c r="W56" s="129">
        <v>1328257.94</v>
      </c>
      <c r="X56" s="129">
        <v>93821</v>
      </c>
      <c r="Y56" s="129">
        <v>1600.19</v>
      </c>
      <c r="AA56" s="129">
        <v>721830.5</v>
      </c>
      <c r="AC56" s="224">
        <v>1148770.5</v>
      </c>
      <c r="AD56" s="224">
        <v>7000</v>
      </c>
      <c r="AE56" s="224">
        <v>13228</v>
      </c>
      <c r="AF56" s="224">
        <v>795758.09</v>
      </c>
      <c r="AG56" s="224">
        <v>208508.04</v>
      </c>
    </row>
    <row r="57" spans="1:36" x14ac:dyDescent="0.2">
      <c r="A57" s="106" t="s">
        <v>689</v>
      </c>
      <c r="B57" s="106" t="s">
        <v>731</v>
      </c>
      <c r="C57" s="279">
        <v>2325</v>
      </c>
      <c r="D57" s="132" t="s">
        <v>738</v>
      </c>
      <c r="E57" s="132" t="s">
        <v>738</v>
      </c>
      <c r="F57" s="135">
        <v>581389.55000000005</v>
      </c>
      <c r="G57" s="225">
        <v>29037</v>
      </c>
      <c r="H57" s="135">
        <v>76348</v>
      </c>
      <c r="K57" s="130">
        <v>783497.51</v>
      </c>
      <c r="L57" s="130">
        <v>286760.26</v>
      </c>
      <c r="O57" s="273">
        <v>7000</v>
      </c>
      <c r="P57" s="273">
        <v>24145.119999999999</v>
      </c>
      <c r="R57" s="273">
        <v>1166.45</v>
      </c>
      <c r="U57" s="130">
        <v>-25188.91</v>
      </c>
      <c r="V57" s="130">
        <v>1915444.77</v>
      </c>
      <c r="W57" s="129">
        <v>998310.5</v>
      </c>
      <c r="X57" s="129">
        <v>35182.050000000003</v>
      </c>
      <c r="Y57" s="129">
        <v>1857.72</v>
      </c>
      <c r="AA57" s="129">
        <v>1014444.38</v>
      </c>
      <c r="AB57" s="129">
        <v>10000</v>
      </c>
      <c r="AC57" s="224">
        <v>1215692.3799999999</v>
      </c>
      <c r="AE57" s="224">
        <v>38252</v>
      </c>
      <c r="AF57" s="224">
        <v>695439.41</v>
      </c>
      <c r="AG57" s="224">
        <v>225945.97</v>
      </c>
      <c r="AJ57" s="224">
        <v>50000</v>
      </c>
    </row>
    <row r="58" spans="1:36" x14ac:dyDescent="0.2">
      <c r="A58" s="106" t="s">
        <v>689</v>
      </c>
      <c r="B58" s="106" t="s">
        <v>731</v>
      </c>
      <c r="C58" s="279">
        <v>1841</v>
      </c>
      <c r="D58" s="132" t="s">
        <v>739</v>
      </c>
      <c r="E58" s="132" t="s">
        <v>739</v>
      </c>
      <c r="F58" s="135">
        <v>373334.35</v>
      </c>
      <c r="G58" s="225">
        <v>25926</v>
      </c>
      <c r="H58" s="135">
        <v>22956.1</v>
      </c>
      <c r="K58" s="130">
        <v>745623.07</v>
      </c>
      <c r="L58" s="130">
        <v>271822.58</v>
      </c>
      <c r="O58" s="273">
        <v>6066</v>
      </c>
      <c r="P58" s="273">
        <v>19998.919999999998</v>
      </c>
      <c r="R58" s="273">
        <v>1809</v>
      </c>
      <c r="U58" s="130">
        <v>-199816.51</v>
      </c>
      <c r="V58" s="130">
        <v>1650781.62</v>
      </c>
      <c r="W58" s="129">
        <v>1246129.5</v>
      </c>
      <c r="Y58" s="129">
        <v>1353.76</v>
      </c>
      <c r="AA58" s="129">
        <v>375629</v>
      </c>
      <c r="AC58" s="224">
        <v>885332.42</v>
      </c>
      <c r="AD58" s="224">
        <v>39310</v>
      </c>
      <c r="AE58" s="224">
        <v>16978</v>
      </c>
      <c r="AF58" s="224">
        <v>554084.81999999995</v>
      </c>
      <c r="AG58" s="224">
        <v>166583.95000000001</v>
      </c>
    </row>
    <row r="59" spans="1:36" x14ac:dyDescent="0.2">
      <c r="A59" s="106" t="s">
        <v>689</v>
      </c>
      <c r="B59" s="106" t="s">
        <v>731</v>
      </c>
      <c r="C59" s="279">
        <v>1982</v>
      </c>
      <c r="D59" s="132" t="s">
        <v>740</v>
      </c>
      <c r="E59" s="132" t="s">
        <v>740</v>
      </c>
      <c r="F59" s="135">
        <v>100757.61</v>
      </c>
      <c r="G59" s="225">
        <v>30022</v>
      </c>
      <c r="H59" s="135">
        <v>11436.43</v>
      </c>
      <c r="K59" s="130">
        <v>1148283.51</v>
      </c>
      <c r="L59" s="130">
        <v>233229.18</v>
      </c>
      <c r="O59" s="273">
        <v>1380</v>
      </c>
      <c r="P59" s="273">
        <v>21118.99</v>
      </c>
      <c r="R59" s="273">
        <v>1990.12</v>
      </c>
      <c r="U59" s="130">
        <v>-363361.49</v>
      </c>
      <c r="V59" s="130">
        <v>2032099.69</v>
      </c>
      <c r="W59" s="129">
        <v>899215.53</v>
      </c>
      <c r="X59" s="129">
        <v>11387</v>
      </c>
      <c r="Y59" s="129">
        <v>839.5</v>
      </c>
      <c r="AA59" s="129">
        <v>465843</v>
      </c>
      <c r="AC59" s="224">
        <v>846273</v>
      </c>
      <c r="AD59" s="224">
        <v>3500</v>
      </c>
      <c r="AE59" s="224">
        <v>14828</v>
      </c>
      <c r="AF59" s="224">
        <v>488044.41</v>
      </c>
      <c r="AG59" s="224">
        <v>194138.2</v>
      </c>
    </row>
    <row r="60" spans="1:36" x14ac:dyDescent="0.2">
      <c r="A60" s="106" t="s">
        <v>689</v>
      </c>
      <c r="B60" s="106" t="s">
        <v>731</v>
      </c>
      <c r="C60" s="279">
        <v>4846</v>
      </c>
      <c r="D60" s="132" t="s">
        <v>741</v>
      </c>
      <c r="E60" s="132" t="s">
        <v>741</v>
      </c>
      <c r="F60" s="135">
        <v>170737.64</v>
      </c>
      <c r="G60" s="225">
        <v>75907</v>
      </c>
      <c r="H60" s="135">
        <v>60000</v>
      </c>
      <c r="K60" s="130">
        <v>1673783.45</v>
      </c>
      <c r="L60" s="130">
        <v>286306.8</v>
      </c>
      <c r="O60" s="273">
        <v>29200</v>
      </c>
      <c r="P60" s="273">
        <v>36415.699999999997</v>
      </c>
      <c r="R60" s="273">
        <v>7008</v>
      </c>
      <c r="U60" s="130">
        <v>1053249.73</v>
      </c>
      <c r="V60" s="130">
        <v>1174038.5</v>
      </c>
      <c r="W60" s="129">
        <v>1830000.91</v>
      </c>
      <c r="X60" s="129">
        <v>70305</v>
      </c>
      <c r="Y60" s="129">
        <v>1289.96</v>
      </c>
      <c r="AA60" s="129">
        <v>696044.5</v>
      </c>
      <c r="AC60" s="224">
        <v>1361714.5</v>
      </c>
      <c r="AE60" s="224">
        <v>13008</v>
      </c>
      <c r="AF60" s="224">
        <v>1038640.23</v>
      </c>
      <c r="AG60" s="224">
        <v>217454.68</v>
      </c>
    </row>
    <row r="61" spans="1:36" x14ac:dyDescent="0.2">
      <c r="A61" s="106" t="s">
        <v>689</v>
      </c>
      <c r="B61" s="106" t="s">
        <v>731</v>
      </c>
      <c r="C61" s="279">
        <v>5177</v>
      </c>
      <c r="D61" s="132" t="s">
        <v>742</v>
      </c>
      <c r="E61" s="132" t="s">
        <v>742</v>
      </c>
      <c r="F61" s="135">
        <v>743075.79</v>
      </c>
      <c r="G61" s="225">
        <v>189979.5</v>
      </c>
      <c r="H61" s="135">
        <v>49759.45</v>
      </c>
      <c r="K61" s="130">
        <v>1337007.6399999999</v>
      </c>
      <c r="L61" s="130">
        <v>520191.61</v>
      </c>
      <c r="O61" s="273">
        <v>15450</v>
      </c>
      <c r="P61" s="273">
        <v>50574.55</v>
      </c>
      <c r="R61" s="273">
        <v>10478.23</v>
      </c>
      <c r="U61" s="130">
        <v>-989023.48</v>
      </c>
      <c r="V61" s="130">
        <v>3795531.45</v>
      </c>
      <c r="W61" s="129">
        <v>1824727.16</v>
      </c>
      <c r="X61" s="129">
        <v>26860</v>
      </c>
      <c r="Y61" s="129">
        <v>2729.87</v>
      </c>
      <c r="AA61" s="129">
        <v>1132097.8700000001</v>
      </c>
      <c r="AC61" s="224">
        <v>1832498.55</v>
      </c>
      <c r="AD61" s="224">
        <v>14000</v>
      </c>
      <c r="AE61" s="224">
        <v>35873.68</v>
      </c>
      <c r="AF61" s="224">
        <v>832408.41</v>
      </c>
      <c r="AG61" s="224">
        <v>302631.02</v>
      </c>
      <c r="AJ61" s="224">
        <v>12000</v>
      </c>
    </row>
    <row r="62" spans="1:36" x14ac:dyDescent="0.2">
      <c r="A62" s="106" t="s">
        <v>689</v>
      </c>
      <c r="B62" s="106" t="s">
        <v>731</v>
      </c>
      <c r="C62" s="279">
        <v>3373</v>
      </c>
      <c r="D62" s="132" t="s">
        <v>743</v>
      </c>
      <c r="E62" s="132" t="s">
        <v>743</v>
      </c>
      <c r="F62" s="135">
        <v>242769.66</v>
      </c>
      <c r="G62" s="225">
        <v>50243</v>
      </c>
      <c r="H62" s="135">
        <v>62078.25</v>
      </c>
      <c r="K62" s="130">
        <v>716201.29</v>
      </c>
      <c r="L62" s="130">
        <v>286355.26</v>
      </c>
      <c r="O62" s="273">
        <v>45048</v>
      </c>
      <c r="P62" s="273">
        <v>30542.82</v>
      </c>
      <c r="R62" s="273">
        <v>4582.6499999999996</v>
      </c>
      <c r="U62" s="130">
        <v>-373858.99</v>
      </c>
      <c r="V62" s="130">
        <v>1606269.64</v>
      </c>
      <c r="W62" s="129">
        <v>1299946.29</v>
      </c>
      <c r="Y62" s="129">
        <v>1093.45</v>
      </c>
      <c r="AA62" s="129">
        <v>720952</v>
      </c>
      <c r="AB62" s="129">
        <v>70000</v>
      </c>
      <c r="AC62" s="224">
        <v>1162572</v>
      </c>
      <c r="AE62" s="224">
        <v>1190</v>
      </c>
      <c r="AF62" s="224">
        <v>701668.53</v>
      </c>
      <c r="AG62" s="224">
        <v>181497.87</v>
      </c>
    </row>
    <row r="63" spans="1:36" x14ac:dyDescent="0.2">
      <c r="A63" s="106" t="s">
        <v>689</v>
      </c>
      <c r="B63" s="106" t="s">
        <v>731</v>
      </c>
      <c r="C63" s="279">
        <v>2100</v>
      </c>
      <c r="D63" s="132" t="s">
        <v>744</v>
      </c>
      <c r="E63" s="132" t="s">
        <v>744</v>
      </c>
      <c r="F63" s="135">
        <v>240434.9</v>
      </c>
      <c r="G63" s="225">
        <v>99474</v>
      </c>
      <c r="H63" s="135">
        <v>57843.56</v>
      </c>
      <c r="K63" s="130">
        <v>442624.2</v>
      </c>
      <c r="L63" s="130">
        <v>233759.35999999999</v>
      </c>
      <c r="O63" s="273">
        <v>12000</v>
      </c>
      <c r="P63" s="273">
        <v>26659.5</v>
      </c>
      <c r="R63" s="273">
        <v>10951.92</v>
      </c>
      <c r="U63" s="130">
        <v>-1728594.33</v>
      </c>
      <c r="V63" s="130">
        <v>2640334.33</v>
      </c>
      <c r="W63" s="129">
        <v>923333.07</v>
      </c>
      <c r="X63" s="129">
        <v>32488</v>
      </c>
      <c r="Y63" s="129">
        <v>917.07</v>
      </c>
      <c r="AA63" s="129">
        <v>712515</v>
      </c>
      <c r="AC63" s="224">
        <v>821415</v>
      </c>
      <c r="AE63" s="224">
        <v>15288</v>
      </c>
      <c r="AF63" s="224">
        <v>629010.41</v>
      </c>
      <c r="AG63" s="224">
        <v>90755.13</v>
      </c>
    </row>
    <row r="64" spans="1:36" x14ac:dyDescent="0.2">
      <c r="A64" s="106" t="s">
        <v>689</v>
      </c>
      <c r="B64" s="106" t="s">
        <v>731</v>
      </c>
      <c r="C64" s="279">
        <v>4881</v>
      </c>
      <c r="D64" s="132" t="s">
        <v>745</v>
      </c>
      <c r="E64" s="132" t="s">
        <v>745</v>
      </c>
      <c r="F64" s="135">
        <v>194349.36</v>
      </c>
      <c r="G64" s="225">
        <v>37671</v>
      </c>
      <c r="H64" s="135">
        <v>13521.78</v>
      </c>
      <c r="K64" s="130">
        <v>1915757.03</v>
      </c>
      <c r="L64" s="130">
        <v>230415.8</v>
      </c>
      <c r="O64" s="273">
        <v>10332</v>
      </c>
      <c r="P64" s="273">
        <v>25434.89</v>
      </c>
      <c r="R64" s="273">
        <v>2288</v>
      </c>
      <c r="U64" s="130">
        <v>460522.08</v>
      </c>
      <c r="V64" s="130">
        <v>2029021.21</v>
      </c>
      <c r="W64" s="129">
        <v>634365.65</v>
      </c>
      <c r="Y64" s="129">
        <v>872.61</v>
      </c>
      <c r="AA64" s="129">
        <v>420304.5</v>
      </c>
      <c r="AB64" s="129">
        <v>24000</v>
      </c>
      <c r="AC64" s="224">
        <v>475304.5</v>
      </c>
      <c r="AE64" s="224">
        <v>12618</v>
      </c>
      <c r="AF64" s="224">
        <v>508661.08</v>
      </c>
      <c r="AG64" s="224">
        <v>218842.39</v>
      </c>
    </row>
    <row r="65" spans="1:36" x14ac:dyDescent="0.2">
      <c r="A65" s="106" t="s">
        <v>747</v>
      </c>
      <c r="B65" s="106" t="s">
        <v>748</v>
      </c>
      <c r="C65" s="279">
        <v>1307</v>
      </c>
      <c r="D65" s="132" t="s">
        <v>750</v>
      </c>
      <c r="E65" s="132" t="s">
        <v>750</v>
      </c>
      <c r="F65" s="135">
        <v>454494.45</v>
      </c>
      <c r="G65" s="225">
        <v>0</v>
      </c>
      <c r="H65" s="135">
        <v>36581.86</v>
      </c>
      <c r="K65" s="130">
        <v>2608987.31</v>
      </c>
      <c r="L65" s="130">
        <v>11922.6</v>
      </c>
      <c r="O65" s="273">
        <v>14890</v>
      </c>
      <c r="P65" s="273">
        <v>23600</v>
      </c>
      <c r="R65" s="273">
        <v>27600</v>
      </c>
      <c r="U65" s="130">
        <v>2283176.7799999998</v>
      </c>
      <c r="V65" s="130">
        <v>849648.43</v>
      </c>
      <c r="W65" s="129">
        <v>790084.56</v>
      </c>
      <c r="X65" s="129">
        <v>32593</v>
      </c>
      <c r="Y65" s="129">
        <v>655.75</v>
      </c>
      <c r="AA65" s="129">
        <v>907659</v>
      </c>
      <c r="AC65" s="224">
        <v>1207054</v>
      </c>
      <c r="AD65" s="224">
        <v>3500</v>
      </c>
      <c r="AE65" s="224">
        <v>56607</v>
      </c>
      <c r="AF65" s="224">
        <v>406371.25</v>
      </c>
      <c r="AG65" s="224">
        <v>144389.04999999999</v>
      </c>
    </row>
    <row r="66" spans="1:36" x14ac:dyDescent="0.2">
      <c r="A66" s="106" t="s">
        <v>747</v>
      </c>
      <c r="B66" s="106" t="s">
        <v>748</v>
      </c>
      <c r="C66" s="279">
        <v>1403</v>
      </c>
      <c r="D66" s="132" t="s">
        <v>751</v>
      </c>
      <c r="E66" s="132" t="s">
        <v>751</v>
      </c>
      <c r="F66" s="135">
        <v>515547</v>
      </c>
      <c r="G66" s="225">
        <v>0</v>
      </c>
      <c r="H66" s="135">
        <v>27771.65</v>
      </c>
      <c r="K66" s="130">
        <v>894580.77</v>
      </c>
      <c r="L66" s="130">
        <v>86228.15</v>
      </c>
      <c r="R66" s="273">
        <v>174.26</v>
      </c>
      <c r="U66" s="130">
        <v>-930602.08</v>
      </c>
      <c r="V66" s="130">
        <v>2366925.61</v>
      </c>
      <c r="W66" s="129">
        <v>665213.98</v>
      </c>
      <c r="X66" s="129">
        <v>136060</v>
      </c>
      <c r="Y66" s="129">
        <v>527.19000000000005</v>
      </c>
      <c r="AA66" s="129">
        <v>939321.61</v>
      </c>
      <c r="AB66" s="129">
        <v>16500</v>
      </c>
      <c r="AC66" s="224">
        <v>1089021.6100000001</v>
      </c>
      <c r="AD66" s="224">
        <v>3500</v>
      </c>
      <c r="AE66" s="224">
        <v>13662</v>
      </c>
      <c r="AF66" s="224">
        <v>374369.84</v>
      </c>
      <c r="AG66" s="224">
        <v>189439.55</v>
      </c>
    </row>
    <row r="67" spans="1:36" x14ac:dyDescent="0.2">
      <c r="A67" s="106" t="s">
        <v>747</v>
      </c>
      <c r="B67" s="106" t="s">
        <v>748</v>
      </c>
      <c r="C67" s="279">
        <v>2602</v>
      </c>
      <c r="D67" s="132" t="s">
        <v>752</v>
      </c>
      <c r="E67" s="132" t="s">
        <v>752</v>
      </c>
      <c r="F67" s="135">
        <v>525006.22</v>
      </c>
      <c r="G67" s="225">
        <v>0</v>
      </c>
      <c r="H67" s="135">
        <v>49462.09</v>
      </c>
      <c r="K67" s="130">
        <v>834046.28</v>
      </c>
      <c r="L67" s="130">
        <v>64614.8</v>
      </c>
      <c r="O67" s="273">
        <v>1150</v>
      </c>
      <c r="R67" s="273">
        <v>41400</v>
      </c>
      <c r="U67" s="130">
        <v>-533530.11</v>
      </c>
      <c r="V67" s="130">
        <v>1982889.72</v>
      </c>
      <c r="W67" s="129">
        <v>849959.21</v>
      </c>
      <c r="X67" s="129">
        <v>51814</v>
      </c>
      <c r="Y67" s="129">
        <v>630.57000000000005</v>
      </c>
      <c r="AA67" s="129">
        <v>909376</v>
      </c>
      <c r="AB67" s="129">
        <v>11000</v>
      </c>
      <c r="AC67" s="224">
        <v>1190876</v>
      </c>
      <c r="AD67" s="224">
        <v>7000</v>
      </c>
      <c r="AE67" s="224">
        <v>72857</v>
      </c>
      <c r="AF67" s="224">
        <v>368398.05</v>
      </c>
      <c r="AG67" s="224">
        <v>149428.95000000001</v>
      </c>
      <c r="AJ67" s="224">
        <v>53000</v>
      </c>
    </row>
    <row r="68" spans="1:36" x14ac:dyDescent="0.2">
      <c r="A68" s="106" t="s">
        <v>747</v>
      </c>
      <c r="B68" s="106" t="s">
        <v>748</v>
      </c>
      <c r="C68" s="279">
        <v>1205</v>
      </c>
      <c r="D68" s="132" t="s">
        <v>753</v>
      </c>
      <c r="E68" s="132" t="s">
        <v>753</v>
      </c>
      <c r="F68" s="135">
        <v>490349.5</v>
      </c>
      <c r="G68" s="225">
        <v>0</v>
      </c>
      <c r="H68" s="135">
        <v>46377.72</v>
      </c>
      <c r="K68" s="130">
        <v>1043208.46</v>
      </c>
      <c r="L68" s="130">
        <v>106029.08</v>
      </c>
      <c r="O68" s="273">
        <v>0</v>
      </c>
      <c r="P68" s="273">
        <v>41000</v>
      </c>
      <c r="R68" s="273">
        <v>764</v>
      </c>
      <c r="U68" s="130">
        <v>-506095.35</v>
      </c>
      <c r="V68" s="130">
        <v>2283492.7400000002</v>
      </c>
      <c r="W68" s="129">
        <v>713902.41</v>
      </c>
      <c r="Y68" s="129">
        <v>687.05</v>
      </c>
      <c r="AA68" s="129">
        <v>1116077</v>
      </c>
      <c r="AB68" s="129">
        <v>16500</v>
      </c>
      <c r="AC68" s="224">
        <v>1341862</v>
      </c>
      <c r="AD68" s="224">
        <v>3500</v>
      </c>
      <c r="AE68" s="224">
        <v>23963</v>
      </c>
      <c r="AF68" s="224">
        <v>326061.81</v>
      </c>
      <c r="AG68" s="224">
        <v>284976.28000000003</v>
      </c>
    </row>
    <row r="69" spans="1:36" x14ac:dyDescent="0.2">
      <c r="A69" s="106" t="s">
        <v>747</v>
      </c>
      <c r="B69" s="106" t="s">
        <v>748</v>
      </c>
      <c r="C69" s="279">
        <v>909</v>
      </c>
      <c r="D69" s="132" t="s">
        <v>754</v>
      </c>
      <c r="E69" s="132" t="s">
        <v>754</v>
      </c>
      <c r="F69" s="135">
        <v>342672.4</v>
      </c>
      <c r="G69" s="225">
        <v>0</v>
      </c>
      <c r="H69" s="135">
        <v>19090.23</v>
      </c>
      <c r="K69" s="130">
        <v>810400.84</v>
      </c>
      <c r="L69" s="130">
        <v>76836.570000000007</v>
      </c>
      <c r="O69" s="273">
        <v>28088</v>
      </c>
      <c r="P69" s="273">
        <v>13325.86</v>
      </c>
      <c r="R69" s="273">
        <v>11400</v>
      </c>
      <c r="U69" s="130">
        <v>834263.95</v>
      </c>
      <c r="V69" s="130">
        <v>355552.49</v>
      </c>
      <c r="W69" s="129">
        <v>512190.95</v>
      </c>
      <c r="Y69" s="129">
        <v>316.48</v>
      </c>
      <c r="AA69" s="129">
        <v>410718.05</v>
      </c>
      <c r="AC69" s="224">
        <v>438718.05</v>
      </c>
      <c r="AD69" s="224">
        <v>3500</v>
      </c>
      <c r="AE69" s="224">
        <v>17414</v>
      </c>
      <c r="AF69" s="224">
        <v>313872.37</v>
      </c>
      <c r="AG69" s="224">
        <v>143351.32</v>
      </c>
    </row>
    <row r="70" spans="1:36" x14ac:dyDescent="0.2">
      <c r="A70" s="106" t="s">
        <v>756</v>
      </c>
      <c r="B70" s="106" t="s">
        <v>757</v>
      </c>
      <c r="C70" s="279">
        <v>2174</v>
      </c>
      <c r="D70" s="132" t="s">
        <v>759</v>
      </c>
      <c r="E70" s="132" t="s">
        <v>759</v>
      </c>
      <c r="F70" s="135">
        <v>77693.06</v>
      </c>
      <c r="G70" s="225">
        <v>4290</v>
      </c>
      <c r="H70" s="135">
        <v>29909.95</v>
      </c>
      <c r="K70" s="130">
        <v>148123.95000000001</v>
      </c>
      <c r="L70" s="130">
        <v>298752.90999999997</v>
      </c>
      <c r="O70" s="273">
        <v>0</v>
      </c>
      <c r="P70" s="273">
        <v>-919.71</v>
      </c>
      <c r="R70" s="273">
        <v>-27.66</v>
      </c>
      <c r="U70" s="130">
        <v>-101978.09</v>
      </c>
      <c r="V70" s="130">
        <v>547255.34</v>
      </c>
      <c r="W70" s="129">
        <v>1034858.01</v>
      </c>
      <c r="X70" s="129">
        <v>40000</v>
      </c>
      <c r="Y70" s="129">
        <v>284.54000000000002</v>
      </c>
      <c r="AA70" s="129">
        <v>731065</v>
      </c>
      <c r="AB70" s="129">
        <v>44700</v>
      </c>
      <c r="AC70" s="224">
        <v>953115</v>
      </c>
      <c r="AD70" s="224">
        <v>3500</v>
      </c>
      <c r="AE70" s="224">
        <v>28752</v>
      </c>
      <c r="AF70" s="224">
        <v>682957.17</v>
      </c>
      <c r="AG70" s="224">
        <v>65143.39</v>
      </c>
      <c r="AJ70" s="224">
        <v>3000</v>
      </c>
    </row>
    <row r="71" spans="1:36" x14ac:dyDescent="0.2">
      <c r="A71" s="106" t="s">
        <v>756</v>
      </c>
      <c r="B71" s="106" t="s">
        <v>757</v>
      </c>
      <c r="C71" s="279">
        <v>3992</v>
      </c>
      <c r="D71" s="132" t="s">
        <v>760</v>
      </c>
      <c r="E71" s="132" t="s">
        <v>760</v>
      </c>
      <c r="F71" s="135">
        <v>765053.92</v>
      </c>
      <c r="G71" s="225">
        <v>314520</v>
      </c>
      <c r="H71" s="135">
        <v>46200.98</v>
      </c>
      <c r="K71" s="130">
        <v>581526.22</v>
      </c>
      <c r="L71" s="130">
        <v>207036.29</v>
      </c>
      <c r="O71" s="273">
        <v>0</v>
      </c>
      <c r="P71" s="273">
        <v>40517.589999999997</v>
      </c>
      <c r="R71" s="273">
        <v>3901.44</v>
      </c>
      <c r="U71" s="130">
        <v>-1394800.1</v>
      </c>
      <c r="V71" s="130">
        <v>2767861</v>
      </c>
      <c r="W71" s="129">
        <v>2360098.27</v>
      </c>
      <c r="Y71" s="129">
        <v>472.98</v>
      </c>
      <c r="AA71" s="129">
        <v>885335.11</v>
      </c>
      <c r="AB71" s="129">
        <v>17900</v>
      </c>
      <c r="AC71" s="224">
        <v>1683785.11</v>
      </c>
      <c r="AD71" s="224">
        <v>10000</v>
      </c>
      <c r="AE71" s="224">
        <v>46956</v>
      </c>
      <c r="AF71" s="224">
        <v>806303.03</v>
      </c>
      <c r="AG71" s="224">
        <v>213834.74</v>
      </c>
      <c r="AJ71" s="224">
        <v>6070</v>
      </c>
    </row>
    <row r="72" spans="1:36" x14ac:dyDescent="0.2">
      <c r="A72" s="106" t="s">
        <v>756</v>
      </c>
      <c r="B72" s="106" t="s">
        <v>757</v>
      </c>
      <c r="C72" s="279">
        <v>1495</v>
      </c>
      <c r="D72" s="132" t="s">
        <v>761</v>
      </c>
      <c r="E72" s="132" t="s">
        <v>761</v>
      </c>
      <c r="F72" s="135">
        <v>69432.490000000005</v>
      </c>
      <c r="G72" s="225">
        <v>2300</v>
      </c>
      <c r="H72" s="135">
        <v>38913.96</v>
      </c>
      <c r="K72" s="130">
        <v>86178.47</v>
      </c>
      <c r="L72" s="130">
        <v>241053.59</v>
      </c>
      <c r="O72" s="273">
        <v>0</v>
      </c>
      <c r="P72" s="273">
        <v>17044</v>
      </c>
      <c r="R72" s="273">
        <v>44.49</v>
      </c>
      <c r="U72" s="130">
        <v>83706.880000000005</v>
      </c>
      <c r="V72" s="130">
        <v>432862.99</v>
      </c>
      <c r="W72" s="129">
        <v>662425.92000000004</v>
      </c>
      <c r="Y72" s="129">
        <v>333.85</v>
      </c>
      <c r="AA72" s="129">
        <v>820997.5</v>
      </c>
      <c r="AB72" s="129">
        <v>54370</v>
      </c>
      <c r="AC72" s="224">
        <v>894897.5</v>
      </c>
      <c r="AD72" s="224">
        <v>14480</v>
      </c>
      <c r="AE72" s="224">
        <v>14782</v>
      </c>
      <c r="AF72" s="224">
        <v>625396.57999999996</v>
      </c>
      <c r="AG72" s="224">
        <v>84351.039999999994</v>
      </c>
    </row>
    <row r="73" spans="1:36" x14ac:dyDescent="0.2">
      <c r="A73" s="106" t="s">
        <v>756</v>
      </c>
      <c r="B73" s="106" t="s">
        <v>757</v>
      </c>
      <c r="C73" s="279">
        <v>1450</v>
      </c>
      <c r="D73" s="132" t="s">
        <v>762</v>
      </c>
      <c r="E73" s="132" t="s">
        <v>762</v>
      </c>
      <c r="F73" s="135">
        <v>209162.78</v>
      </c>
      <c r="G73" s="225">
        <v>19955</v>
      </c>
      <c r="H73" s="135">
        <v>28447.26</v>
      </c>
      <c r="K73" s="130">
        <v>472700.86</v>
      </c>
      <c r="L73" s="130">
        <v>130436.95</v>
      </c>
      <c r="O73" s="273">
        <v>0</v>
      </c>
      <c r="R73" s="273">
        <v>0</v>
      </c>
      <c r="U73" s="130">
        <v>-42499.46</v>
      </c>
      <c r="V73" s="130">
        <v>923490.75</v>
      </c>
      <c r="W73" s="129">
        <v>828281.55</v>
      </c>
      <c r="Y73" s="129">
        <v>346.52</v>
      </c>
      <c r="AA73" s="129">
        <v>946968</v>
      </c>
      <c r="AB73" s="129">
        <v>13000</v>
      </c>
      <c r="AC73" s="224">
        <v>1202968</v>
      </c>
      <c r="AD73" s="224">
        <v>3500</v>
      </c>
      <c r="AE73" s="224">
        <v>18554</v>
      </c>
      <c r="AF73" s="224">
        <v>479433.75</v>
      </c>
      <c r="AG73" s="224">
        <v>100428.76</v>
      </c>
      <c r="AJ73" s="224">
        <v>4000</v>
      </c>
    </row>
    <row r="74" spans="1:36" x14ac:dyDescent="0.2">
      <c r="A74" s="106" t="s">
        <v>756</v>
      </c>
      <c r="B74" s="106" t="s">
        <v>757</v>
      </c>
      <c r="C74" s="279">
        <v>1869</v>
      </c>
      <c r="D74" s="132" t="s">
        <v>763</v>
      </c>
      <c r="E74" s="132" t="s">
        <v>763</v>
      </c>
      <c r="F74" s="135">
        <v>399264.33</v>
      </c>
      <c r="G74" s="225">
        <v>2380</v>
      </c>
      <c r="H74" s="135">
        <v>17548.68</v>
      </c>
      <c r="K74" s="130">
        <v>126594.32</v>
      </c>
      <c r="L74" s="130">
        <v>170264.45</v>
      </c>
      <c r="O74" s="273">
        <v>0</v>
      </c>
      <c r="R74" s="273">
        <v>89.72</v>
      </c>
      <c r="U74" s="130">
        <v>-72560.320000000007</v>
      </c>
      <c r="V74" s="130">
        <v>599181.84</v>
      </c>
      <c r="W74" s="129">
        <v>963885.1</v>
      </c>
      <c r="Y74" s="129">
        <v>547.39</v>
      </c>
      <c r="AA74" s="129">
        <v>832878.8</v>
      </c>
      <c r="AB74" s="129">
        <v>157105</v>
      </c>
      <c r="AC74" s="224">
        <v>1131883.8</v>
      </c>
      <c r="AD74" s="224">
        <v>11088</v>
      </c>
      <c r="AE74" s="224">
        <v>29272</v>
      </c>
      <c r="AF74" s="224">
        <v>528344.41</v>
      </c>
      <c r="AG74" s="224">
        <v>61287.54</v>
      </c>
      <c r="AJ74" s="224">
        <v>3200</v>
      </c>
    </row>
    <row r="75" spans="1:36" x14ac:dyDescent="0.2">
      <c r="A75" s="106" t="s">
        <v>756</v>
      </c>
      <c r="B75" s="106" t="s">
        <v>757</v>
      </c>
      <c r="C75" s="279">
        <v>2414</v>
      </c>
      <c r="D75" s="132" t="s">
        <v>764</v>
      </c>
      <c r="E75" s="132" t="s">
        <v>764</v>
      </c>
      <c r="F75" s="135">
        <v>312700.06</v>
      </c>
      <c r="G75" s="225">
        <v>101551</v>
      </c>
      <c r="H75" s="135">
        <v>41701.730000000003</v>
      </c>
      <c r="K75" s="130">
        <v>205085.9</v>
      </c>
      <c r="L75" s="130">
        <v>206803.20000000001</v>
      </c>
      <c r="O75" s="273">
        <v>0</v>
      </c>
      <c r="P75" s="273">
        <v>16600</v>
      </c>
      <c r="R75" s="273">
        <v>46.25</v>
      </c>
      <c r="U75" s="130">
        <v>-1092347.67</v>
      </c>
      <c r="V75" s="130">
        <v>1832865.74</v>
      </c>
      <c r="W75" s="129">
        <v>812550.41</v>
      </c>
      <c r="X75" s="129">
        <v>25615</v>
      </c>
      <c r="Y75" s="129">
        <v>391.08</v>
      </c>
      <c r="AA75" s="129">
        <v>1011232.5</v>
      </c>
      <c r="AB75" s="129">
        <v>559064</v>
      </c>
      <c r="AC75" s="224">
        <v>1525340.5</v>
      </c>
      <c r="AD75" s="224">
        <v>3000</v>
      </c>
      <c r="AE75" s="224">
        <v>3900</v>
      </c>
      <c r="AF75" s="224">
        <v>578318.93999999994</v>
      </c>
      <c r="AG75" s="224">
        <v>183915.98</v>
      </c>
      <c r="AJ75" s="224">
        <v>3700</v>
      </c>
    </row>
    <row r="76" spans="1:36" x14ac:dyDescent="0.2">
      <c r="A76" s="106" t="s">
        <v>766</v>
      </c>
      <c r="B76" s="106" t="s">
        <v>767</v>
      </c>
      <c r="C76" s="279">
        <v>1730</v>
      </c>
      <c r="D76" s="132" t="s">
        <v>769</v>
      </c>
      <c r="E76" s="132" t="s">
        <v>769</v>
      </c>
      <c r="F76" s="135">
        <v>270748.15000000002</v>
      </c>
      <c r="G76" s="225">
        <v>25200</v>
      </c>
      <c r="H76" s="135">
        <v>35314.49</v>
      </c>
      <c r="K76" s="130">
        <v>868943.34</v>
      </c>
      <c r="L76" s="130">
        <v>106009.12</v>
      </c>
      <c r="O76" s="273">
        <v>1600</v>
      </c>
      <c r="P76" s="273">
        <v>26605.84</v>
      </c>
      <c r="Q76" s="273">
        <v>30100</v>
      </c>
      <c r="R76" s="273">
        <v>774.43</v>
      </c>
      <c r="S76" s="130">
        <v>0</v>
      </c>
      <c r="U76" s="130">
        <v>-474533.42</v>
      </c>
      <c r="V76" s="130">
        <v>1701541.88</v>
      </c>
      <c r="W76" s="129">
        <v>549355.67000000004</v>
      </c>
      <c r="Y76" s="129">
        <v>608.09</v>
      </c>
      <c r="AA76" s="129">
        <v>665728.85</v>
      </c>
      <c r="AB76" s="129">
        <v>251640</v>
      </c>
      <c r="AC76" s="224">
        <v>964732.85</v>
      </c>
      <c r="AE76" s="224">
        <v>14620</v>
      </c>
      <c r="AF76" s="224">
        <v>377255.1</v>
      </c>
      <c r="AG76" s="224">
        <v>88098.29</v>
      </c>
      <c r="AJ76" s="224">
        <v>2500</v>
      </c>
    </row>
    <row r="77" spans="1:36" x14ac:dyDescent="0.2">
      <c r="A77" s="106" t="s">
        <v>766</v>
      </c>
      <c r="B77" s="106" t="s">
        <v>767</v>
      </c>
      <c r="C77" s="279">
        <v>2378</v>
      </c>
      <c r="D77" s="132" t="s">
        <v>770</v>
      </c>
      <c r="E77" s="132" t="s">
        <v>770</v>
      </c>
      <c r="F77" s="135">
        <v>551465.52</v>
      </c>
      <c r="G77" s="225">
        <v>67000</v>
      </c>
      <c r="H77" s="135">
        <v>19997.46</v>
      </c>
      <c r="K77" s="130">
        <v>351215.46</v>
      </c>
      <c r="L77" s="130">
        <v>48658.67</v>
      </c>
      <c r="O77" s="273">
        <v>2000</v>
      </c>
      <c r="P77" s="273">
        <v>28795.57</v>
      </c>
      <c r="Q77" s="273">
        <v>181000</v>
      </c>
      <c r="R77" s="273">
        <v>2209.5500000000002</v>
      </c>
      <c r="U77" s="130">
        <v>-1235447.96</v>
      </c>
      <c r="V77" s="130">
        <v>2052419.41</v>
      </c>
      <c r="W77" s="129">
        <v>701307.55</v>
      </c>
      <c r="Y77" s="129">
        <v>959.07</v>
      </c>
      <c r="AA77" s="129">
        <v>1247037.5</v>
      </c>
      <c r="AB77" s="129">
        <v>655176</v>
      </c>
      <c r="AC77" s="224">
        <v>1870274.5</v>
      </c>
      <c r="AE77" s="224">
        <v>38856</v>
      </c>
      <c r="AF77" s="224">
        <v>565762.47</v>
      </c>
      <c r="AG77" s="224">
        <v>119726.61</v>
      </c>
      <c r="AJ77" s="224">
        <v>2500</v>
      </c>
    </row>
    <row r="78" spans="1:36" x14ac:dyDescent="0.2">
      <c r="A78" s="106" t="s">
        <v>766</v>
      </c>
      <c r="B78" s="106" t="s">
        <v>767</v>
      </c>
      <c r="C78" s="279">
        <v>2982</v>
      </c>
      <c r="D78" s="132" t="s">
        <v>771</v>
      </c>
      <c r="E78" s="132" t="s">
        <v>771</v>
      </c>
      <c r="F78" s="135">
        <v>368282.75</v>
      </c>
      <c r="G78" s="225">
        <v>25200</v>
      </c>
      <c r="H78" s="135">
        <v>25566.87</v>
      </c>
      <c r="K78" s="130">
        <v>354210.64</v>
      </c>
      <c r="L78" s="130">
        <v>27219.86</v>
      </c>
      <c r="O78" s="273">
        <v>500</v>
      </c>
      <c r="P78" s="273">
        <v>31206.240000000002</v>
      </c>
      <c r="Q78" s="273">
        <v>113700</v>
      </c>
      <c r="R78" s="273">
        <v>760</v>
      </c>
      <c r="U78" s="130">
        <v>-1190892.1299999999</v>
      </c>
      <c r="V78" s="130">
        <v>2038156.59</v>
      </c>
      <c r="W78" s="129">
        <v>521163.12</v>
      </c>
      <c r="Y78" s="129">
        <v>935.19</v>
      </c>
      <c r="AA78" s="129">
        <v>782405.5</v>
      </c>
      <c r="AB78" s="129">
        <v>256420</v>
      </c>
      <c r="AC78" s="224">
        <v>1090909.5</v>
      </c>
      <c r="AE78" s="224">
        <v>22350</v>
      </c>
      <c r="AF78" s="224">
        <v>548679.67000000004</v>
      </c>
      <c r="AG78" s="224">
        <v>89435.22</v>
      </c>
      <c r="AJ78" s="224">
        <v>2500</v>
      </c>
    </row>
    <row r="79" spans="1:36" x14ac:dyDescent="0.2">
      <c r="A79" s="106" t="s">
        <v>766</v>
      </c>
      <c r="B79" s="106" t="s">
        <v>767</v>
      </c>
      <c r="C79" s="279">
        <v>2602</v>
      </c>
      <c r="D79" s="132" t="s">
        <v>772</v>
      </c>
      <c r="E79" s="132" t="s">
        <v>772</v>
      </c>
      <c r="F79" s="135">
        <v>558811</v>
      </c>
      <c r="G79" s="225">
        <v>22200</v>
      </c>
      <c r="H79" s="135">
        <v>30444.2</v>
      </c>
      <c r="K79" s="130">
        <v>1037419.33</v>
      </c>
      <c r="L79" s="130">
        <v>65580.759999999995</v>
      </c>
      <c r="O79" s="273">
        <v>0</v>
      </c>
      <c r="P79" s="273">
        <v>25547.43</v>
      </c>
      <c r="R79" s="273">
        <v>1006</v>
      </c>
      <c r="U79" s="130">
        <v>-407470.53</v>
      </c>
      <c r="V79" s="130">
        <v>2089445.48</v>
      </c>
      <c r="W79" s="129">
        <v>590899.23</v>
      </c>
      <c r="Y79" s="129">
        <v>1236.92</v>
      </c>
      <c r="AA79" s="129">
        <v>794980</v>
      </c>
      <c r="AB79" s="129">
        <v>272690</v>
      </c>
      <c r="AC79" s="224">
        <v>1110254</v>
      </c>
      <c r="AD79" s="224">
        <v>9152</v>
      </c>
      <c r="AE79" s="224">
        <v>23056</v>
      </c>
      <c r="AF79" s="224">
        <v>390923.39</v>
      </c>
      <c r="AG79" s="224">
        <v>117993.85</v>
      </c>
      <c r="AJ79" s="224">
        <v>2500</v>
      </c>
    </row>
    <row r="80" spans="1:36" x14ac:dyDescent="0.2">
      <c r="A80" s="106" t="s">
        <v>766</v>
      </c>
      <c r="B80" s="106" t="s">
        <v>767</v>
      </c>
      <c r="C80" s="279">
        <v>4361</v>
      </c>
      <c r="D80" s="132" t="s">
        <v>773</v>
      </c>
      <c r="E80" s="132" t="s">
        <v>773</v>
      </c>
      <c r="F80" s="135">
        <v>683028.95</v>
      </c>
      <c r="G80" s="225">
        <v>0</v>
      </c>
      <c r="H80" s="135">
        <v>10918.2</v>
      </c>
      <c r="K80" s="130">
        <v>548589.89</v>
      </c>
      <c r="L80" s="130">
        <v>108747.92</v>
      </c>
      <c r="P80" s="273">
        <v>26231.86</v>
      </c>
      <c r="R80" s="273">
        <v>64916</v>
      </c>
      <c r="U80" s="130">
        <v>-716817.05</v>
      </c>
      <c r="V80" s="130">
        <v>1725194.64</v>
      </c>
      <c r="W80" s="129">
        <v>695005.6</v>
      </c>
      <c r="Y80" s="129">
        <v>1137.92</v>
      </c>
      <c r="AA80" s="129">
        <v>1243695</v>
      </c>
      <c r="AB80" s="129">
        <v>445220</v>
      </c>
      <c r="AC80" s="224">
        <v>1721359</v>
      </c>
      <c r="AE80" s="224">
        <v>25862</v>
      </c>
      <c r="AF80" s="224">
        <v>280969.58</v>
      </c>
      <c r="AG80" s="224">
        <v>105108.43</v>
      </c>
    </row>
    <row r="81" spans="1:36" x14ac:dyDescent="0.2">
      <c r="A81" s="106" t="s">
        <v>766</v>
      </c>
      <c r="B81" s="106" t="s">
        <v>767</v>
      </c>
      <c r="C81" s="279">
        <v>2692</v>
      </c>
      <c r="D81" s="132" t="s">
        <v>774</v>
      </c>
      <c r="E81" s="132" t="s">
        <v>774</v>
      </c>
      <c r="F81" s="135">
        <v>384047.16</v>
      </c>
      <c r="G81" s="225">
        <v>0</v>
      </c>
      <c r="H81" s="135">
        <v>18918.88</v>
      </c>
      <c r="K81" s="130">
        <v>167577.37</v>
      </c>
      <c r="L81" s="130">
        <v>-22735.63</v>
      </c>
      <c r="O81" s="273">
        <v>300</v>
      </c>
      <c r="P81" s="273">
        <v>27760</v>
      </c>
      <c r="Q81" s="273">
        <v>84750</v>
      </c>
      <c r="R81" s="273">
        <v>760</v>
      </c>
      <c r="U81" s="130">
        <v>-273172.99</v>
      </c>
      <c r="V81" s="130">
        <v>613262.28</v>
      </c>
      <c r="W81" s="129">
        <v>523877.55</v>
      </c>
      <c r="Y81" s="129">
        <v>558.9</v>
      </c>
      <c r="AA81" s="129">
        <v>1202590.5</v>
      </c>
      <c r="AB81" s="129">
        <v>302020</v>
      </c>
      <c r="AC81" s="224">
        <v>1557815.5</v>
      </c>
      <c r="AE81" s="224">
        <v>19940</v>
      </c>
      <c r="AF81" s="224">
        <v>307123.92</v>
      </c>
      <c r="AG81" s="224">
        <v>47519.040000000001</v>
      </c>
      <c r="AJ81" s="224">
        <v>2500</v>
      </c>
    </row>
    <row r="82" spans="1:36" x14ac:dyDescent="0.2">
      <c r="A82" s="106" t="s">
        <v>766</v>
      </c>
      <c r="B82" s="106" t="s">
        <v>767</v>
      </c>
      <c r="C82" s="279">
        <v>718</v>
      </c>
      <c r="D82" s="132" t="s">
        <v>775</v>
      </c>
      <c r="E82" s="132" t="s">
        <v>775</v>
      </c>
      <c r="F82" s="135">
        <v>299787.13</v>
      </c>
      <c r="G82" s="225">
        <v>25200</v>
      </c>
      <c r="H82" s="135">
        <v>26831.72</v>
      </c>
      <c r="K82" s="130">
        <v>223782.42</v>
      </c>
      <c r="L82" s="130">
        <v>101059.99</v>
      </c>
      <c r="O82" s="273">
        <v>2200</v>
      </c>
      <c r="P82" s="273">
        <v>17225</v>
      </c>
      <c r="R82" s="273">
        <v>845.57</v>
      </c>
      <c r="U82" s="130">
        <v>-125562.23</v>
      </c>
      <c r="V82" s="130">
        <v>788047.76</v>
      </c>
      <c r="W82" s="129">
        <v>444353.21</v>
      </c>
      <c r="X82" s="129">
        <v>4000</v>
      </c>
      <c r="Y82" s="129">
        <v>579.24</v>
      </c>
      <c r="AA82" s="129">
        <v>484590</v>
      </c>
      <c r="AB82" s="129">
        <v>236040</v>
      </c>
      <c r="AC82" s="224">
        <v>766394</v>
      </c>
      <c r="AD82" s="224">
        <v>6872</v>
      </c>
      <c r="AE82" s="224">
        <v>14890</v>
      </c>
      <c r="AF82" s="224">
        <v>213991.19</v>
      </c>
      <c r="AG82" s="224">
        <v>171010.1</v>
      </c>
      <c r="AJ82" s="224">
        <v>2500</v>
      </c>
    </row>
    <row r="83" spans="1:36" x14ac:dyDescent="0.2">
      <c r="A83" s="106" t="s">
        <v>766</v>
      </c>
      <c r="B83" s="106" t="s">
        <v>767</v>
      </c>
      <c r="C83" s="279">
        <v>699</v>
      </c>
      <c r="D83" s="132" t="s">
        <v>776</v>
      </c>
      <c r="E83" s="132" t="s">
        <v>776</v>
      </c>
      <c r="F83" s="135">
        <v>414539.73</v>
      </c>
      <c r="G83" s="225">
        <v>0</v>
      </c>
      <c r="H83" s="135">
        <v>24917.82</v>
      </c>
      <c r="K83" s="130">
        <v>329483.19</v>
      </c>
      <c r="L83" s="130">
        <v>38114.58</v>
      </c>
      <c r="O83" s="273">
        <v>0</v>
      </c>
      <c r="P83" s="273">
        <v>18081.55</v>
      </c>
      <c r="R83" s="273">
        <v>1238</v>
      </c>
      <c r="U83" s="130">
        <v>572098.26</v>
      </c>
      <c r="V83" s="130">
        <v>123193.16</v>
      </c>
      <c r="W83" s="129">
        <v>431707.97</v>
      </c>
      <c r="Y83" s="129">
        <v>822.59</v>
      </c>
      <c r="AA83" s="129">
        <v>718857.91</v>
      </c>
      <c r="AB83" s="129">
        <v>260430</v>
      </c>
      <c r="AC83" s="224">
        <v>1024261.91</v>
      </c>
      <c r="AD83" s="224">
        <v>9252</v>
      </c>
      <c r="AF83" s="224">
        <v>253509.13</v>
      </c>
      <c r="AG83" s="224">
        <v>29851.08</v>
      </c>
      <c r="AJ83" s="224">
        <v>2500</v>
      </c>
    </row>
    <row r="84" spans="1:36" x14ac:dyDescent="0.2">
      <c r="A84" s="106" t="s">
        <v>766</v>
      </c>
      <c r="B84" s="106" t="s">
        <v>767</v>
      </c>
      <c r="C84" s="279">
        <v>768</v>
      </c>
      <c r="D84" s="132" t="s">
        <v>777</v>
      </c>
      <c r="E84" s="132" t="s">
        <v>777</v>
      </c>
      <c r="F84" s="135">
        <v>407738.51</v>
      </c>
      <c r="G84" s="225">
        <v>19800</v>
      </c>
      <c r="H84" s="135">
        <v>8360.41</v>
      </c>
      <c r="K84" s="130">
        <v>534511.89</v>
      </c>
      <c r="L84" s="130">
        <v>41384.03</v>
      </c>
      <c r="O84" s="273">
        <v>0</v>
      </c>
      <c r="P84" s="273">
        <v>24606.94</v>
      </c>
      <c r="Q84" s="273">
        <v>20000</v>
      </c>
      <c r="R84" s="273">
        <v>941.14</v>
      </c>
      <c r="U84" s="130">
        <v>-1105945.18</v>
      </c>
      <c r="V84" s="130">
        <v>2101746.27</v>
      </c>
      <c r="W84" s="129">
        <v>439584.32</v>
      </c>
      <c r="Y84" s="129">
        <v>845.89</v>
      </c>
      <c r="AA84" s="129">
        <v>622989.5</v>
      </c>
      <c r="AB84" s="129">
        <v>252720</v>
      </c>
      <c r="AC84" s="224">
        <v>923293.5</v>
      </c>
      <c r="AD84" s="224">
        <v>9152</v>
      </c>
      <c r="AE84" s="224">
        <v>9600</v>
      </c>
      <c r="AF84" s="224">
        <v>302609.7</v>
      </c>
      <c r="AG84" s="224">
        <v>96663.84</v>
      </c>
      <c r="AJ84" s="224">
        <v>4375</v>
      </c>
    </row>
    <row r="85" spans="1:36" x14ac:dyDescent="0.2">
      <c r="A85" s="106" t="s">
        <v>779</v>
      </c>
      <c r="B85" s="106" t="s">
        <v>780</v>
      </c>
      <c r="C85" s="279">
        <v>3815</v>
      </c>
      <c r="D85" s="132" t="s">
        <v>782</v>
      </c>
      <c r="E85" s="132" t="s">
        <v>782</v>
      </c>
      <c r="F85" s="135">
        <v>459832.87</v>
      </c>
      <c r="G85" s="225">
        <v>0</v>
      </c>
      <c r="H85" s="135">
        <v>45637.63</v>
      </c>
      <c r="K85" s="130">
        <v>1016099.77</v>
      </c>
      <c r="L85" s="130">
        <v>130764.81</v>
      </c>
      <c r="P85" s="273">
        <v>9995</v>
      </c>
      <c r="R85" s="273">
        <v>0</v>
      </c>
      <c r="S85" s="130">
        <v>21</v>
      </c>
      <c r="U85" s="130">
        <v>428369.16</v>
      </c>
      <c r="V85" s="130">
        <v>1047464</v>
      </c>
      <c r="W85" s="129">
        <v>894668.57</v>
      </c>
      <c r="X85" s="129">
        <v>228596.5</v>
      </c>
      <c r="Y85" s="129">
        <v>593.95000000000005</v>
      </c>
      <c r="AA85" s="129">
        <v>612807.81000000006</v>
      </c>
      <c r="AC85" s="224">
        <v>872769.81</v>
      </c>
      <c r="AE85" s="224">
        <v>61166</v>
      </c>
      <c r="AF85" s="224">
        <v>525817.06999999995</v>
      </c>
      <c r="AG85" s="224">
        <v>110428.03</v>
      </c>
    </row>
    <row r="86" spans="1:36" x14ac:dyDescent="0.2">
      <c r="A86" s="106" t="s">
        <v>779</v>
      </c>
      <c r="B86" s="106" t="s">
        <v>780</v>
      </c>
      <c r="C86" s="279">
        <v>7508</v>
      </c>
      <c r="D86" s="132" t="s">
        <v>783</v>
      </c>
      <c r="E86" s="132" t="s">
        <v>783</v>
      </c>
      <c r="F86" s="135">
        <v>850062.99</v>
      </c>
      <c r="G86" s="225">
        <v>0</v>
      </c>
      <c r="H86" s="135">
        <v>115965.98</v>
      </c>
      <c r="K86" s="130">
        <v>2980256.63</v>
      </c>
      <c r="L86" s="130">
        <v>1097323.8799999999</v>
      </c>
      <c r="O86" s="273">
        <v>6950</v>
      </c>
      <c r="R86" s="273">
        <v>183952.98</v>
      </c>
      <c r="S86" s="130">
        <v>54</v>
      </c>
      <c r="T86" s="130">
        <v>4578987.6500000004</v>
      </c>
      <c r="U86" s="130">
        <v>1311.9</v>
      </c>
      <c r="W86" s="129">
        <v>1533752.36</v>
      </c>
      <c r="X86" s="129">
        <v>565246</v>
      </c>
      <c r="Y86" s="129">
        <v>617.95000000000005</v>
      </c>
      <c r="AA86" s="129">
        <v>1456900</v>
      </c>
      <c r="AC86" s="224">
        <v>2371932</v>
      </c>
      <c r="AE86" s="224">
        <v>38542</v>
      </c>
      <c r="AF86" s="224">
        <v>468364.14</v>
      </c>
      <c r="AG86" s="224">
        <v>405325.22</v>
      </c>
    </row>
    <row r="87" spans="1:36" x14ac:dyDescent="0.2">
      <c r="A87" s="106" t="s">
        <v>779</v>
      </c>
      <c r="B87" s="106" t="s">
        <v>780</v>
      </c>
      <c r="C87" s="279">
        <v>7132</v>
      </c>
      <c r="D87" s="132" t="s">
        <v>784</v>
      </c>
      <c r="E87" s="132" t="s">
        <v>784</v>
      </c>
      <c r="F87" s="135">
        <v>556479.19999999995</v>
      </c>
      <c r="G87" s="225"/>
      <c r="H87" s="135">
        <v>87043.18</v>
      </c>
      <c r="K87" s="130">
        <v>1285429.4099999999</v>
      </c>
      <c r="L87" s="130">
        <v>3626248.67</v>
      </c>
      <c r="P87" s="273">
        <v>78040.95</v>
      </c>
      <c r="R87" s="273">
        <v>4500</v>
      </c>
      <c r="U87" s="130">
        <v>4089977.85</v>
      </c>
      <c r="V87" s="130">
        <v>1212550.31</v>
      </c>
      <c r="W87" s="129">
        <v>2126427.9</v>
      </c>
      <c r="X87" s="129">
        <v>183118.5</v>
      </c>
      <c r="Y87" s="129">
        <v>1338.85</v>
      </c>
      <c r="AA87" s="129">
        <v>1782025</v>
      </c>
      <c r="AC87" s="224">
        <v>2967846</v>
      </c>
      <c r="AE87" s="224">
        <v>8020</v>
      </c>
      <c r="AF87" s="224">
        <v>731196.59</v>
      </c>
      <c r="AG87" s="224">
        <v>215716.31</v>
      </c>
    </row>
    <row r="88" spans="1:36" x14ac:dyDescent="0.2">
      <c r="A88" s="106" t="s">
        <v>779</v>
      </c>
      <c r="B88" s="106" t="s">
        <v>780</v>
      </c>
      <c r="C88" s="279">
        <v>4586</v>
      </c>
      <c r="D88" s="132" t="s">
        <v>785</v>
      </c>
      <c r="E88" s="132" t="s">
        <v>785</v>
      </c>
      <c r="F88" s="135">
        <v>436268.31</v>
      </c>
      <c r="G88" s="225">
        <v>0</v>
      </c>
      <c r="H88" s="135">
        <v>110678.56</v>
      </c>
      <c r="K88" s="130">
        <v>1116026.3500000001</v>
      </c>
      <c r="L88" s="130">
        <v>236375.12</v>
      </c>
      <c r="O88" s="273">
        <v>15835</v>
      </c>
      <c r="P88" s="273">
        <v>57196.98</v>
      </c>
      <c r="R88" s="273">
        <v>8541</v>
      </c>
      <c r="T88" s="130">
        <v>603642.86</v>
      </c>
      <c r="V88" s="130">
        <v>1047464</v>
      </c>
      <c r="W88" s="129">
        <v>1230269.6100000001</v>
      </c>
      <c r="X88" s="129">
        <v>110916</v>
      </c>
      <c r="Y88" s="129">
        <v>692.82</v>
      </c>
      <c r="AA88" s="129">
        <v>493675</v>
      </c>
      <c r="AC88" s="224">
        <v>928710</v>
      </c>
      <c r="AD88" s="224">
        <v>36666</v>
      </c>
      <c r="AE88" s="224">
        <v>5696</v>
      </c>
      <c r="AF88" s="224">
        <v>651100.64</v>
      </c>
      <c r="AG88" s="224">
        <v>46712.29</v>
      </c>
    </row>
    <row r="89" spans="1:36" x14ac:dyDescent="0.2">
      <c r="A89" s="106" t="s">
        <v>779</v>
      </c>
      <c r="B89" s="106" t="s">
        <v>780</v>
      </c>
      <c r="C89" s="279">
        <v>3953</v>
      </c>
      <c r="D89" s="132" t="s">
        <v>786</v>
      </c>
      <c r="E89" s="132" t="s">
        <v>786</v>
      </c>
      <c r="F89" s="135">
        <v>343691.22</v>
      </c>
      <c r="G89" s="225">
        <v>0</v>
      </c>
      <c r="H89" s="135">
        <v>384099.02</v>
      </c>
      <c r="K89" s="130">
        <v>1456474.68</v>
      </c>
      <c r="L89" s="130">
        <v>-758674.19</v>
      </c>
      <c r="Q89" s="273">
        <v>124584</v>
      </c>
      <c r="R89" s="273">
        <v>93</v>
      </c>
      <c r="S89" s="130">
        <v>100</v>
      </c>
      <c r="U89" s="130">
        <v>1320565.05</v>
      </c>
      <c r="W89" s="129">
        <v>1186258.47</v>
      </c>
      <c r="X89" s="129">
        <v>69200</v>
      </c>
      <c r="Y89" s="129">
        <v>415.22</v>
      </c>
      <c r="AA89" s="129">
        <v>805360</v>
      </c>
      <c r="AC89" s="224">
        <v>1489533</v>
      </c>
      <c r="AD89" s="224">
        <v>7120</v>
      </c>
      <c r="AE89" s="224">
        <v>8737</v>
      </c>
      <c r="AF89" s="224">
        <v>404073.65</v>
      </c>
      <c r="AG89" s="224">
        <v>171521.36</v>
      </c>
    </row>
    <row r="90" spans="1:36" x14ac:dyDescent="0.2">
      <c r="A90" s="106" t="s">
        <v>779</v>
      </c>
      <c r="B90" s="106" t="s">
        <v>780</v>
      </c>
      <c r="C90" s="279">
        <v>1775</v>
      </c>
      <c r="D90" s="132" t="s">
        <v>787</v>
      </c>
      <c r="E90" s="132" t="s">
        <v>787</v>
      </c>
      <c r="F90" s="135">
        <v>243125.29</v>
      </c>
      <c r="G90" s="225">
        <v>32992</v>
      </c>
      <c r="H90" s="135">
        <v>22671.89</v>
      </c>
      <c r="K90" s="130">
        <v>364621.49</v>
      </c>
      <c r="L90" s="130">
        <v>150954.78</v>
      </c>
      <c r="P90" s="273">
        <v>30483</v>
      </c>
      <c r="R90" s="273">
        <v>0</v>
      </c>
      <c r="U90" s="130">
        <v>-381875.23</v>
      </c>
      <c r="V90" s="130">
        <v>1047464</v>
      </c>
      <c r="W90" s="129">
        <v>707252.79</v>
      </c>
      <c r="X90" s="129">
        <v>39525</v>
      </c>
      <c r="Y90" s="129">
        <v>390.13</v>
      </c>
      <c r="AA90" s="129">
        <v>435820</v>
      </c>
      <c r="AC90" s="224">
        <v>632419</v>
      </c>
      <c r="AD90" s="224">
        <v>16488</v>
      </c>
      <c r="AF90" s="224">
        <v>224845.82</v>
      </c>
      <c r="AG90" s="224">
        <v>68941.42</v>
      </c>
      <c r="AJ90" s="224">
        <v>122000</v>
      </c>
    </row>
    <row r="91" spans="1:36" x14ac:dyDescent="0.2">
      <c r="A91" s="106" t="s">
        <v>779</v>
      </c>
      <c r="B91" s="106" t="s">
        <v>780</v>
      </c>
      <c r="C91" s="279">
        <v>5971</v>
      </c>
      <c r="D91" s="132" t="s">
        <v>788</v>
      </c>
      <c r="E91" s="132" t="s">
        <v>788</v>
      </c>
      <c r="F91" s="135">
        <v>571940.07999999996</v>
      </c>
      <c r="G91" s="225">
        <v>0</v>
      </c>
      <c r="H91" s="135">
        <v>160494.54999999999</v>
      </c>
      <c r="K91" s="130">
        <v>8902910.8900000006</v>
      </c>
      <c r="L91" s="130">
        <v>206084.3</v>
      </c>
      <c r="P91" s="273">
        <v>46425</v>
      </c>
      <c r="Q91" s="273">
        <v>190765.5</v>
      </c>
      <c r="R91" s="273">
        <v>0.27</v>
      </c>
      <c r="U91" s="130">
        <v>8100709.4000000004</v>
      </c>
      <c r="V91" s="130">
        <v>1215671.21</v>
      </c>
      <c r="W91" s="129">
        <v>2008379.21</v>
      </c>
      <c r="X91" s="129">
        <v>1800</v>
      </c>
      <c r="Y91" s="129">
        <v>617.41999999999996</v>
      </c>
      <c r="AA91" s="129">
        <v>1451090</v>
      </c>
      <c r="AB91" s="129">
        <v>36</v>
      </c>
      <c r="AC91" s="224">
        <v>2408291</v>
      </c>
      <c r="AD91" s="224">
        <v>25722</v>
      </c>
      <c r="AE91" s="224">
        <v>10126</v>
      </c>
      <c r="AF91" s="224">
        <v>322310.68</v>
      </c>
      <c r="AG91" s="224">
        <v>216614.51</v>
      </c>
      <c r="AJ91" s="224">
        <v>191000</v>
      </c>
    </row>
    <row r="92" spans="1:36" x14ac:dyDescent="0.2">
      <c r="A92" s="106" t="s">
        <v>779</v>
      </c>
      <c r="B92" s="106" t="s">
        <v>780</v>
      </c>
      <c r="C92" s="279">
        <v>1682</v>
      </c>
      <c r="D92" s="132" t="s">
        <v>789</v>
      </c>
      <c r="E92" s="132" t="s">
        <v>789</v>
      </c>
      <c r="F92" s="135">
        <v>246818.76</v>
      </c>
      <c r="G92" s="225">
        <v>50</v>
      </c>
      <c r="H92" s="135">
        <v>4810.97</v>
      </c>
      <c r="I92" s="131">
        <v>0</v>
      </c>
      <c r="J92" s="130">
        <v>0</v>
      </c>
      <c r="K92" s="130">
        <v>1313522.6200000001</v>
      </c>
      <c r="L92" s="130">
        <v>137721.57</v>
      </c>
      <c r="M92" s="130">
        <v>0</v>
      </c>
      <c r="N92" s="130">
        <v>0</v>
      </c>
      <c r="O92" s="273">
        <v>0</v>
      </c>
      <c r="P92" s="273">
        <v>18824</v>
      </c>
      <c r="Q92" s="273">
        <v>18</v>
      </c>
      <c r="R92" s="273">
        <v>0</v>
      </c>
      <c r="S92" s="130">
        <v>0</v>
      </c>
      <c r="T92" s="130">
        <v>0</v>
      </c>
      <c r="U92" s="130">
        <v>-134654.38</v>
      </c>
      <c r="V92" s="130">
        <v>1849378.08</v>
      </c>
      <c r="W92" s="129">
        <v>514225</v>
      </c>
      <c r="X92" s="129">
        <v>60962</v>
      </c>
      <c r="Y92" s="129">
        <v>448.6</v>
      </c>
      <c r="AA92" s="129">
        <v>956330</v>
      </c>
      <c r="AC92" s="224">
        <v>1128042</v>
      </c>
      <c r="AD92" s="224">
        <v>24000</v>
      </c>
      <c r="AE92" s="224">
        <v>16986</v>
      </c>
      <c r="AF92" s="224">
        <v>236602.08</v>
      </c>
      <c r="AG92" s="224">
        <v>156977.29999999999</v>
      </c>
    </row>
    <row r="93" spans="1:36" x14ac:dyDescent="0.2">
      <c r="A93" s="106" t="s">
        <v>779</v>
      </c>
      <c r="B93" s="106" t="s">
        <v>780</v>
      </c>
      <c r="C93" s="279">
        <v>3610</v>
      </c>
      <c r="D93" s="132" t="s">
        <v>790</v>
      </c>
      <c r="E93" s="132" t="s">
        <v>790</v>
      </c>
      <c r="F93" s="135">
        <v>391618.19</v>
      </c>
      <c r="G93" s="225">
        <v>0</v>
      </c>
      <c r="H93" s="135">
        <v>39716.17</v>
      </c>
      <c r="K93" s="130">
        <v>1658961.9</v>
      </c>
      <c r="L93" s="130">
        <v>269535.06</v>
      </c>
      <c r="O93" s="273">
        <v>1780.5</v>
      </c>
      <c r="P93" s="273">
        <v>45001.71</v>
      </c>
      <c r="Q93" s="273">
        <v>18</v>
      </c>
      <c r="R93" s="273">
        <v>1140</v>
      </c>
      <c r="U93" s="130">
        <v>41179.82</v>
      </c>
      <c r="V93" s="130">
        <v>2450678.29</v>
      </c>
      <c r="W93" s="129">
        <v>1010802.72</v>
      </c>
      <c r="X93" s="129">
        <v>92406</v>
      </c>
      <c r="AC93" s="224">
        <v>545513</v>
      </c>
      <c r="AD93" s="224">
        <v>28072</v>
      </c>
      <c r="AE93" s="224">
        <v>25142</v>
      </c>
      <c r="AF93" s="224">
        <v>436808.21</v>
      </c>
      <c r="AG93" s="224">
        <v>247640.51</v>
      </c>
    </row>
    <row r="94" spans="1:36" x14ac:dyDescent="0.2">
      <c r="A94" s="106" t="s">
        <v>779</v>
      </c>
      <c r="B94" s="106" t="s">
        <v>780</v>
      </c>
      <c r="C94" s="279">
        <v>3334</v>
      </c>
      <c r="D94" s="132" t="s">
        <v>791</v>
      </c>
      <c r="E94" s="132" t="s">
        <v>791</v>
      </c>
      <c r="F94" s="135">
        <v>149728.59</v>
      </c>
      <c r="G94" s="225">
        <v>0</v>
      </c>
      <c r="H94" s="135">
        <v>149518.76999999999</v>
      </c>
      <c r="K94" s="130">
        <v>1442985.68</v>
      </c>
      <c r="L94" s="130">
        <v>367179.05</v>
      </c>
      <c r="Q94" s="273">
        <v>5113</v>
      </c>
      <c r="R94" s="273">
        <v>16402</v>
      </c>
      <c r="U94" s="130">
        <v>-659044.78</v>
      </c>
      <c r="V94" s="130">
        <v>2812906.16</v>
      </c>
      <c r="W94" s="129">
        <v>595093.1</v>
      </c>
      <c r="Y94" s="129">
        <v>305.37</v>
      </c>
      <c r="AA94" s="129">
        <v>999819</v>
      </c>
      <c r="AC94" s="224">
        <v>1186392</v>
      </c>
      <c r="AE94" s="224">
        <v>25540</v>
      </c>
      <c r="AF94" s="224">
        <v>215563.74</v>
      </c>
      <c r="AG94" s="224">
        <v>233686.02</v>
      </c>
    </row>
    <row r="95" spans="1:36" x14ac:dyDescent="0.2">
      <c r="A95" s="106" t="s">
        <v>779</v>
      </c>
      <c r="B95" s="106" t="s">
        <v>780</v>
      </c>
      <c r="C95" s="279">
        <v>3092</v>
      </c>
      <c r="D95" s="132" t="s">
        <v>792</v>
      </c>
      <c r="E95" s="132" t="s">
        <v>792</v>
      </c>
      <c r="F95" s="135">
        <v>529714.07999999996</v>
      </c>
      <c r="G95" s="225">
        <v>2780</v>
      </c>
      <c r="H95" s="135">
        <v>36278.22</v>
      </c>
      <c r="K95" s="130">
        <v>3489446.46</v>
      </c>
      <c r="L95" s="130">
        <v>26225.24</v>
      </c>
      <c r="O95" s="273">
        <v>69850</v>
      </c>
      <c r="P95" s="273">
        <v>250</v>
      </c>
      <c r="Q95" s="273">
        <v>108</v>
      </c>
      <c r="R95" s="273">
        <v>0</v>
      </c>
      <c r="S95" s="130">
        <v>5000</v>
      </c>
      <c r="U95" s="130">
        <v>3051206.69</v>
      </c>
      <c r="V95" s="130">
        <v>1047464</v>
      </c>
      <c r="W95" s="129">
        <v>924296.97</v>
      </c>
      <c r="X95" s="129">
        <v>142496.6</v>
      </c>
      <c r="Y95" s="129">
        <v>967.53</v>
      </c>
      <c r="AA95" s="129">
        <v>730210</v>
      </c>
      <c r="AC95" s="224">
        <v>1273646</v>
      </c>
      <c r="AD95" s="224">
        <v>27641</v>
      </c>
      <c r="AE95" s="224">
        <v>12256</v>
      </c>
      <c r="AF95" s="224">
        <v>337902.12</v>
      </c>
      <c r="AG95" s="224">
        <v>235960.67</v>
      </c>
    </row>
    <row r="96" spans="1:36" x14ac:dyDescent="0.2">
      <c r="A96" s="106" t="s">
        <v>779</v>
      </c>
      <c r="B96" s="106" t="s">
        <v>780</v>
      </c>
      <c r="C96" s="279">
        <v>4180</v>
      </c>
      <c r="D96" s="132" t="s">
        <v>793</v>
      </c>
      <c r="E96" s="132" t="s">
        <v>793</v>
      </c>
      <c r="F96" s="135">
        <v>380885.38</v>
      </c>
      <c r="G96" s="225">
        <v>10553</v>
      </c>
      <c r="H96" s="135">
        <v>107511.49</v>
      </c>
      <c r="K96" s="130">
        <v>1234095.69</v>
      </c>
      <c r="L96" s="130">
        <v>137847.65</v>
      </c>
      <c r="O96" s="273">
        <v>133922.13</v>
      </c>
      <c r="P96" s="273">
        <v>75526.92</v>
      </c>
      <c r="R96" s="273">
        <v>0</v>
      </c>
      <c r="U96" s="130">
        <v>598176.24</v>
      </c>
      <c r="V96" s="130">
        <v>1334838.29</v>
      </c>
      <c r="W96" s="129">
        <v>962229.56</v>
      </c>
      <c r="X96" s="129">
        <v>74760</v>
      </c>
      <c r="Y96" s="129">
        <v>1308.1600000000001</v>
      </c>
      <c r="AB96" s="129">
        <v>6000</v>
      </c>
      <c r="AC96" s="224">
        <v>558002</v>
      </c>
      <c r="AE96" s="224">
        <v>17870</v>
      </c>
      <c r="AF96" s="224">
        <v>581802.72</v>
      </c>
      <c r="AG96" s="224">
        <v>156063.37</v>
      </c>
      <c r="AJ96" s="224">
        <v>2130</v>
      </c>
    </row>
    <row r="97" spans="1:36" x14ac:dyDescent="0.2">
      <c r="A97" s="106" t="s">
        <v>779</v>
      </c>
      <c r="B97" s="106" t="s">
        <v>780</v>
      </c>
      <c r="C97" s="279">
        <v>5871</v>
      </c>
      <c r="D97" s="132" t="s">
        <v>794</v>
      </c>
      <c r="E97" s="132" t="s">
        <v>794</v>
      </c>
      <c r="F97" s="135">
        <v>565188.29</v>
      </c>
      <c r="G97" s="225">
        <v>0</v>
      </c>
      <c r="H97" s="135">
        <v>186438.35</v>
      </c>
      <c r="I97" s="131">
        <v>3500</v>
      </c>
      <c r="J97" s="130">
        <v>0</v>
      </c>
      <c r="K97" s="130">
        <v>-3239109.47</v>
      </c>
      <c r="L97" s="130">
        <v>-710782.86</v>
      </c>
      <c r="M97" s="130">
        <v>0</v>
      </c>
      <c r="N97" s="130">
        <v>0</v>
      </c>
      <c r="O97" s="273">
        <v>14927.92</v>
      </c>
      <c r="P97" s="273">
        <v>50742</v>
      </c>
      <c r="Q97" s="273">
        <v>0</v>
      </c>
      <c r="R97" s="273">
        <v>193614.37</v>
      </c>
      <c r="S97" s="130">
        <v>0</v>
      </c>
      <c r="T97" s="130">
        <v>0</v>
      </c>
      <c r="U97" s="130">
        <v>-4291556.4800000004</v>
      </c>
      <c r="V97" s="130">
        <v>613325.81999999995</v>
      </c>
      <c r="W97" s="129">
        <v>1372103.99</v>
      </c>
      <c r="Y97" s="129">
        <v>565.77</v>
      </c>
      <c r="AA97" s="129">
        <v>638000</v>
      </c>
      <c r="AC97" s="224">
        <v>1366697</v>
      </c>
      <c r="AE97" s="224">
        <v>13870</v>
      </c>
      <c r="AF97" s="224">
        <v>334586.52</v>
      </c>
      <c r="AG97" s="224">
        <v>71335.56</v>
      </c>
    </row>
    <row r="98" spans="1:36" x14ac:dyDescent="0.2">
      <c r="A98" s="106" t="s">
        <v>779</v>
      </c>
      <c r="B98" s="106" t="s">
        <v>780</v>
      </c>
      <c r="C98" s="279">
        <v>3758</v>
      </c>
      <c r="D98" s="132" t="s">
        <v>795</v>
      </c>
      <c r="E98" s="132" t="s">
        <v>795</v>
      </c>
      <c r="F98" s="135">
        <v>207420.25</v>
      </c>
      <c r="G98" s="225">
        <v>0</v>
      </c>
      <c r="H98" s="135">
        <v>56457.94</v>
      </c>
      <c r="K98" s="130">
        <v>819248.99</v>
      </c>
      <c r="L98" s="130">
        <v>883704.8</v>
      </c>
      <c r="P98" s="273">
        <v>40722</v>
      </c>
      <c r="R98" s="273">
        <v>0</v>
      </c>
      <c r="U98" s="130">
        <v>-140202.91</v>
      </c>
      <c r="V98" s="130">
        <v>1790978.12</v>
      </c>
      <c r="W98" s="129">
        <v>1104722.99</v>
      </c>
      <c r="Y98" s="129">
        <v>580.84</v>
      </c>
      <c r="AA98" s="129">
        <v>1286954</v>
      </c>
      <c r="AB98" s="129">
        <v>354775</v>
      </c>
      <c r="AC98" s="224">
        <v>1634788</v>
      </c>
      <c r="AE98" s="224">
        <v>39490</v>
      </c>
      <c r="AF98" s="224">
        <v>675515.66</v>
      </c>
      <c r="AG98" s="224">
        <v>112434.4</v>
      </c>
      <c r="AJ98" s="224">
        <v>9470</v>
      </c>
    </row>
    <row r="99" spans="1:36" x14ac:dyDescent="0.2">
      <c r="A99" s="106" t="s">
        <v>779</v>
      </c>
      <c r="B99" s="106" t="s">
        <v>780</v>
      </c>
      <c r="C99" s="279">
        <v>8167</v>
      </c>
      <c r="D99" s="132" t="s">
        <v>796</v>
      </c>
      <c r="E99" s="132" t="s">
        <v>796</v>
      </c>
      <c r="F99" s="135">
        <v>806241.57</v>
      </c>
      <c r="G99" s="225">
        <v>0</v>
      </c>
      <c r="H99" s="135">
        <v>52546.27</v>
      </c>
      <c r="K99" s="130">
        <v>4104492.22</v>
      </c>
      <c r="L99" s="130">
        <v>1781621.27</v>
      </c>
      <c r="Q99" s="273">
        <v>84</v>
      </c>
      <c r="R99" s="273">
        <v>0</v>
      </c>
      <c r="U99" s="130">
        <v>4636819.3499999996</v>
      </c>
      <c r="V99" s="130">
        <v>1047464</v>
      </c>
      <c r="W99" s="129">
        <v>1842866.28</v>
      </c>
      <c r="X99" s="129">
        <v>189325</v>
      </c>
      <c r="Y99" s="129">
        <v>1150.2</v>
      </c>
      <c r="AA99" s="129">
        <v>1285570</v>
      </c>
      <c r="AB99" s="129">
        <v>1022800</v>
      </c>
      <c r="AC99" s="224">
        <v>2135232</v>
      </c>
      <c r="AD99" s="224">
        <v>6185</v>
      </c>
      <c r="AE99" s="224">
        <v>2072</v>
      </c>
      <c r="AF99" s="224">
        <v>603770.81000000006</v>
      </c>
      <c r="AG99" s="224">
        <v>533917.68999999994</v>
      </c>
    </row>
    <row r="100" spans="1:36" x14ac:dyDescent="0.2">
      <c r="A100" s="106" t="s">
        <v>779</v>
      </c>
      <c r="B100" s="106" t="s">
        <v>780</v>
      </c>
      <c r="C100" s="279">
        <v>3187</v>
      </c>
      <c r="D100" s="132" t="s">
        <v>797</v>
      </c>
      <c r="E100" s="132" t="s">
        <v>797</v>
      </c>
      <c r="F100" s="135">
        <v>301807.38</v>
      </c>
      <c r="G100" s="225">
        <v>0</v>
      </c>
      <c r="H100" s="135">
        <v>130359.46</v>
      </c>
      <c r="K100" s="130">
        <v>1020217.8</v>
      </c>
      <c r="L100" s="130">
        <v>-197942.41</v>
      </c>
      <c r="O100" s="273">
        <v>8050</v>
      </c>
      <c r="Q100" s="273">
        <v>71915</v>
      </c>
      <c r="R100" s="273">
        <v>0</v>
      </c>
      <c r="U100" s="130">
        <v>-1036763.63</v>
      </c>
      <c r="V100" s="130">
        <v>1768225.65</v>
      </c>
      <c r="W100" s="129">
        <v>1595042.78</v>
      </c>
      <c r="X100" s="129">
        <v>330000</v>
      </c>
      <c r="Y100" s="129">
        <v>702.67</v>
      </c>
      <c r="AC100" s="224">
        <v>772501</v>
      </c>
      <c r="AE100" s="224">
        <v>34422</v>
      </c>
      <c r="AF100" s="224">
        <v>504366.03</v>
      </c>
      <c r="AG100" s="224">
        <v>171441.21</v>
      </c>
    </row>
    <row r="101" spans="1:36" x14ac:dyDescent="0.2">
      <c r="A101" s="106" t="s">
        <v>779</v>
      </c>
      <c r="B101" s="106" t="s">
        <v>780</v>
      </c>
      <c r="C101" s="279">
        <v>4472</v>
      </c>
      <c r="D101" s="132" t="s">
        <v>798</v>
      </c>
      <c r="E101" s="132" t="s">
        <v>798</v>
      </c>
      <c r="F101" s="135">
        <v>465648.54</v>
      </c>
      <c r="G101" s="225">
        <v>4786</v>
      </c>
      <c r="H101" s="135">
        <v>48925.53</v>
      </c>
      <c r="K101" s="130">
        <v>1252400.51</v>
      </c>
      <c r="L101" s="130">
        <v>72841.84</v>
      </c>
      <c r="O101" s="273">
        <v>51620</v>
      </c>
      <c r="Q101" s="273">
        <v>133752</v>
      </c>
      <c r="R101" s="273">
        <v>3086</v>
      </c>
      <c r="U101" s="130">
        <v>211078.3</v>
      </c>
      <c r="V101" s="130">
        <v>1440650.38</v>
      </c>
      <c r="W101" s="129">
        <v>1074589.4099999999</v>
      </c>
      <c r="Y101" s="129">
        <v>744.38</v>
      </c>
      <c r="AA101" s="129">
        <v>1752180</v>
      </c>
      <c r="AC101" s="224">
        <v>2211321</v>
      </c>
      <c r="AD101" s="224">
        <v>12690</v>
      </c>
      <c r="AF101" s="224">
        <v>401544.57</v>
      </c>
      <c r="AG101" s="224">
        <v>197542.48</v>
      </c>
    </row>
    <row r="102" spans="1:36" x14ac:dyDescent="0.2">
      <c r="A102" s="106" t="s">
        <v>800</v>
      </c>
      <c r="B102" s="106" t="s">
        <v>801</v>
      </c>
      <c r="C102" s="279">
        <v>2684</v>
      </c>
      <c r="D102" s="132" t="s">
        <v>803</v>
      </c>
      <c r="E102" s="132" t="s">
        <v>803</v>
      </c>
      <c r="F102" s="135">
        <v>607508.54</v>
      </c>
      <c r="G102" s="225">
        <v>0</v>
      </c>
      <c r="H102" s="135">
        <v>15269.89</v>
      </c>
      <c r="K102" s="130">
        <v>1836574.71</v>
      </c>
      <c r="L102" s="130">
        <v>214360.04</v>
      </c>
      <c r="Q102" s="273">
        <v>50000</v>
      </c>
      <c r="R102" s="273">
        <v>4040.42</v>
      </c>
      <c r="U102" s="130">
        <v>-135096</v>
      </c>
      <c r="V102" s="130">
        <v>2439714</v>
      </c>
      <c r="W102" s="129">
        <v>931033.9</v>
      </c>
      <c r="X102" s="129">
        <v>235000</v>
      </c>
      <c r="Y102" s="129">
        <v>436.72</v>
      </c>
      <c r="AA102" s="129">
        <v>907560</v>
      </c>
      <c r="AC102" s="224">
        <v>1055370</v>
      </c>
      <c r="AD102" s="224">
        <v>33246</v>
      </c>
      <c r="AE102" s="224">
        <v>8744</v>
      </c>
      <c r="AF102" s="224">
        <v>458384.99</v>
      </c>
      <c r="AG102" s="224">
        <v>203230.87</v>
      </c>
    </row>
    <row r="103" spans="1:36" x14ac:dyDescent="0.2">
      <c r="A103" s="106" t="s">
        <v>800</v>
      </c>
      <c r="B103" s="106" t="s">
        <v>801</v>
      </c>
      <c r="C103" s="279">
        <v>5109</v>
      </c>
      <c r="D103" s="132" t="s">
        <v>804</v>
      </c>
      <c r="E103" s="132" t="s">
        <v>804</v>
      </c>
      <c r="F103" s="135">
        <v>307395.08</v>
      </c>
      <c r="G103" s="225">
        <v>26288</v>
      </c>
      <c r="H103" s="135">
        <v>72089.320000000007</v>
      </c>
      <c r="K103" s="130">
        <v>1331678.98</v>
      </c>
      <c r="L103" s="130">
        <v>27002.21</v>
      </c>
      <c r="Q103" s="273">
        <v>3909</v>
      </c>
      <c r="R103" s="273">
        <v>1564</v>
      </c>
      <c r="U103" s="130">
        <v>-1418000.27</v>
      </c>
      <c r="V103" s="130">
        <v>3137825</v>
      </c>
      <c r="W103" s="129">
        <v>1131469.04</v>
      </c>
      <c r="Y103" s="129">
        <v>657.82</v>
      </c>
      <c r="AA103" s="129">
        <v>434120</v>
      </c>
      <c r="AC103" s="224">
        <v>905657</v>
      </c>
      <c r="AD103" s="224">
        <v>29058</v>
      </c>
      <c r="AE103" s="224">
        <v>6980</v>
      </c>
      <c r="AF103" s="224">
        <v>387320.71</v>
      </c>
      <c r="AG103" s="224">
        <v>178075.29</v>
      </c>
      <c r="AJ103" s="224">
        <v>20000</v>
      </c>
    </row>
    <row r="104" spans="1:36" x14ac:dyDescent="0.2">
      <c r="A104" s="106" t="s">
        <v>800</v>
      </c>
      <c r="B104" s="106" t="s">
        <v>801</v>
      </c>
      <c r="C104" s="279">
        <v>3045</v>
      </c>
      <c r="D104" s="132" t="s">
        <v>805</v>
      </c>
      <c r="E104" s="132" t="s">
        <v>805</v>
      </c>
      <c r="F104" s="135">
        <v>406992.1</v>
      </c>
      <c r="G104" s="225">
        <v>15010</v>
      </c>
      <c r="H104" s="135">
        <v>43714.68</v>
      </c>
      <c r="K104" s="130">
        <v>778316.3</v>
      </c>
      <c r="L104" s="130">
        <v>59986.720000000001</v>
      </c>
      <c r="O104" s="273">
        <v>1215</v>
      </c>
      <c r="P104" s="273">
        <v>107</v>
      </c>
      <c r="Q104" s="273">
        <v>5122</v>
      </c>
      <c r="R104" s="273">
        <v>2363.09</v>
      </c>
      <c r="U104" s="130">
        <v>-189880.57</v>
      </c>
      <c r="V104" s="130">
        <v>1499736.2</v>
      </c>
      <c r="W104" s="129">
        <v>1173938.48</v>
      </c>
      <c r="X104" s="129">
        <v>68620</v>
      </c>
      <c r="Y104" s="129">
        <v>516.13</v>
      </c>
      <c r="AA104" s="129">
        <v>1072800</v>
      </c>
      <c r="AC104" s="224">
        <v>1432084</v>
      </c>
      <c r="AD104" s="224">
        <v>14916</v>
      </c>
      <c r="AF104" s="224">
        <v>609910.1</v>
      </c>
      <c r="AG104" s="224">
        <v>125107.43</v>
      </c>
      <c r="AJ104" s="224">
        <v>148500</v>
      </c>
    </row>
    <row r="105" spans="1:36" x14ac:dyDescent="0.2">
      <c r="A105" s="106" t="s">
        <v>800</v>
      </c>
      <c r="B105" s="106" t="s">
        <v>801</v>
      </c>
      <c r="C105" s="279">
        <v>3246</v>
      </c>
      <c r="D105" s="132" t="s">
        <v>806</v>
      </c>
      <c r="E105" s="132" t="s">
        <v>806</v>
      </c>
      <c r="F105" s="135">
        <v>319950.19</v>
      </c>
      <c r="G105" s="225">
        <v>46726</v>
      </c>
      <c r="H105" s="135">
        <v>15056.22</v>
      </c>
      <c r="K105" s="130">
        <v>781496.82</v>
      </c>
      <c r="L105" s="130">
        <v>213510.22</v>
      </c>
      <c r="O105" s="273">
        <v>0</v>
      </c>
      <c r="Q105" s="273">
        <v>1761</v>
      </c>
      <c r="R105" s="273">
        <v>7779.53</v>
      </c>
      <c r="U105" s="130">
        <v>-979192.13</v>
      </c>
      <c r="V105" s="130">
        <v>2219622</v>
      </c>
      <c r="W105" s="129">
        <v>1431841.17</v>
      </c>
      <c r="Y105" s="129">
        <v>309.32</v>
      </c>
      <c r="AA105" s="129">
        <v>296610</v>
      </c>
      <c r="AB105" s="129">
        <v>20000</v>
      </c>
      <c r="AC105" s="224">
        <v>996386</v>
      </c>
      <c r="AD105" s="224">
        <v>19368</v>
      </c>
      <c r="AE105" s="224">
        <v>9786</v>
      </c>
      <c r="AF105" s="224">
        <v>445972.69</v>
      </c>
      <c r="AG105" s="224">
        <v>150478.75</v>
      </c>
    </row>
    <row r="106" spans="1:36" x14ac:dyDescent="0.2">
      <c r="A106" s="106" t="s">
        <v>800</v>
      </c>
      <c r="B106" s="106" t="s">
        <v>801</v>
      </c>
      <c r="C106" s="279">
        <v>4195</v>
      </c>
      <c r="D106" s="132" t="s">
        <v>807</v>
      </c>
      <c r="E106" s="132" t="s">
        <v>807</v>
      </c>
      <c r="F106" s="135">
        <v>399695.94</v>
      </c>
      <c r="G106" s="225">
        <v>40744</v>
      </c>
      <c r="H106" s="135">
        <v>22248.94</v>
      </c>
      <c r="K106" s="130">
        <v>880101.76</v>
      </c>
      <c r="L106" s="130">
        <v>329729.34999999998</v>
      </c>
      <c r="P106" s="273">
        <v>44400</v>
      </c>
      <c r="R106" s="273">
        <v>2025.27</v>
      </c>
      <c r="S106" s="130">
        <v>3990</v>
      </c>
      <c r="U106" s="130">
        <v>-407728.35</v>
      </c>
      <c r="V106" s="130">
        <v>1687514</v>
      </c>
      <c r="W106" s="129">
        <v>1480139.22</v>
      </c>
      <c r="X106" s="129">
        <v>4500</v>
      </c>
      <c r="Y106" s="129">
        <v>353.26</v>
      </c>
      <c r="AA106" s="129">
        <v>723400</v>
      </c>
      <c r="AB106" s="129">
        <v>50000</v>
      </c>
      <c r="AC106" s="224">
        <v>1241636</v>
      </c>
      <c r="AD106" s="224">
        <v>7000</v>
      </c>
      <c r="AE106" s="224">
        <v>27572</v>
      </c>
      <c r="AF106" s="224">
        <v>443036.24</v>
      </c>
      <c r="AG106" s="224">
        <v>196829.17</v>
      </c>
    </row>
    <row r="107" spans="1:36" x14ac:dyDescent="0.2">
      <c r="A107" s="106" t="s">
        <v>809</v>
      </c>
      <c r="B107" s="106" t="s">
        <v>810</v>
      </c>
      <c r="C107" s="279">
        <v>4535</v>
      </c>
      <c r="D107" s="132" t="s">
        <v>812</v>
      </c>
      <c r="E107" s="132" t="s">
        <v>812</v>
      </c>
      <c r="F107" s="135">
        <v>432512.44</v>
      </c>
      <c r="G107" s="225">
        <v>4560</v>
      </c>
      <c r="H107" s="135">
        <v>147279.88</v>
      </c>
      <c r="K107" s="130">
        <v>990076.48</v>
      </c>
      <c r="L107" s="130">
        <v>155562.04999999999</v>
      </c>
      <c r="R107" s="273">
        <v>153600</v>
      </c>
      <c r="U107" s="130">
        <v>-2966019.09</v>
      </c>
      <c r="V107" s="130">
        <v>4303318.3099999996</v>
      </c>
      <c r="W107" s="129">
        <v>1002121.16</v>
      </c>
      <c r="Y107" s="129">
        <v>378.27</v>
      </c>
      <c r="AA107" s="129">
        <v>1994199.95</v>
      </c>
      <c r="AB107" s="129">
        <v>154224</v>
      </c>
      <c r="AC107" s="224">
        <v>2447799.9500000002</v>
      </c>
      <c r="AD107" s="224">
        <v>11104</v>
      </c>
      <c r="AE107" s="224">
        <v>7910</v>
      </c>
      <c r="AF107" s="224">
        <v>353200.87</v>
      </c>
      <c r="AG107" s="224">
        <v>91816.93</v>
      </c>
    </row>
    <row r="108" spans="1:36" x14ac:dyDescent="0.2">
      <c r="A108" s="106" t="s">
        <v>809</v>
      </c>
      <c r="B108" s="106" t="s">
        <v>810</v>
      </c>
      <c r="C108" s="279">
        <v>1430</v>
      </c>
      <c r="D108" s="132" t="s">
        <v>813</v>
      </c>
      <c r="E108" s="132" t="s">
        <v>813</v>
      </c>
      <c r="F108" s="135">
        <v>382788.31</v>
      </c>
      <c r="G108" s="225">
        <v>0</v>
      </c>
      <c r="H108" s="135">
        <v>22861.17</v>
      </c>
      <c r="K108" s="130">
        <v>951288.97</v>
      </c>
      <c r="L108" s="130">
        <v>149619.34</v>
      </c>
      <c r="O108" s="273">
        <v>0</v>
      </c>
      <c r="P108" s="273">
        <v>8482.91</v>
      </c>
      <c r="R108" s="273">
        <v>67332.210000000006</v>
      </c>
      <c r="U108" s="130">
        <v>-833319.36</v>
      </c>
      <c r="V108" s="130">
        <v>2346487</v>
      </c>
      <c r="W108" s="129">
        <v>639642.31000000006</v>
      </c>
      <c r="Y108" s="129">
        <v>659.12</v>
      </c>
      <c r="AA108" s="129">
        <v>1023460</v>
      </c>
      <c r="AC108" s="224">
        <v>1144460</v>
      </c>
      <c r="AE108" s="224">
        <v>14058</v>
      </c>
      <c r="AF108" s="224">
        <v>443889.48</v>
      </c>
      <c r="AG108" s="224">
        <v>143778.92000000001</v>
      </c>
    </row>
    <row r="109" spans="1:36" x14ac:dyDescent="0.2">
      <c r="A109" s="106" t="s">
        <v>809</v>
      </c>
      <c r="B109" s="106" t="s">
        <v>810</v>
      </c>
      <c r="C109" s="279">
        <v>3990</v>
      </c>
      <c r="D109" s="132" t="s">
        <v>814</v>
      </c>
      <c r="E109" s="132" t="s">
        <v>814</v>
      </c>
      <c r="F109" s="135">
        <v>481353.42</v>
      </c>
      <c r="G109" s="225">
        <v>0</v>
      </c>
      <c r="H109" s="135">
        <v>107607.1</v>
      </c>
      <c r="K109" s="130">
        <v>1286405.47</v>
      </c>
      <c r="L109" s="130">
        <v>162413.26999999999</v>
      </c>
      <c r="O109" s="273">
        <v>3000</v>
      </c>
      <c r="P109" s="273">
        <v>9790.3700000000008</v>
      </c>
      <c r="R109" s="273">
        <v>0</v>
      </c>
      <c r="U109" s="130">
        <v>-289376.46999999997</v>
      </c>
      <c r="V109" s="130">
        <v>2125037.4300000002</v>
      </c>
      <c r="W109" s="129">
        <v>928146.6</v>
      </c>
      <c r="X109" s="129">
        <v>110840</v>
      </c>
      <c r="Y109" s="129">
        <v>640.91</v>
      </c>
      <c r="AA109" s="129">
        <v>510632</v>
      </c>
      <c r="AB109" s="129">
        <v>401040</v>
      </c>
      <c r="AC109" s="224">
        <v>1019732</v>
      </c>
      <c r="AE109" s="224">
        <v>520</v>
      </c>
      <c r="AF109" s="224">
        <v>604372.30000000005</v>
      </c>
      <c r="AG109" s="224">
        <v>137347.28</v>
      </c>
    </row>
    <row r="110" spans="1:36" x14ac:dyDescent="0.2">
      <c r="A110" s="106" t="s">
        <v>809</v>
      </c>
      <c r="B110" s="106" t="s">
        <v>810</v>
      </c>
      <c r="C110" s="279">
        <v>3647</v>
      </c>
      <c r="D110" s="132" t="s">
        <v>815</v>
      </c>
      <c r="E110" s="132" t="s">
        <v>815</v>
      </c>
      <c r="F110" s="135">
        <v>554288.18999999994</v>
      </c>
      <c r="G110" s="225">
        <v>0</v>
      </c>
      <c r="H110" s="135">
        <v>17101.689999999999</v>
      </c>
      <c r="K110" s="130">
        <v>389117.52</v>
      </c>
      <c r="L110" s="130">
        <v>68192.31</v>
      </c>
      <c r="P110" s="273">
        <v>29856.35</v>
      </c>
      <c r="R110" s="273">
        <v>71400</v>
      </c>
      <c r="U110" s="130">
        <v>-344412.55</v>
      </c>
      <c r="V110" s="130">
        <v>1196485.3400000001</v>
      </c>
      <c r="W110" s="129">
        <v>946204.79</v>
      </c>
      <c r="Y110" s="129">
        <v>765.77</v>
      </c>
      <c r="AA110" s="129">
        <v>798000</v>
      </c>
      <c r="AB110" s="129">
        <v>555264</v>
      </c>
      <c r="AC110" s="224">
        <v>1473352</v>
      </c>
      <c r="AE110" s="224">
        <v>11962</v>
      </c>
      <c r="AF110" s="224">
        <v>667833.81999999995</v>
      </c>
      <c r="AG110" s="224">
        <v>71716.17</v>
      </c>
    </row>
    <row r="111" spans="1:36" ht="15.75" customHeight="1" x14ac:dyDescent="0.2">
      <c r="A111" s="106" t="s">
        <v>809</v>
      </c>
      <c r="B111" s="106" t="s">
        <v>810</v>
      </c>
      <c r="C111" s="279">
        <v>1733</v>
      </c>
      <c r="D111" s="132" t="s">
        <v>816</v>
      </c>
      <c r="E111" s="132" t="s">
        <v>816</v>
      </c>
      <c r="F111" s="135">
        <v>201957.02</v>
      </c>
      <c r="G111" s="225">
        <v>0</v>
      </c>
      <c r="H111" s="135">
        <v>12778.62</v>
      </c>
      <c r="K111" s="130">
        <v>485429.46</v>
      </c>
      <c r="L111" s="130">
        <v>449566.01</v>
      </c>
      <c r="P111" s="273">
        <v>1219.05</v>
      </c>
      <c r="R111" s="273">
        <v>0</v>
      </c>
      <c r="U111" s="130">
        <v>-27448.62</v>
      </c>
      <c r="V111" s="130">
        <v>1169693.49</v>
      </c>
      <c r="W111" s="129">
        <v>615165.56999999995</v>
      </c>
      <c r="Y111" s="129">
        <v>241.22</v>
      </c>
      <c r="AA111" s="129">
        <v>720610.5</v>
      </c>
      <c r="AB111" s="129">
        <v>80</v>
      </c>
      <c r="AC111" s="224">
        <v>837110.5</v>
      </c>
      <c r="AE111" s="224">
        <v>8786</v>
      </c>
      <c r="AF111" s="224">
        <v>338581.37</v>
      </c>
      <c r="AG111" s="224">
        <v>145352.23000000001</v>
      </c>
    </row>
    <row r="112" spans="1:36" x14ac:dyDescent="0.2">
      <c r="A112" s="106" t="s">
        <v>818</v>
      </c>
      <c r="B112" s="106" t="s">
        <v>819</v>
      </c>
      <c r="C112" s="279">
        <v>5017</v>
      </c>
      <c r="D112" s="132" t="s">
        <v>821</v>
      </c>
      <c r="E112" s="132" t="s">
        <v>821</v>
      </c>
      <c r="F112" s="135">
        <v>477853.5</v>
      </c>
      <c r="G112" s="225">
        <v>0</v>
      </c>
      <c r="H112" s="135">
        <v>70136.56</v>
      </c>
      <c r="K112" s="130">
        <v>1784664.52</v>
      </c>
      <c r="L112" s="130">
        <v>133965.79</v>
      </c>
      <c r="R112" s="273">
        <v>38.18</v>
      </c>
      <c r="T112" s="130">
        <v>665069.73</v>
      </c>
      <c r="U112" s="130">
        <v>-1855939.81</v>
      </c>
      <c r="V112" s="130">
        <v>620039.24</v>
      </c>
      <c r="W112" s="129">
        <v>1749515.74</v>
      </c>
      <c r="X112" s="129">
        <v>98600</v>
      </c>
      <c r="Y112" s="129">
        <v>550.39</v>
      </c>
      <c r="AA112" s="129">
        <v>1041000</v>
      </c>
      <c r="AB112" s="129">
        <v>3039040</v>
      </c>
      <c r="AC112" s="224">
        <v>1624325</v>
      </c>
      <c r="AD112" s="224">
        <v>9540</v>
      </c>
      <c r="AE112" s="224">
        <v>18082</v>
      </c>
      <c r="AF112" s="224">
        <v>1021584.82</v>
      </c>
      <c r="AG112" s="224">
        <v>217761.28</v>
      </c>
    </row>
    <row r="113" spans="1:36" x14ac:dyDescent="0.2">
      <c r="A113" s="106" t="s">
        <v>818</v>
      </c>
      <c r="B113" s="106" t="s">
        <v>819</v>
      </c>
      <c r="C113" s="279">
        <v>5358</v>
      </c>
      <c r="D113" s="132" t="s">
        <v>822</v>
      </c>
      <c r="E113" s="132" t="s">
        <v>822</v>
      </c>
      <c r="F113" s="135">
        <v>430335.2</v>
      </c>
      <c r="G113" s="225">
        <v>0</v>
      </c>
      <c r="H113" s="135">
        <v>42658.62</v>
      </c>
      <c r="K113" s="130">
        <v>904840.57</v>
      </c>
      <c r="L113" s="130">
        <v>93846.57</v>
      </c>
      <c r="Q113" s="273">
        <v>16200</v>
      </c>
      <c r="R113" s="273">
        <v>0</v>
      </c>
      <c r="T113" s="130">
        <v>-1202706.3799999999</v>
      </c>
      <c r="V113" s="130">
        <v>3271774.09</v>
      </c>
      <c r="W113" s="129">
        <v>1386453.02</v>
      </c>
      <c r="Y113" s="129">
        <v>2090.92</v>
      </c>
      <c r="AA113" s="129">
        <v>805500</v>
      </c>
      <c r="AB113" s="129">
        <v>300</v>
      </c>
      <c r="AC113" s="224">
        <v>1458280</v>
      </c>
      <c r="AE113" s="224">
        <v>29212</v>
      </c>
      <c r="AF113" s="224">
        <v>1123735.6499999999</v>
      </c>
      <c r="AG113" s="224">
        <v>184965.04</v>
      </c>
      <c r="AH113" s="224">
        <v>11738</v>
      </c>
    </row>
    <row r="114" spans="1:36" x14ac:dyDescent="0.2">
      <c r="A114" s="106" t="s">
        <v>818</v>
      </c>
      <c r="B114" s="106" t="s">
        <v>819</v>
      </c>
      <c r="C114" s="279">
        <v>2628</v>
      </c>
      <c r="D114" s="132" t="s">
        <v>823</v>
      </c>
      <c r="E114" s="132" t="s">
        <v>823</v>
      </c>
      <c r="F114" s="135">
        <v>490146.07</v>
      </c>
      <c r="G114" s="225">
        <v>0</v>
      </c>
      <c r="H114" s="135">
        <v>45034.8</v>
      </c>
      <c r="K114" s="130">
        <v>694771.75</v>
      </c>
      <c r="L114" s="130">
        <v>352786.83</v>
      </c>
      <c r="Q114" s="273">
        <v>9000</v>
      </c>
      <c r="R114" s="273">
        <v>43825.26</v>
      </c>
      <c r="T114" s="130">
        <v>854384.67</v>
      </c>
      <c r="U114" s="130">
        <v>-951</v>
      </c>
      <c r="V114" s="130">
        <v>679737.85</v>
      </c>
      <c r="W114" s="129">
        <v>1096459.5900000001</v>
      </c>
      <c r="Y114" s="129">
        <v>893.94</v>
      </c>
      <c r="AA114" s="129">
        <v>539550</v>
      </c>
      <c r="AC114" s="224">
        <v>1054085</v>
      </c>
      <c r="AD114" s="224">
        <v>15883</v>
      </c>
      <c r="AE114" s="224">
        <v>1828</v>
      </c>
      <c r="AF114" s="224">
        <v>500959.06</v>
      </c>
      <c r="AG114" s="224">
        <v>67405.8</v>
      </c>
    </row>
    <row r="115" spans="1:36" x14ac:dyDescent="0.2">
      <c r="A115" s="106" t="s">
        <v>818</v>
      </c>
      <c r="B115" s="106" t="s">
        <v>819</v>
      </c>
      <c r="C115" s="279">
        <v>4567</v>
      </c>
      <c r="D115" s="132" t="s">
        <v>824</v>
      </c>
      <c r="E115" s="132" t="s">
        <v>824</v>
      </c>
      <c r="F115" s="135">
        <v>354494.26</v>
      </c>
      <c r="G115" s="225">
        <v>29900</v>
      </c>
      <c r="H115" s="135">
        <v>41603.17</v>
      </c>
      <c r="K115" s="130">
        <v>1202481.8899999999</v>
      </c>
      <c r="L115" s="130">
        <v>331585.62</v>
      </c>
      <c r="R115" s="273">
        <v>30.32</v>
      </c>
      <c r="T115" s="130">
        <v>334607.40000000002</v>
      </c>
      <c r="V115" s="130">
        <v>1731639.01</v>
      </c>
      <c r="W115" s="129">
        <v>1463102.3</v>
      </c>
      <c r="X115" s="129">
        <v>76720</v>
      </c>
      <c r="Y115" s="129">
        <v>769.31</v>
      </c>
      <c r="AA115" s="129">
        <v>1594130</v>
      </c>
      <c r="AB115" s="129">
        <v>300</v>
      </c>
      <c r="AC115" s="224">
        <v>2264465</v>
      </c>
      <c r="AE115" s="224">
        <v>68502</v>
      </c>
      <c r="AF115" s="224">
        <v>698863.82</v>
      </c>
      <c r="AG115" s="224">
        <v>192692.58</v>
      </c>
      <c r="AJ115" s="224">
        <v>16710</v>
      </c>
    </row>
    <row r="116" spans="1:36" x14ac:dyDescent="0.2">
      <c r="A116" s="106" t="s">
        <v>818</v>
      </c>
      <c r="B116" s="106" t="s">
        <v>819</v>
      </c>
      <c r="C116" s="279">
        <v>1328</v>
      </c>
      <c r="D116" s="132" t="s">
        <v>825</v>
      </c>
      <c r="E116" s="132" t="s">
        <v>825</v>
      </c>
      <c r="F116" s="135">
        <v>98574.96</v>
      </c>
      <c r="G116" s="225">
        <v>0</v>
      </c>
      <c r="H116" s="135">
        <v>27054.44</v>
      </c>
      <c r="K116" s="130">
        <v>476273.51</v>
      </c>
      <c r="L116" s="130">
        <v>323549.15000000002</v>
      </c>
      <c r="O116" s="273">
        <v>0</v>
      </c>
      <c r="Q116" s="273">
        <v>11577</v>
      </c>
      <c r="R116" s="273">
        <v>975</v>
      </c>
      <c r="T116" s="130">
        <v>-1236077.0900000001</v>
      </c>
      <c r="V116" s="130">
        <v>2353915.73</v>
      </c>
      <c r="W116" s="129">
        <v>571139.96</v>
      </c>
      <c r="Y116" s="129">
        <v>654.73</v>
      </c>
      <c r="AA116" s="129">
        <v>7456380</v>
      </c>
      <c r="AC116" s="224">
        <v>7577110</v>
      </c>
      <c r="AD116" s="224">
        <v>9758</v>
      </c>
      <c r="AE116" s="224">
        <v>1124</v>
      </c>
      <c r="AF116" s="224">
        <v>496797.64</v>
      </c>
      <c r="AG116" s="224">
        <v>145408.63</v>
      </c>
      <c r="AH116" s="224">
        <v>2915</v>
      </c>
    </row>
    <row r="117" spans="1:36" ht="19.5" customHeight="1" x14ac:dyDescent="0.2">
      <c r="A117" s="106" t="s">
        <v>818</v>
      </c>
      <c r="B117" s="106" t="s">
        <v>819</v>
      </c>
      <c r="C117" s="279">
        <v>4776</v>
      </c>
      <c r="D117" s="132" t="s">
        <v>826</v>
      </c>
      <c r="E117" s="132" t="s">
        <v>826</v>
      </c>
      <c r="F117" s="135">
        <v>691096.67</v>
      </c>
      <c r="G117" s="225">
        <v>0</v>
      </c>
      <c r="H117" s="135">
        <v>20803.97</v>
      </c>
      <c r="K117" s="130">
        <v>74135.53</v>
      </c>
      <c r="L117" s="130">
        <v>223456.13</v>
      </c>
      <c r="O117" s="273">
        <v>0</v>
      </c>
      <c r="R117" s="273">
        <v>72692.86</v>
      </c>
      <c r="T117" s="130">
        <v>-243609.08</v>
      </c>
      <c r="U117" s="130">
        <v>91</v>
      </c>
      <c r="V117" s="130">
        <v>1221990.08</v>
      </c>
      <c r="W117" s="129">
        <v>1847514.26</v>
      </c>
      <c r="X117" s="129">
        <v>316692</v>
      </c>
      <c r="Y117" s="129">
        <v>1401.41</v>
      </c>
      <c r="AA117" s="129">
        <v>887500</v>
      </c>
      <c r="AB117" s="129">
        <v>291479.71999999997</v>
      </c>
      <c r="AC117" s="224">
        <v>1656100</v>
      </c>
      <c r="AE117" s="224">
        <v>66302</v>
      </c>
      <c r="AF117" s="224">
        <v>1612486.82</v>
      </c>
      <c r="AG117" s="224">
        <v>51371.13</v>
      </c>
    </row>
    <row r="118" spans="1:36" x14ac:dyDescent="0.2">
      <c r="A118" s="106" t="s">
        <v>828</v>
      </c>
      <c r="B118" s="106" t="s">
        <v>829</v>
      </c>
      <c r="C118" s="279">
        <v>3623</v>
      </c>
      <c r="D118" s="132" t="s">
        <v>831</v>
      </c>
      <c r="E118" s="132" t="s">
        <v>831</v>
      </c>
      <c r="F118" s="135">
        <v>465059.77</v>
      </c>
      <c r="G118" s="225">
        <v>39000</v>
      </c>
      <c r="H118" s="135">
        <v>71015.179999999993</v>
      </c>
      <c r="K118" s="130">
        <v>1174963.33</v>
      </c>
      <c r="L118" s="130">
        <v>59345.24</v>
      </c>
      <c r="O118" s="273">
        <v>0</v>
      </c>
      <c r="P118" s="273">
        <v>105229.52</v>
      </c>
      <c r="Q118" s="273">
        <v>780</v>
      </c>
      <c r="R118" s="273">
        <v>5671</v>
      </c>
      <c r="U118" s="130">
        <v>136880.88</v>
      </c>
      <c r="V118" s="130">
        <v>1488507.55</v>
      </c>
      <c r="W118" s="129">
        <v>1328250.94</v>
      </c>
      <c r="X118" s="129">
        <v>29400</v>
      </c>
      <c r="Y118" s="129">
        <v>513.29999999999995</v>
      </c>
      <c r="AA118" s="129">
        <v>775057.8</v>
      </c>
      <c r="AB118" s="129">
        <v>60000</v>
      </c>
      <c r="AC118" s="224">
        <v>1606407.8</v>
      </c>
      <c r="AD118" s="224">
        <v>29556</v>
      </c>
      <c r="AE118" s="224">
        <v>15656</v>
      </c>
      <c r="AF118" s="224">
        <v>326894.59999999998</v>
      </c>
      <c r="AG118" s="224">
        <v>142393.07</v>
      </c>
    </row>
    <row r="119" spans="1:36" x14ac:dyDescent="0.2">
      <c r="A119" s="106" t="s">
        <v>828</v>
      </c>
      <c r="B119" s="106" t="s">
        <v>829</v>
      </c>
      <c r="C119" s="279">
        <v>3433</v>
      </c>
      <c r="D119" s="132" t="s">
        <v>832</v>
      </c>
      <c r="E119" s="132" t="s">
        <v>832</v>
      </c>
      <c r="F119" s="135">
        <v>460434.8</v>
      </c>
      <c r="G119" s="225">
        <v>84400</v>
      </c>
      <c r="H119" s="135">
        <v>52108.07</v>
      </c>
      <c r="K119" s="130">
        <v>736745.62</v>
      </c>
      <c r="L119" s="130">
        <v>241685.58</v>
      </c>
      <c r="O119" s="273">
        <v>0</v>
      </c>
      <c r="P119" s="273">
        <v>80360</v>
      </c>
      <c r="Q119" s="273">
        <v>5430</v>
      </c>
      <c r="R119" s="273">
        <v>19503.3</v>
      </c>
      <c r="U119" s="130">
        <v>37219.26</v>
      </c>
      <c r="V119" s="130">
        <v>1247302.3600000001</v>
      </c>
      <c r="W119" s="129">
        <v>896114.61</v>
      </c>
      <c r="X119" s="129">
        <v>227988</v>
      </c>
      <c r="Y119" s="129">
        <v>567.23</v>
      </c>
      <c r="AA119" s="129">
        <v>781043.4</v>
      </c>
      <c r="AC119" s="224">
        <v>1196458.3999999999</v>
      </c>
      <c r="AD119" s="224">
        <v>13866</v>
      </c>
      <c r="AE119" s="224">
        <v>6910</v>
      </c>
      <c r="AF119" s="224">
        <v>379889.04</v>
      </c>
      <c r="AG119" s="224">
        <v>123030.65</v>
      </c>
    </row>
    <row r="120" spans="1:36" x14ac:dyDescent="0.2">
      <c r="A120" s="106" t="s">
        <v>828</v>
      </c>
      <c r="B120" s="106" t="s">
        <v>829</v>
      </c>
      <c r="C120" s="279">
        <v>3692</v>
      </c>
      <c r="D120" s="132" t="s">
        <v>833</v>
      </c>
      <c r="E120" s="132" t="s">
        <v>833</v>
      </c>
      <c r="F120" s="135">
        <v>573738.97</v>
      </c>
      <c r="G120" s="225">
        <v>62400</v>
      </c>
      <c r="H120" s="135">
        <v>59124.14</v>
      </c>
      <c r="K120" s="130">
        <v>695909.7</v>
      </c>
      <c r="L120" s="130">
        <v>61788.56</v>
      </c>
      <c r="O120" s="273">
        <v>0</v>
      </c>
      <c r="P120" s="273">
        <v>77414.509999999995</v>
      </c>
      <c r="Q120" s="273">
        <v>16867</v>
      </c>
      <c r="R120" s="273">
        <v>54490.400000000001</v>
      </c>
      <c r="U120" s="130">
        <v>-326880.7</v>
      </c>
      <c r="V120" s="130">
        <v>1693308.65</v>
      </c>
      <c r="W120" s="129">
        <v>848620.47</v>
      </c>
      <c r="X120" s="129">
        <v>54954.5</v>
      </c>
      <c r="Y120" s="129">
        <v>961.32</v>
      </c>
      <c r="AA120" s="129">
        <v>963341.96</v>
      </c>
      <c r="AC120" s="224">
        <v>1369517.96</v>
      </c>
      <c r="AE120" s="224">
        <v>53629</v>
      </c>
      <c r="AF120" s="224">
        <v>358171.19</v>
      </c>
      <c r="AG120" s="224">
        <v>148418.59</v>
      </c>
      <c r="AH120" s="224">
        <v>380</v>
      </c>
    </row>
    <row r="121" spans="1:36" x14ac:dyDescent="0.2">
      <c r="A121" s="106" t="s">
        <v>828</v>
      </c>
      <c r="B121" s="106" t="s">
        <v>829</v>
      </c>
      <c r="C121" s="279">
        <v>4263</v>
      </c>
      <c r="D121" s="132" t="s">
        <v>834</v>
      </c>
      <c r="E121" s="132" t="s">
        <v>834</v>
      </c>
      <c r="F121" s="135">
        <v>135146.28</v>
      </c>
      <c r="G121" s="225">
        <v>107800</v>
      </c>
      <c r="H121" s="135">
        <v>69154.23</v>
      </c>
      <c r="K121" s="130">
        <v>1163052.1100000001</v>
      </c>
      <c r="L121" s="130">
        <v>159633.76</v>
      </c>
      <c r="P121" s="273">
        <v>102098.38</v>
      </c>
      <c r="Q121" s="273">
        <v>347</v>
      </c>
      <c r="R121" s="273">
        <v>0.74</v>
      </c>
      <c r="U121" s="130">
        <v>-355217.83</v>
      </c>
      <c r="V121" s="130">
        <v>2084116.46</v>
      </c>
      <c r="W121" s="129">
        <v>1058245.03</v>
      </c>
      <c r="X121" s="129">
        <v>73236</v>
      </c>
      <c r="Y121" s="129">
        <v>491.51</v>
      </c>
      <c r="AA121" s="129">
        <v>810928.1</v>
      </c>
      <c r="AB121" s="129">
        <v>30800</v>
      </c>
      <c r="AC121" s="224">
        <v>1374758.1</v>
      </c>
      <c r="AD121" s="224">
        <v>7016</v>
      </c>
      <c r="AE121" s="224">
        <v>19746</v>
      </c>
      <c r="AF121" s="224">
        <v>573615.31999999995</v>
      </c>
      <c r="AG121" s="224">
        <v>195123.59</v>
      </c>
    </row>
    <row r="122" spans="1:36" x14ac:dyDescent="0.2">
      <c r="A122" s="106" t="s">
        <v>828</v>
      </c>
      <c r="B122" s="106" t="s">
        <v>829</v>
      </c>
      <c r="C122" s="279">
        <v>1404</v>
      </c>
      <c r="D122" s="132" t="s">
        <v>835</v>
      </c>
      <c r="E122" s="132" t="s">
        <v>835</v>
      </c>
      <c r="F122" s="135">
        <v>326954.32</v>
      </c>
      <c r="G122" s="225">
        <v>59100</v>
      </c>
      <c r="H122" s="135">
        <v>29735.05</v>
      </c>
      <c r="K122" s="130">
        <v>352267.42</v>
      </c>
      <c r="L122" s="130">
        <v>4715.4399999999996</v>
      </c>
      <c r="P122" s="273">
        <v>57285.4</v>
      </c>
      <c r="Q122" s="273">
        <v>1032</v>
      </c>
      <c r="R122" s="273">
        <v>3199</v>
      </c>
      <c r="U122" s="130">
        <v>75048.070000000007</v>
      </c>
      <c r="V122" s="130">
        <v>345503.07</v>
      </c>
      <c r="W122" s="129">
        <v>849239.46</v>
      </c>
      <c r="X122" s="129">
        <v>75000</v>
      </c>
      <c r="Y122" s="129">
        <v>259.77999999999997</v>
      </c>
      <c r="AA122" s="129">
        <v>602173.9</v>
      </c>
      <c r="AB122" s="129">
        <v>50000</v>
      </c>
      <c r="AC122" s="224">
        <v>1025093.9</v>
      </c>
      <c r="AD122" s="224">
        <v>6894</v>
      </c>
      <c r="AE122" s="224">
        <v>16212</v>
      </c>
      <c r="AF122" s="224">
        <v>191499.89</v>
      </c>
      <c r="AG122" s="224">
        <v>46268.66</v>
      </c>
    </row>
    <row r="123" spans="1:36" x14ac:dyDescent="0.2">
      <c r="A123" s="106" t="s">
        <v>828</v>
      </c>
      <c r="B123" s="106" t="s">
        <v>829</v>
      </c>
      <c r="C123" s="279">
        <v>2290</v>
      </c>
      <c r="D123" s="132" t="s">
        <v>836</v>
      </c>
      <c r="E123" s="132" t="s">
        <v>836</v>
      </c>
      <c r="F123" s="135">
        <v>352799.66</v>
      </c>
      <c r="G123" s="225">
        <v>63000</v>
      </c>
      <c r="H123" s="135">
        <v>65829.350000000006</v>
      </c>
      <c r="K123" s="130">
        <v>751627.91</v>
      </c>
      <c r="L123" s="130">
        <v>96650.68</v>
      </c>
      <c r="O123" s="273">
        <v>0</v>
      </c>
      <c r="P123" s="273">
        <v>252243.65</v>
      </c>
      <c r="Q123" s="273">
        <v>1193.5</v>
      </c>
      <c r="R123" s="273">
        <v>0</v>
      </c>
      <c r="U123" s="130">
        <v>-1164766.23</v>
      </c>
      <c r="V123" s="130">
        <v>2439641.09</v>
      </c>
      <c r="W123" s="129">
        <v>563255.97</v>
      </c>
      <c r="X123" s="129">
        <v>33368.879999999997</v>
      </c>
      <c r="Y123" s="129">
        <v>744.28</v>
      </c>
      <c r="AA123" s="129">
        <v>1166844.3999999999</v>
      </c>
      <c r="AC123" s="224">
        <v>1433343.4</v>
      </c>
      <c r="AD123" s="224">
        <v>4622</v>
      </c>
      <c r="AE123" s="224">
        <v>49382</v>
      </c>
      <c r="AF123" s="224">
        <v>272532.19</v>
      </c>
      <c r="AG123" s="224">
        <v>202738.35</v>
      </c>
    </row>
    <row r="124" spans="1:36" x14ac:dyDescent="0.2">
      <c r="A124" s="106" t="s">
        <v>828</v>
      </c>
      <c r="B124" s="106" t="s">
        <v>829</v>
      </c>
      <c r="C124" s="279">
        <v>3061</v>
      </c>
      <c r="D124" s="132" t="s">
        <v>837</v>
      </c>
      <c r="E124" s="132" t="s">
        <v>837</v>
      </c>
      <c r="F124" s="135">
        <v>319573.88</v>
      </c>
      <c r="G124" s="225">
        <v>64400</v>
      </c>
      <c r="H124" s="135">
        <v>42510.37</v>
      </c>
      <c r="K124" s="130">
        <v>983281.28</v>
      </c>
      <c r="L124" s="130">
        <v>202400.55</v>
      </c>
      <c r="P124" s="273">
        <v>74100</v>
      </c>
      <c r="Q124" s="273">
        <v>520</v>
      </c>
      <c r="R124" s="273">
        <v>3366.86</v>
      </c>
      <c r="T124" s="130">
        <v>-1455617.82</v>
      </c>
      <c r="U124" s="130">
        <v>250</v>
      </c>
      <c r="V124" s="130">
        <v>3028722.67</v>
      </c>
      <c r="W124" s="129">
        <v>824037.93</v>
      </c>
      <c r="Y124" s="129">
        <v>536.05999999999995</v>
      </c>
      <c r="AA124" s="129">
        <v>1155227.6000000001</v>
      </c>
      <c r="AB124" s="129">
        <v>15400</v>
      </c>
      <c r="AC124" s="224">
        <v>1552337.6</v>
      </c>
      <c r="AD124" s="224">
        <v>21978</v>
      </c>
      <c r="AE124" s="224">
        <v>5636</v>
      </c>
      <c r="AF124" s="224">
        <v>275973.52</v>
      </c>
      <c r="AG124" s="224">
        <v>178452.1</v>
      </c>
    </row>
    <row r="125" spans="1:36" x14ac:dyDescent="0.2">
      <c r="A125" s="106" t="s">
        <v>828</v>
      </c>
      <c r="B125" s="106" t="s">
        <v>829</v>
      </c>
      <c r="C125" s="279">
        <v>2521</v>
      </c>
      <c r="D125" s="132" t="s">
        <v>838</v>
      </c>
      <c r="E125" s="132" t="s">
        <v>838</v>
      </c>
      <c r="F125" s="135">
        <v>117613.04</v>
      </c>
      <c r="G125" s="225">
        <v>61200</v>
      </c>
      <c r="H125" s="135">
        <v>23624.46</v>
      </c>
      <c r="K125" s="130">
        <v>1254595.56</v>
      </c>
      <c r="L125" s="130">
        <v>43900.29</v>
      </c>
      <c r="O125" s="273">
        <v>0</v>
      </c>
      <c r="P125" s="273">
        <v>62648.4</v>
      </c>
      <c r="R125" s="273">
        <v>603</v>
      </c>
      <c r="U125" s="130">
        <v>-1496319.95</v>
      </c>
      <c r="V125" s="130">
        <v>3118920.11</v>
      </c>
      <c r="W125" s="129">
        <v>769227.04</v>
      </c>
      <c r="X125" s="129">
        <v>80000</v>
      </c>
      <c r="Y125" s="129">
        <v>333.21</v>
      </c>
      <c r="AA125" s="129">
        <v>1070259.2</v>
      </c>
      <c r="AC125" s="224">
        <v>1382553.2</v>
      </c>
      <c r="AF125" s="224">
        <v>565146.34</v>
      </c>
      <c r="AG125" s="224">
        <v>155091.12</v>
      </c>
      <c r="AJ125" s="224">
        <v>1947</v>
      </c>
    </row>
    <row r="126" spans="1:36" x14ac:dyDescent="0.2">
      <c r="A126" s="106" t="s">
        <v>840</v>
      </c>
      <c r="B126" s="106" t="s">
        <v>841</v>
      </c>
      <c r="C126" s="279">
        <v>5126</v>
      </c>
      <c r="D126" s="132" t="s">
        <v>843</v>
      </c>
      <c r="E126" s="132" t="s">
        <v>843</v>
      </c>
      <c r="F126" s="135">
        <v>916358.87</v>
      </c>
      <c r="G126" s="225">
        <v>53250</v>
      </c>
      <c r="H126" s="135">
        <v>35439.32</v>
      </c>
      <c r="K126" s="130">
        <v>977993.4</v>
      </c>
      <c r="L126" s="130">
        <v>110134.79</v>
      </c>
      <c r="P126" s="273">
        <v>52214.59</v>
      </c>
      <c r="R126" s="273">
        <v>94017</v>
      </c>
      <c r="U126" s="130">
        <v>1819948.97</v>
      </c>
      <c r="W126" s="129">
        <v>1656658.07</v>
      </c>
      <c r="X126" s="129">
        <v>147610</v>
      </c>
      <c r="Y126" s="129">
        <v>932.27</v>
      </c>
      <c r="AA126" s="129">
        <v>1122177.5</v>
      </c>
      <c r="AB126" s="129">
        <v>151005</v>
      </c>
      <c r="AC126" s="224">
        <v>2010237.5</v>
      </c>
      <c r="AD126" s="224">
        <v>10720</v>
      </c>
      <c r="AE126" s="224">
        <v>31160</v>
      </c>
      <c r="AF126" s="224">
        <v>718120.91</v>
      </c>
      <c r="AG126" s="224">
        <v>181148.61</v>
      </c>
    </row>
    <row r="127" spans="1:36" x14ac:dyDescent="0.2">
      <c r="A127" s="106" t="s">
        <v>840</v>
      </c>
      <c r="B127" s="106" t="s">
        <v>841</v>
      </c>
      <c r="C127" s="279">
        <v>2740</v>
      </c>
      <c r="D127" s="132" t="s">
        <v>844</v>
      </c>
      <c r="E127" s="132" t="s">
        <v>844</v>
      </c>
      <c r="F127" s="135">
        <v>453082.14</v>
      </c>
      <c r="G127" s="225">
        <v>17600</v>
      </c>
      <c r="H127" s="135">
        <v>16629.7</v>
      </c>
      <c r="K127" s="130">
        <v>254554.33</v>
      </c>
      <c r="L127" s="130">
        <v>66206.8</v>
      </c>
      <c r="P127" s="273">
        <v>72778.16</v>
      </c>
      <c r="R127" s="273">
        <v>103837</v>
      </c>
      <c r="U127" s="130">
        <v>786530.08</v>
      </c>
      <c r="W127" s="129">
        <v>730676.82</v>
      </c>
      <c r="Y127" s="129">
        <v>673.19</v>
      </c>
      <c r="AA127" s="129">
        <v>1089483</v>
      </c>
      <c r="AB127" s="129">
        <v>17605</v>
      </c>
      <c r="AC127" s="224">
        <v>1480944</v>
      </c>
      <c r="AD127" s="224">
        <v>4490</v>
      </c>
      <c r="AE127" s="224">
        <v>12464</v>
      </c>
      <c r="AF127" s="224">
        <v>347331.32</v>
      </c>
      <c r="AG127" s="224">
        <v>148280.95999999999</v>
      </c>
    </row>
    <row r="128" spans="1:36" x14ac:dyDescent="0.2">
      <c r="A128" s="106" t="s">
        <v>840</v>
      </c>
      <c r="B128" s="106" t="s">
        <v>841</v>
      </c>
      <c r="C128" s="279">
        <v>5577</v>
      </c>
      <c r="D128" s="132" t="s">
        <v>845</v>
      </c>
      <c r="E128" s="132" t="s">
        <v>845</v>
      </c>
      <c r="F128" s="135">
        <v>446308.6</v>
      </c>
      <c r="G128" s="225">
        <v>50400</v>
      </c>
      <c r="H128" s="135">
        <v>7535.85</v>
      </c>
      <c r="K128" s="130">
        <v>5735813.0199999996</v>
      </c>
      <c r="L128" s="130">
        <v>66780.490000000005</v>
      </c>
      <c r="O128" s="273">
        <v>5000</v>
      </c>
      <c r="P128" s="273">
        <v>161555.6</v>
      </c>
      <c r="Q128" s="273">
        <v>6</v>
      </c>
      <c r="R128" s="273">
        <v>70200</v>
      </c>
      <c r="U128" s="130">
        <v>6645029.2199999997</v>
      </c>
      <c r="W128" s="129">
        <v>1452285.08</v>
      </c>
      <c r="X128" s="129">
        <v>72400</v>
      </c>
      <c r="Y128" s="129">
        <v>655.43</v>
      </c>
      <c r="AA128" s="129">
        <v>1174582.2</v>
      </c>
      <c r="AB128" s="129">
        <v>128605</v>
      </c>
      <c r="AC128" s="224">
        <v>1881313.2</v>
      </c>
      <c r="AD128" s="224">
        <v>3870</v>
      </c>
      <c r="AE128" s="224">
        <v>56930</v>
      </c>
      <c r="AF128" s="224">
        <v>1053732.76</v>
      </c>
      <c r="AG128" s="224">
        <v>407634.61</v>
      </c>
    </row>
    <row r="129" spans="1:33" x14ac:dyDescent="0.2">
      <c r="A129" s="106" t="s">
        <v>840</v>
      </c>
      <c r="B129" s="106" t="s">
        <v>841</v>
      </c>
      <c r="C129" s="279">
        <v>2799</v>
      </c>
      <c r="D129" s="132" t="s">
        <v>846</v>
      </c>
      <c r="E129" s="132" t="s">
        <v>846</v>
      </c>
      <c r="F129" s="135">
        <v>591473.68999999994</v>
      </c>
      <c r="G129" s="225">
        <v>28800</v>
      </c>
      <c r="H129" s="135">
        <v>120</v>
      </c>
      <c r="K129" s="130">
        <v>452336.39</v>
      </c>
      <c r="L129" s="130">
        <v>15949.85</v>
      </c>
      <c r="O129" s="273">
        <v>0</v>
      </c>
      <c r="P129" s="273">
        <v>73634.48</v>
      </c>
      <c r="R129" s="273">
        <v>50598</v>
      </c>
      <c r="U129" s="130">
        <v>804371.96</v>
      </c>
      <c r="W129" s="129">
        <v>1013593.07</v>
      </c>
      <c r="Y129" s="129">
        <v>680.73</v>
      </c>
      <c r="AA129" s="129">
        <v>713234</v>
      </c>
      <c r="AB129" s="129">
        <v>150905</v>
      </c>
      <c r="AC129" s="224">
        <v>1263068</v>
      </c>
      <c r="AE129" s="224">
        <v>16854</v>
      </c>
      <c r="AF129" s="224">
        <v>375313.9</v>
      </c>
      <c r="AG129" s="224">
        <v>63101.41</v>
      </c>
    </row>
    <row r="130" spans="1:33" x14ac:dyDescent="0.2">
      <c r="A130" s="106" t="s">
        <v>840</v>
      </c>
      <c r="B130" s="106" t="s">
        <v>841</v>
      </c>
      <c r="C130" s="279">
        <v>2595</v>
      </c>
      <c r="D130" s="132" t="s">
        <v>847</v>
      </c>
      <c r="E130" s="132" t="s">
        <v>847</v>
      </c>
      <c r="F130" s="135">
        <v>406522.34</v>
      </c>
      <c r="G130" s="225">
        <v>36800</v>
      </c>
      <c r="H130" s="135">
        <v>11939.71</v>
      </c>
      <c r="K130" s="130">
        <v>611237.67000000004</v>
      </c>
      <c r="L130" s="130">
        <v>43424.6</v>
      </c>
      <c r="P130" s="273">
        <v>26373.23</v>
      </c>
      <c r="Q130" s="273">
        <v>15</v>
      </c>
      <c r="R130" s="273">
        <v>38997</v>
      </c>
      <c r="U130" s="130">
        <v>899701.68</v>
      </c>
      <c r="W130" s="129">
        <v>680051.27</v>
      </c>
      <c r="X130" s="129">
        <v>101660</v>
      </c>
      <c r="Y130" s="129">
        <v>440.6</v>
      </c>
      <c r="AA130" s="129">
        <v>666472</v>
      </c>
      <c r="AB130" s="129">
        <v>183005</v>
      </c>
      <c r="AC130" s="224">
        <v>961460</v>
      </c>
      <c r="AD130" s="224">
        <v>4510</v>
      </c>
      <c r="AE130" s="224">
        <v>8838</v>
      </c>
      <c r="AF130" s="224">
        <v>397389.49</v>
      </c>
      <c r="AG130" s="224">
        <v>114593.97</v>
      </c>
    </row>
    <row r="131" spans="1:33" x14ac:dyDescent="0.2">
      <c r="C131" s="279"/>
      <c r="G131" s="225"/>
    </row>
    <row r="132" spans="1:33" x14ac:dyDescent="0.2">
      <c r="C132" s="279"/>
    </row>
    <row r="133" spans="1:33" x14ac:dyDescent="0.2">
      <c r="A133" s="130"/>
      <c r="B133" s="130"/>
      <c r="C133" s="130"/>
      <c r="D133" s="130"/>
    </row>
    <row r="134" spans="1:33" x14ac:dyDescent="0.2">
      <c r="A134" s="130"/>
      <c r="B134" s="130"/>
      <c r="C134" s="130"/>
      <c r="D134" s="130"/>
    </row>
    <row r="135" spans="1:33" x14ac:dyDescent="0.2">
      <c r="A135" s="130"/>
      <c r="B135" s="130"/>
      <c r="C135" s="130"/>
      <c r="D135" s="130"/>
    </row>
    <row r="136" spans="1:33" x14ac:dyDescent="0.2">
      <c r="A136" s="130"/>
      <c r="B136" s="130"/>
      <c r="C136" s="130"/>
      <c r="D136" s="130"/>
    </row>
    <row r="137" spans="1:33" x14ac:dyDescent="0.2">
      <c r="A137" s="130"/>
      <c r="B137" s="130"/>
      <c r="C137" s="130"/>
      <c r="D137" s="130"/>
    </row>
    <row r="138" spans="1:33" x14ac:dyDescent="0.2">
      <c r="A138" s="130"/>
      <c r="B138" s="130"/>
      <c r="C138" s="130"/>
      <c r="D138" s="130"/>
    </row>
    <row r="139" spans="1:33" x14ac:dyDescent="0.2">
      <c r="C139" s="279"/>
    </row>
    <row r="140" spans="1:33" x14ac:dyDescent="0.2">
      <c r="A140" s="130"/>
      <c r="B140" s="130"/>
      <c r="C140" s="130"/>
      <c r="D140" s="130"/>
    </row>
    <row r="141" spans="1:33" x14ac:dyDescent="0.2">
      <c r="A141" s="130"/>
      <c r="B141" s="130"/>
      <c r="C141" s="130"/>
      <c r="D141" s="130"/>
    </row>
    <row r="142" spans="1:33" x14ac:dyDescent="0.2">
      <c r="A142" s="130"/>
      <c r="B142" s="130"/>
      <c r="C142" s="130"/>
      <c r="D142" s="130"/>
    </row>
    <row r="143" spans="1:33" x14ac:dyDescent="0.2">
      <c r="A143" s="130"/>
      <c r="B143" s="130"/>
      <c r="C143" s="130"/>
      <c r="D143" s="130"/>
    </row>
    <row r="144" spans="1:33" x14ac:dyDescent="0.2">
      <c r="A144" s="130"/>
      <c r="B144" s="130"/>
      <c r="C144" s="130"/>
      <c r="D144" s="130"/>
    </row>
    <row r="145" spans="1:4" x14ac:dyDescent="0.2">
      <c r="A145" s="130"/>
      <c r="B145" s="130"/>
      <c r="C145" s="130"/>
      <c r="D145" s="13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P130"/>
  <sheetViews>
    <sheetView workbookViewId="0">
      <pane xSplit="5" ySplit="2" topLeftCell="AL3" activePane="bottomRight" state="frozen"/>
      <selection pane="topRight" activeCell="F1" sqref="F1"/>
      <selection pane="bottomLeft" activeCell="A3" sqref="A3"/>
      <selection pane="bottomRight" activeCell="AM4" sqref="AM4"/>
    </sheetView>
  </sheetViews>
  <sheetFormatPr defaultColWidth="9" defaultRowHeight="14.25" x14ac:dyDescent="0.2"/>
  <cols>
    <col min="1" max="1" width="9" style="106"/>
    <col min="2" max="2" width="12.625" style="106" customWidth="1"/>
    <col min="3" max="3" width="9.375" style="278" customWidth="1"/>
    <col min="4" max="4" width="20.625" style="132" customWidth="1"/>
    <col min="5" max="5" width="29.25" style="199" customWidth="1"/>
    <col min="6" max="6" width="14.375" style="131" bestFit="1" customWidth="1"/>
    <col min="7" max="7" width="15.375" style="131" bestFit="1" customWidth="1"/>
    <col min="8" max="8" width="13.125" style="131" bestFit="1" customWidth="1"/>
    <col min="9" max="9" width="14.625" style="131" bestFit="1" customWidth="1"/>
    <col min="10" max="10" width="14.625" style="226" bestFit="1" customWidth="1"/>
    <col min="11" max="11" width="15.5" style="226" bestFit="1" customWidth="1"/>
    <col min="12" max="12" width="14.125" style="226" bestFit="1" customWidth="1"/>
    <col min="13" max="13" width="13.5" style="226" bestFit="1" customWidth="1"/>
    <col min="14" max="14" width="14.5" style="226" bestFit="1" customWidth="1"/>
    <col min="15" max="15" width="14.25" style="128" bestFit="1" customWidth="1"/>
    <col min="16" max="18" width="13.125" style="128" bestFit="1" customWidth="1"/>
    <col min="19" max="19" width="11.375" style="226" bestFit="1" customWidth="1"/>
    <col min="20" max="20" width="13.125" style="226" bestFit="1" customWidth="1"/>
    <col min="21" max="21" width="14.125" style="226" bestFit="1" customWidth="1"/>
    <col min="22" max="22" width="15.125" style="226" bestFit="1" customWidth="1"/>
    <col min="23" max="23" width="15.125" style="224" bestFit="1" customWidth="1"/>
    <col min="24" max="24" width="13.125" style="224" bestFit="1" customWidth="1"/>
    <col min="25" max="26" width="10.375" style="224" bestFit="1" customWidth="1"/>
    <col min="27" max="27" width="15.125" style="224" bestFit="1" customWidth="1"/>
    <col min="28" max="28" width="14.125" style="224" bestFit="1" customWidth="1"/>
    <col min="29" max="29" width="15.125" style="252" bestFit="1" customWidth="1"/>
    <col min="30" max="31" width="13.125" style="252" bestFit="1" customWidth="1"/>
    <col min="32" max="33" width="14.125" style="252" bestFit="1" customWidth="1"/>
    <col min="34" max="35" width="10.375" style="252" bestFit="1" customWidth="1"/>
    <col min="36" max="36" width="11.375" style="252" bestFit="1" customWidth="1"/>
    <col min="37" max="37" width="16.5" style="200" bestFit="1" customWidth="1"/>
    <col min="38" max="38" width="13.5" style="201" bestFit="1" customWidth="1"/>
    <col min="39" max="39" width="14.125" style="202" bestFit="1" customWidth="1"/>
    <col min="40" max="40" width="15.125" style="137" bestFit="1" customWidth="1"/>
    <col min="41" max="41" width="15.125" style="136" bestFit="1" customWidth="1"/>
    <col min="42" max="42" width="14.75" style="202" bestFit="1" customWidth="1"/>
    <col min="43" max="16384" width="9" style="206"/>
  </cols>
  <sheetData>
    <row r="1" spans="1:42" x14ac:dyDescent="0.2">
      <c r="A1" s="135"/>
      <c r="B1" s="135"/>
      <c r="D1" s="135"/>
      <c r="E1" s="198" t="s">
        <v>1410</v>
      </c>
      <c r="F1" s="131" t="s">
        <v>1616</v>
      </c>
      <c r="G1" s="131" t="s">
        <v>1618</v>
      </c>
      <c r="H1" s="131" t="s">
        <v>1620</v>
      </c>
      <c r="I1" s="131" t="s">
        <v>1678</v>
      </c>
      <c r="J1" s="226" t="s">
        <v>1680</v>
      </c>
      <c r="K1" s="226" t="s">
        <v>1622</v>
      </c>
      <c r="L1" s="226" t="s">
        <v>1624</v>
      </c>
      <c r="M1" s="226" t="s">
        <v>1626</v>
      </c>
      <c r="N1" s="226" t="s">
        <v>1688</v>
      </c>
      <c r="O1" s="128" t="s">
        <v>1628</v>
      </c>
      <c r="P1" s="128" t="s">
        <v>1630</v>
      </c>
      <c r="Q1" s="128" t="s">
        <v>1634</v>
      </c>
      <c r="R1" s="128" t="s">
        <v>1636</v>
      </c>
      <c r="S1" s="226" t="s">
        <v>1638</v>
      </c>
      <c r="T1" s="226" t="s">
        <v>1613</v>
      </c>
      <c r="U1" s="226" t="s">
        <v>1640</v>
      </c>
      <c r="V1" s="226" t="s">
        <v>1642</v>
      </c>
      <c r="W1" s="224" t="s">
        <v>1643</v>
      </c>
      <c r="X1" s="224" t="s">
        <v>1645</v>
      </c>
      <c r="Y1" s="224" t="s">
        <v>1647</v>
      </c>
      <c r="Z1" s="224" t="s">
        <v>1649</v>
      </c>
      <c r="AA1" s="224" t="s">
        <v>1651</v>
      </c>
      <c r="AB1" s="224" t="s">
        <v>1655</v>
      </c>
      <c r="AC1" s="252" t="s">
        <v>1657</v>
      </c>
      <c r="AD1" s="252" t="s">
        <v>1659</v>
      </c>
      <c r="AE1" s="252" t="s">
        <v>1661</v>
      </c>
      <c r="AF1" s="252" t="s">
        <v>1663</v>
      </c>
      <c r="AG1" s="252" t="s">
        <v>1665</v>
      </c>
      <c r="AH1" s="252" t="s">
        <v>1686</v>
      </c>
      <c r="AI1" s="252" t="s">
        <v>1667</v>
      </c>
      <c r="AJ1" s="252" t="s">
        <v>1669</v>
      </c>
      <c r="AK1" s="200" t="s">
        <v>89</v>
      </c>
      <c r="AL1" s="201" t="s">
        <v>90</v>
      </c>
      <c r="AM1" s="202" t="s">
        <v>91</v>
      </c>
      <c r="AN1" s="203" t="s">
        <v>92</v>
      </c>
      <c r="AO1" s="204" t="s">
        <v>93</v>
      </c>
      <c r="AP1" s="205" t="s">
        <v>94</v>
      </c>
    </row>
    <row r="2" spans="1:42" x14ac:dyDescent="0.2">
      <c r="A2" s="135"/>
      <c r="B2" s="135"/>
      <c r="D2" s="135"/>
      <c r="E2" s="198" t="s">
        <v>1411</v>
      </c>
      <c r="F2" s="131" t="s">
        <v>1617</v>
      </c>
      <c r="G2" s="131" t="s">
        <v>1619</v>
      </c>
      <c r="H2" s="131" t="s">
        <v>1621</v>
      </c>
      <c r="I2" s="131" t="s">
        <v>1679</v>
      </c>
      <c r="J2" s="226" t="s">
        <v>1681</v>
      </c>
      <c r="K2" s="226" t="s">
        <v>1623</v>
      </c>
      <c r="L2" s="226" t="s">
        <v>1625</v>
      </c>
      <c r="M2" s="226" t="s">
        <v>1627</v>
      </c>
      <c r="N2" s="226" t="s">
        <v>1689</v>
      </c>
      <c r="O2" s="128" t="s">
        <v>1629</v>
      </c>
      <c r="P2" s="128" t="s">
        <v>1631</v>
      </c>
      <c r="Q2" s="128" t="s">
        <v>1635</v>
      </c>
      <c r="R2" s="128" t="s">
        <v>1637</v>
      </c>
      <c r="S2" s="226" t="s">
        <v>1639</v>
      </c>
      <c r="T2" s="226" t="s">
        <v>1614</v>
      </c>
      <c r="U2" s="226" t="s">
        <v>1641</v>
      </c>
      <c r="V2" s="226" t="s">
        <v>1615</v>
      </c>
      <c r="W2" s="224" t="s">
        <v>1644</v>
      </c>
      <c r="X2" s="224" t="s">
        <v>1646</v>
      </c>
      <c r="Y2" s="224" t="s">
        <v>1648</v>
      </c>
      <c r="Z2" s="224" t="s">
        <v>1650</v>
      </c>
      <c r="AA2" s="224" t="s">
        <v>1652</v>
      </c>
      <c r="AB2" s="224" t="s">
        <v>1656</v>
      </c>
      <c r="AC2" s="252" t="s">
        <v>1658</v>
      </c>
      <c r="AD2" s="252" t="s">
        <v>1660</v>
      </c>
      <c r="AE2" s="252" t="s">
        <v>1662</v>
      </c>
      <c r="AF2" s="252" t="s">
        <v>1664</v>
      </c>
      <c r="AG2" s="252" t="s">
        <v>1666</v>
      </c>
      <c r="AH2" s="252" t="s">
        <v>1687</v>
      </c>
      <c r="AI2" s="252" t="s">
        <v>1668</v>
      </c>
      <c r="AJ2" s="252" t="s">
        <v>1670</v>
      </c>
    </row>
    <row r="3" spans="1:42" x14ac:dyDescent="0.2">
      <c r="A3" s="135"/>
      <c r="B3" s="135"/>
      <c r="D3" s="135"/>
      <c r="E3" s="198" t="s">
        <v>1412</v>
      </c>
      <c r="F3" s="131">
        <v>58642285.990000002</v>
      </c>
      <c r="G3" s="131">
        <v>8839887.4299999997</v>
      </c>
      <c r="H3" s="131">
        <v>7749923.3600000003</v>
      </c>
      <c r="I3" s="131">
        <v>3500</v>
      </c>
      <c r="J3" s="226">
        <v>0</v>
      </c>
      <c r="K3" s="226">
        <v>136952510.81999999</v>
      </c>
      <c r="L3" s="226">
        <v>31253222.460000001</v>
      </c>
      <c r="M3" s="226">
        <v>0</v>
      </c>
      <c r="N3" s="226">
        <v>0</v>
      </c>
      <c r="O3" s="128">
        <v>559194.98</v>
      </c>
      <c r="P3" s="128">
        <v>3044539.46</v>
      </c>
      <c r="Q3" s="128">
        <v>2036764.04</v>
      </c>
      <c r="R3" s="128">
        <v>1754647.04</v>
      </c>
      <c r="S3" s="226">
        <v>338333.53</v>
      </c>
      <c r="T3" s="226">
        <v>2898681.94</v>
      </c>
      <c r="U3" s="226">
        <v>34970891.170000002</v>
      </c>
      <c r="V3" s="226">
        <v>188095836.97</v>
      </c>
      <c r="W3" s="224">
        <v>135420336.49000001</v>
      </c>
      <c r="X3" s="224">
        <v>8379212.8200000003</v>
      </c>
      <c r="Y3" s="224">
        <v>101876.63</v>
      </c>
      <c r="Z3" s="224">
        <v>30513</v>
      </c>
      <c r="AA3" s="224">
        <v>124096403.97</v>
      </c>
      <c r="AB3" s="224">
        <v>14354136.720000001</v>
      </c>
      <c r="AC3" s="252">
        <v>179973685.06999999</v>
      </c>
      <c r="AD3" s="252">
        <v>1344839.34</v>
      </c>
      <c r="AE3" s="252">
        <v>2419079.61</v>
      </c>
      <c r="AF3" s="252">
        <v>65430313.979999997</v>
      </c>
      <c r="AG3" s="252">
        <v>22532528.809999999</v>
      </c>
      <c r="AH3" s="252">
        <v>86241</v>
      </c>
      <c r="AI3" s="252">
        <v>12455.82</v>
      </c>
      <c r="AJ3" s="252">
        <v>840895.07</v>
      </c>
      <c r="AK3" s="200">
        <f t="shared" ref="AK3:AP3" si="0">SUM(AK4:AK130)</f>
        <v>75235596.780000046</v>
      </c>
      <c r="AL3" s="201">
        <f t="shared" si="0"/>
        <v>7395145.5200000005</v>
      </c>
      <c r="AM3" s="202">
        <f t="shared" si="0"/>
        <v>67840451.260000005</v>
      </c>
      <c r="AN3" s="137">
        <f t="shared" si="0"/>
        <v>282382479.62999988</v>
      </c>
      <c r="AO3" s="136">
        <f t="shared" si="0"/>
        <v>272640038.70000011</v>
      </c>
      <c r="AP3" s="207">
        <f t="shared" si="0"/>
        <v>9742440.9299999978</v>
      </c>
    </row>
    <row r="4" spans="1:42" x14ac:dyDescent="0.2">
      <c r="A4" s="106" t="s">
        <v>665</v>
      </c>
      <c r="B4" s="106" t="s">
        <v>667</v>
      </c>
      <c r="C4" s="279">
        <v>6056</v>
      </c>
      <c r="D4" s="132" t="s">
        <v>669</v>
      </c>
      <c r="E4" s="199" t="s">
        <v>669</v>
      </c>
      <c r="F4" s="131">
        <v>485811.66</v>
      </c>
      <c r="G4" s="131">
        <v>30000</v>
      </c>
      <c r="H4" s="131">
        <v>84723.69</v>
      </c>
      <c r="K4" s="226">
        <v>4771887.91</v>
      </c>
      <c r="L4" s="226">
        <v>300866.62</v>
      </c>
      <c r="O4" s="128">
        <v>0</v>
      </c>
      <c r="P4" s="128">
        <v>6846.93</v>
      </c>
      <c r="Q4" s="128">
        <v>1267</v>
      </c>
      <c r="R4" s="128">
        <v>436.61</v>
      </c>
      <c r="U4" s="226">
        <v>4234178.49</v>
      </c>
      <c r="V4" s="226">
        <v>1723269</v>
      </c>
      <c r="W4" s="224">
        <v>1366140.34</v>
      </c>
      <c r="Y4" s="224">
        <v>713.76</v>
      </c>
      <c r="Z4" s="224">
        <v>350</v>
      </c>
      <c r="AA4" s="224">
        <v>1443220</v>
      </c>
      <c r="AB4" s="224">
        <v>55310</v>
      </c>
      <c r="AC4" s="252">
        <v>2049041</v>
      </c>
      <c r="AD4" s="252">
        <v>31275</v>
      </c>
      <c r="AE4" s="252">
        <v>15926</v>
      </c>
      <c r="AF4" s="252">
        <v>785145.93</v>
      </c>
      <c r="AG4" s="252">
        <v>277054.32</v>
      </c>
      <c r="AK4" s="200">
        <f>SUM(F4:I4)</f>
        <v>600535.35</v>
      </c>
      <c r="AL4" s="201">
        <f>SUM(O4:R4)</f>
        <v>8550.5400000000009</v>
      </c>
      <c r="AM4" s="202">
        <f>AK4-AL4</f>
        <v>591984.80999999994</v>
      </c>
      <c r="AN4" s="137">
        <f>SUM(W4:AB4)</f>
        <v>2865734.1</v>
      </c>
      <c r="AO4" s="136">
        <f>SUM(AC4:AJ4)</f>
        <v>3158442.25</v>
      </c>
      <c r="AP4" s="207">
        <f>AN4-AO4</f>
        <v>-292708.14999999991</v>
      </c>
    </row>
    <row r="5" spans="1:42" x14ac:dyDescent="0.2">
      <c r="A5" s="106" t="s">
        <v>665</v>
      </c>
      <c r="B5" s="106" t="s">
        <v>667</v>
      </c>
      <c r="C5" s="279">
        <v>1965</v>
      </c>
      <c r="D5" s="132" t="s">
        <v>670</v>
      </c>
      <c r="E5" s="199" t="s">
        <v>670</v>
      </c>
      <c r="F5" s="131">
        <v>373209.8</v>
      </c>
      <c r="G5" s="131">
        <v>0</v>
      </c>
      <c r="H5" s="131">
        <v>72000.39</v>
      </c>
      <c r="K5" s="226">
        <v>690144.67</v>
      </c>
      <c r="L5" s="226">
        <v>404967.44</v>
      </c>
      <c r="O5" s="128">
        <v>0</v>
      </c>
      <c r="R5" s="128">
        <v>113.14</v>
      </c>
      <c r="U5" s="226">
        <v>-137267.06</v>
      </c>
      <c r="V5" s="226">
        <v>1740746.12</v>
      </c>
      <c r="W5" s="224">
        <v>686453.54</v>
      </c>
      <c r="X5" s="224">
        <v>205832</v>
      </c>
      <c r="Y5" s="224">
        <v>421.97</v>
      </c>
      <c r="Z5" s="224">
        <v>380</v>
      </c>
      <c r="AA5" s="224">
        <v>889970</v>
      </c>
      <c r="AB5" s="224">
        <v>11050</v>
      </c>
      <c r="AC5" s="252">
        <v>1100691</v>
      </c>
      <c r="AD5" s="252">
        <v>6825</v>
      </c>
      <c r="AE5" s="252">
        <v>23822</v>
      </c>
      <c r="AF5" s="252">
        <v>499068.22</v>
      </c>
      <c r="AG5" s="252">
        <v>223471.19</v>
      </c>
      <c r="AJ5" s="252">
        <v>3500</v>
      </c>
      <c r="AK5" s="200">
        <f t="shared" ref="AK5:AK68" si="1">SUM(F5:I5)</f>
        <v>445210.19</v>
      </c>
      <c r="AL5" s="201">
        <f t="shared" ref="AL5:AL68" si="2">SUM(O5:R5)</f>
        <v>113.14</v>
      </c>
      <c r="AM5" s="202">
        <f t="shared" ref="AM5:AM68" si="3">AK5-AL5</f>
        <v>445097.05</v>
      </c>
      <c r="AN5" s="137">
        <f t="shared" ref="AN5:AN68" si="4">SUM(W5:AB5)</f>
        <v>1794107.51</v>
      </c>
      <c r="AO5" s="136">
        <f t="shared" ref="AO5:AO68" si="5">SUM(AC5:AJ5)</f>
        <v>1857377.41</v>
      </c>
      <c r="AP5" s="207">
        <f t="shared" ref="AP5:AP68" si="6">AN5-AO5</f>
        <v>-63269.899999999907</v>
      </c>
    </row>
    <row r="6" spans="1:42" x14ac:dyDescent="0.2">
      <c r="A6" s="106" t="s">
        <v>665</v>
      </c>
      <c r="B6" s="106" t="s">
        <v>667</v>
      </c>
      <c r="C6" s="279">
        <v>6832</v>
      </c>
      <c r="D6" s="132" t="s">
        <v>671</v>
      </c>
      <c r="E6" s="199" t="s">
        <v>671</v>
      </c>
      <c r="F6" s="131">
        <v>987484.29</v>
      </c>
      <c r="G6" s="131">
        <v>16536</v>
      </c>
      <c r="H6" s="131">
        <v>78222.240000000005</v>
      </c>
      <c r="K6" s="226">
        <v>1236765.54</v>
      </c>
      <c r="L6" s="226">
        <v>631268.55000000005</v>
      </c>
      <c r="O6" s="128">
        <v>0</v>
      </c>
      <c r="P6" s="128">
        <v>7821</v>
      </c>
      <c r="Q6" s="128">
        <v>185675.04</v>
      </c>
      <c r="R6" s="128">
        <v>94.38</v>
      </c>
      <c r="U6" s="226">
        <v>1237023.3799999999</v>
      </c>
      <c r="V6" s="226">
        <v>2169071.4500000002</v>
      </c>
      <c r="W6" s="224">
        <v>1964161.92</v>
      </c>
      <c r="Y6" s="224">
        <v>1991.67</v>
      </c>
      <c r="Z6" s="224">
        <v>2306</v>
      </c>
      <c r="AA6" s="224">
        <v>1559383.23</v>
      </c>
      <c r="AB6" s="224">
        <v>191450</v>
      </c>
      <c r="AC6" s="252">
        <v>2706367.23</v>
      </c>
      <c r="AD6" s="252">
        <v>62847</v>
      </c>
      <c r="AE6" s="252">
        <v>31606</v>
      </c>
      <c r="AF6" s="252">
        <v>1152954.51</v>
      </c>
      <c r="AG6" s="252">
        <v>409094.47</v>
      </c>
      <c r="AI6" s="252">
        <v>5832.24</v>
      </c>
      <c r="AK6" s="200">
        <f t="shared" si="1"/>
        <v>1082242.53</v>
      </c>
      <c r="AL6" s="201">
        <f t="shared" si="2"/>
        <v>193590.42</v>
      </c>
      <c r="AM6" s="202">
        <f t="shared" si="3"/>
        <v>888652.11</v>
      </c>
      <c r="AN6" s="137">
        <f t="shared" si="4"/>
        <v>3719292.82</v>
      </c>
      <c r="AO6" s="136">
        <f t="shared" si="5"/>
        <v>4368701.45</v>
      </c>
      <c r="AP6" s="207">
        <f t="shared" si="6"/>
        <v>-649408.63000000035</v>
      </c>
    </row>
    <row r="7" spans="1:42" x14ac:dyDescent="0.2">
      <c r="A7" s="106" t="s">
        <v>665</v>
      </c>
      <c r="B7" s="106" t="s">
        <v>667</v>
      </c>
      <c r="C7" s="279">
        <v>3424</v>
      </c>
      <c r="D7" s="132" t="s">
        <v>672</v>
      </c>
      <c r="E7" s="199" t="s">
        <v>672</v>
      </c>
      <c r="F7" s="131">
        <v>753938.99</v>
      </c>
      <c r="G7" s="131">
        <v>47880</v>
      </c>
      <c r="H7" s="131">
        <v>127447.57</v>
      </c>
      <c r="K7" s="226">
        <v>368310.06</v>
      </c>
      <c r="L7" s="226">
        <v>338670.85</v>
      </c>
      <c r="O7" s="128">
        <v>19320</v>
      </c>
      <c r="R7" s="128">
        <v>0</v>
      </c>
      <c r="U7" s="226">
        <v>1590610.94</v>
      </c>
      <c r="V7" s="226">
        <v>235221.96</v>
      </c>
      <c r="W7" s="224">
        <v>953871.73</v>
      </c>
      <c r="X7" s="224">
        <v>344445</v>
      </c>
      <c r="Y7" s="224">
        <v>1150.81</v>
      </c>
      <c r="Z7" s="224">
        <v>2290</v>
      </c>
      <c r="AA7" s="224">
        <v>1258320</v>
      </c>
      <c r="AB7" s="224">
        <v>24262</v>
      </c>
      <c r="AC7" s="252">
        <v>1532627</v>
      </c>
      <c r="AD7" s="252">
        <v>53610</v>
      </c>
      <c r="AE7" s="252">
        <v>21752</v>
      </c>
      <c r="AF7" s="252">
        <v>684527.08</v>
      </c>
      <c r="AG7" s="252">
        <v>500722.89</v>
      </c>
      <c r="AI7" s="252">
        <v>6</v>
      </c>
      <c r="AK7" s="200">
        <f t="shared" si="1"/>
        <v>929266.56</v>
      </c>
      <c r="AL7" s="201">
        <f t="shared" si="2"/>
        <v>19320</v>
      </c>
      <c r="AM7" s="202">
        <f t="shared" si="3"/>
        <v>909946.56</v>
      </c>
      <c r="AN7" s="137">
        <f t="shared" si="4"/>
        <v>2584339.54</v>
      </c>
      <c r="AO7" s="136">
        <f t="shared" si="5"/>
        <v>2793244.97</v>
      </c>
      <c r="AP7" s="207">
        <f t="shared" si="6"/>
        <v>-208905.43000000017</v>
      </c>
    </row>
    <row r="8" spans="1:42" x14ac:dyDescent="0.2">
      <c r="A8" s="106" t="s">
        <v>665</v>
      </c>
      <c r="B8" s="106" t="s">
        <v>667</v>
      </c>
      <c r="C8" s="279">
        <v>3151</v>
      </c>
      <c r="D8" s="132" t="s">
        <v>673</v>
      </c>
      <c r="E8" s="199" t="s">
        <v>673</v>
      </c>
      <c r="F8" s="131">
        <v>592150.81000000006</v>
      </c>
      <c r="G8" s="131">
        <v>36403</v>
      </c>
      <c r="H8" s="131">
        <v>48724.33</v>
      </c>
      <c r="K8" s="226">
        <v>603532.43999999994</v>
      </c>
      <c r="L8" s="226">
        <v>368305.64</v>
      </c>
      <c r="O8" s="128">
        <v>0</v>
      </c>
      <c r="P8" s="128">
        <v>17055.009999999998</v>
      </c>
      <c r="Q8" s="128">
        <v>78054</v>
      </c>
      <c r="R8" s="128">
        <v>573.05999999999995</v>
      </c>
      <c r="U8" s="226">
        <v>-21429.97</v>
      </c>
      <c r="V8" s="226">
        <v>1649277.25</v>
      </c>
      <c r="W8" s="224">
        <v>863141.04</v>
      </c>
      <c r="X8" s="224">
        <v>0</v>
      </c>
      <c r="Y8" s="224">
        <v>981.79</v>
      </c>
      <c r="Z8" s="224">
        <v>1800</v>
      </c>
      <c r="AA8" s="224">
        <v>675840</v>
      </c>
      <c r="AB8" s="224">
        <v>90000</v>
      </c>
      <c r="AC8" s="252">
        <v>882920</v>
      </c>
      <c r="AD8" s="252">
        <v>19544</v>
      </c>
      <c r="AF8" s="252">
        <v>606433.80000000005</v>
      </c>
      <c r="AG8" s="252">
        <v>197270.16</v>
      </c>
      <c r="AI8" s="252">
        <v>8</v>
      </c>
      <c r="AK8" s="200">
        <f t="shared" si="1"/>
        <v>677278.14</v>
      </c>
      <c r="AL8" s="201">
        <f t="shared" si="2"/>
        <v>95682.069999999992</v>
      </c>
      <c r="AM8" s="202">
        <f t="shared" si="3"/>
        <v>581596.07000000007</v>
      </c>
      <c r="AN8" s="137">
        <f t="shared" si="4"/>
        <v>1631762.83</v>
      </c>
      <c r="AO8" s="136">
        <f t="shared" si="5"/>
        <v>1706175.96</v>
      </c>
      <c r="AP8" s="207">
        <f t="shared" si="6"/>
        <v>-74413.129999999888</v>
      </c>
    </row>
    <row r="9" spans="1:42" x14ac:dyDescent="0.2">
      <c r="A9" s="106" t="s">
        <v>665</v>
      </c>
      <c r="B9" s="106" t="s">
        <v>667</v>
      </c>
      <c r="C9" s="279">
        <v>3123</v>
      </c>
      <c r="D9" s="132" t="s">
        <v>674</v>
      </c>
      <c r="E9" s="199" t="s">
        <v>674</v>
      </c>
      <c r="F9" s="131">
        <v>618234.86</v>
      </c>
      <c r="G9" s="131">
        <v>7800</v>
      </c>
      <c r="H9" s="131">
        <v>131447.20000000001</v>
      </c>
      <c r="K9" s="226">
        <v>361558.32</v>
      </c>
      <c r="L9" s="226">
        <v>298931.84000000003</v>
      </c>
      <c r="R9" s="128">
        <v>0</v>
      </c>
      <c r="U9" s="226">
        <v>335620.57</v>
      </c>
      <c r="V9" s="226">
        <v>991159.3</v>
      </c>
      <c r="W9" s="224">
        <v>1008300.86</v>
      </c>
      <c r="X9" s="224">
        <v>58800</v>
      </c>
      <c r="Y9" s="224">
        <v>780.6</v>
      </c>
      <c r="Z9" s="224">
        <v>1392</v>
      </c>
      <c r="AA9" s="224">
        <v>780880</v>
      </c>
      <c r="AB9" s="224">
        <v>19700</v>
      </c>
      <c r="AC9" s="252">
        <v>1185495</v>
      </c>
      <c r="AE9" s="252">
        <v>17144</v>
      </c>
      <c r="AF9" s="252">
        <v>473163.92</v>
      </c>
      <c r="AG9" s="252">
        <v>99460.33</v>
      </c>
      <c r="AI9" s="252">
        <v>3397.86</v>
      </c>
      <c r="AK9" s="200">
        <f t="shared" si="1"/>
        <v>757482.06</v>
      </c>
      <c r="AL9" s="201">
        <f t="shared" si="2"/>
        <v>0</v>
      </c>
      <c r="AM9" s="202">
        <f t="shared" si="3"/>
        <v>757482.06</v>
      </c>
      <c r="AN9" s="137">
        <f t="shared" si="4"/>
        <v>1869853.46</v>
      </c>
      <c r="AO9" s="136">
        <f t="shared" si="5"/>
        <v>1778661.11</v>
      </c>
      <c r="AP9" s="207">
        <f t="shared" si="6"/>
        <v>91192.34999999986</v>
      </c>
    </row>
    <row r="10" spans="1:42" x14ac:dyDescent="0.2">
      <c r="A10" s="106" t="s">
        <v>665</v>
      </c>
      <c r="B10" s="106" t="s">
        <v>667</v>
      </c>
      <c r="C10" s="279">
        <v>1839</v>
      </c>
      <c r="D10" s="132" t="s">
        <v>675</v>
      </c>
      <c r="E10" s="199" t="s">
        <v>675</v>
      </c>
      <c r="F10" s="131">
        <v>343386.06</v>
      </c>
      <c r="G10" s="131">
        <v>9368</v>
      </c>
      <c r="H10" s="131">
        <v>61450.12</v>
      </c>
      <c r="K10" s="226">
        <v>852033.12</v>
      </c>
      <c r="L10" s="226">
        <v>291658.19</v>
      </c>
      <c r="P10" s="128">
        <v>21100.52</v>
      </c>
      <c r="Q10" s="128">
        <v>1039</v>
      </c>
      <c r="R10" s="128">
        <v>9.4600000000000009</v>
      </c>
      <c r="U10" s="226">
        <v>1336675.21</v>
      </c>
      <c r="V10" s="226">
        <v>169383.81</v>
      </c>
      <c r="W10" s="224">
        <v>643041.52</v>
      </c>
      <c r="X10" s="224">
        <v>48520</v>
      </c>
      <c r="Y10" s="224">
        <v>393.29</v>
      </c>
      <c r="Z10" s="224">
        <v>3472</v>
      </c>
      <c r="AA10" s="224">
        <v>864120</v>
      </c>
      <c r="AB10" s="224">
        <v>96100</v>
      </c>
      <c r="AC10" s="252">
        <v>1140120</v>
      </c>
      <c r="AD10" s="252">
        <v>26096</v>
      </c>
      <c r="AE10" s="252">
        <v>7560</v>
      </c>
      <c r="AF10" s="252">
        <v>284297.98</v>
      </c>
      <c r="AG10" s="252">
        <v>167882.34</v>
      </c>
      <c r="AI10" s="252">
        <v>3</v>
      </c>
      <c r="AK10" s="200">
        <f t="shared" si="1"/>
        <v>414204.18</v>
      </c>
      <c r="AL10" s="201">
        <f t="shared" si="2"/>
        <v>22148.98</v>
      </c>
      <c r="AM10" s="202">
        <f t="shared" si="3"/>
        <v>392055.2</v>
      </c>
      <c r="AN10" s="137">
        <f t="shared" si="4"/>
        <v>1655646.81</v>
      </c>
      <c r="AO10" s="136">
        <f t="shared" si="5"/>
        <v>1625959.32</v>
      </c>
      <c r="AP10" s="207">
        <f t="shared" si="6"/>
        <v>29687.489999999991</v>
      </c>
    </row>
    <row r="11" spans="1:42" x14ac:dyDescent="0.2">
      <c r="A11" s="106" t="s">
        <v>665</v>
      </c>
      <c r="B11" s="106" t="s">
        <v>667</v>
      </c>
      <c r="C11" s="279">
        <v>6110</v>
      </c>
      <c r="D11" s="132" t="s">
        <v>676</v>
      </c>
      <c r="E11" s="199" t="s">
        <v>676</v>
      </c>
      <c r="F11" s="131">
        <v>892862.13</v>
      </c>
      <c r="G11" s="131">
        <v>120192</v>
      </c>
      <c r="H11" s="131">
        <v>164373.46</v>
      </c>
      <c r="K11" s="226">
        <v>866551.67</v>
      </c>
      <c r="L11" s="226">
        <v>915431.84</v>
      </c>
      <c r="O11" s="128">
        <v>0</v>
      </c>
      <c r="Q11" s="128">
        <v>93700</v>
      </c>
      <c r="R11" s="128">
        <v>33116.44</v>
      </c>
      <c r="U11" s="226">
        <v>2809906.73</v>
      </c>
      <c r="V11" s="226">
        <v>668274.24</v>
      </c>
      <c r="W11" s="224">
        <v>1030917.59</v>
      </c>
      <c r="Y11" s="224">
        <v>2437.63</v>
      </c>
      <c r="Z11" s="224">
        <v>1360</v>
      </c>
      <c r="AA11" s="224">
        <v>1210620</v>
      </c>
      <c r="AB11" s="224">
        <v>183250</v>
      </c>
      <c r="AC11" s="252">
        <v>1995144</v>
      </c>
      <c r="AE11" s="252">
        <v>27224</v>
      </c>
      <c r="AF11" s="252">
        <v>828739.61</v>
      </c>
      <c r="AG11" s="252">
        <v>223060.92</v>
      </c>
      <c r="AI11" s="252">
        <v>3</v>
      </c>
      <c r="AK11" s="200">
        <f t="shared" si="1"/>
        <v>1177427.5900000001</v>
      </c>
      <c r="AL11" s="201">
        <f t="shared" si="2"/>
        <v>126816.44</v>
      </c>
      <c r="AM11" s="202">
        <f t="shared" si="3"/>
        <v>1050611.1500000001</v>
      </c>
      <c r="AN11" s="137">
        <f t="shared" si="4"/>
        <v>2428585.2199999997</v>
      </c>
      <c r="AO11" s="136">
        <f t="shared" si="5"/>
        <v>3074171.53</v>
      </c>
      <c r="AP11" s="207">
        <f t="shared" si="6"/>
        <v>-645586.31000000006</v>
      </c>
    </row>
    <row r="12" spans="1:42" x14ac:dyDescent="0.2">
      <c r="A12" s="106" t="s">
        <v>665</v>
      </c>
      <c r="B12" s="106" t="s">
        <v>667</v>
      </c>
      <c r="C12" s="279">
        <v>2389</v>
      </c>
      <c r="D12" s="132" t="s">
        <v>677</v>
      </c>
      <c r="E12" s="199" t="s">
        <v>677</v>
      </c>
      <c r="F12" s="131">
        <v>425728.91</v>
      </c>
      <c r="G12" s="131">
        <v>39700</v>
      </c>
      <c r="H12" s="131">
        <v>39194.61</v>
      </c>
      <c r="K12" s="226">
        <v>936580.16</v>
      </c>
      <c r="L12" s="226">
        <v>388788.75</v>
      </c>
      <c r="R12" s="128">
        <v>11.46</v>
      </c>
      <c r="U12" s="226">
        <v>-208420.77</v>
      </c>
      <c r="V12" s="226">
        <v>2102009.77</v>
      </c>
      <c r="W12" s="224">
        <v>735202.17</v>
      </c>
      <c r="X12" s="224">
        <v>59600</v>
      </c>
      <c r="Y12" s="224">
        <v>621.67999999999995</v>
      </c>
      <c r="Z12" s="224">
        <v>960</v>
      </c>
      <c r="AA12" s="224">
        <v>1318880</v>
      </c>
      <c r="AB12" s="224">
        <v>137260</v>
      </c>
      <c r="AC12" s="252">
        <v>1652930</v>
      </c>
      <c r="AD12" s="252">
        <v>3500</v>
      </c>
      <c r="AE12" s="252">
        <v>13616</v>
      </c>
      <c r="AF12" s="252">
        <v>409297.01</v>
      </c>
      <c r="AG12" s="252">
        <v>236788.87</v>
      </c>
      <c r="AK12" s="200">
        <f t="shared" si="1"/>
        <v>504623.51999999996</v>
      </c>
      <c r="AL12" s="201">
        <f t="shared" si="2"/>
        <v>11.46</v>
      </c>
      <c r="AM12" s="202">
        <f t="shared" si="3"/>
        <v>504612.05999999994</v>
      </c>
      <c r="AN12" s="137">
        <f t="shared" si="4"/>
        <v>2252523.85</v>
      </c>
      <c r="AO12" s="136">
        <f t="shared" si="5"/>
        <v>2316131.88</v>
      </c>
      <c r="AP12" s="207">
        <f t="shared" si="6"/>
        <v>-63608.029999999795</v>
      </c>
    </row>
    <row r="13" spans="1:42" x14ac:dyDescent="0.2">
      <c r="A13" s="106" t="s">
        <v>665</v>
      </c>
      <c r="B13" s="106" t="s">
        <v>667</v>
      </c>
      <c r="C13" s="279">
        <v>4903</v>
      </c>
      <c r="D13" s="132" t="s">
        <v>678</v>
      </c>
      <c r="E13" s="199" t="s">
        <v>678</v>
      </c>
      <c r="F13" s="131">
        <v>597170.78</v>
      </c>
      <c r="G13" s="131">
        <v>68207</v>
      </c>
      <c r="H13" s="131">
        <v>170005.93</v>
      </c>
      <c r="K13" s="226">
        <v>1263586.68</v>
      </c>
      <c r="L13" s="226">
        <v>498437.03</v>
      </c>
      <c r="O13" s="128">
        <v>0</v>
      </c>
      <c r="Q13" s="128">
        <v>20</v>
      </c>
      <c r="R13" s="128">
        <v>194.4</v>
      </c>
      <c r="U13" s="226">
        <v>1048162.43</v>
      </c>
      <c r="V13" s="226">
        <v>1442563.02</v>
      </c>
      <c r="W13" s="224">
        <v>1365646.39</v>
      </c>
      <c r="X13" s="224">
        <v>16420</v>
      </c>
      <c r="Y13" s="224">
        <v>646.75</v>
      </c>
      <c r="Z13" s="224">
        <v>2490</v>
      </c>
      <c r="AA13" s="224">
        <v>1294430</v>
      </c>
      <c r="AB13" s="224">
        <v>139450</v>
      </c>
      <c r="AC13" s="252">
        <v>1996400</v>
      </c>
      <c r="AD13" s="252">
        <v>31669</v>
      </c>
      <c r="AF13" s="252">
        <v>461841.79</v>
      </c>
      <c r="AG13" s="252">
        <v>222699.78</v>
      </c>
      <c r="AI13" s="252">
        <v>5</v>
      </c>
      <c r="AK13" s="200">
        <f t="shared" si="1"/>
        <v>835383.71</v>
      </c>
      <c r="AL13" s="201">
        <f t="shared" si="2"/>
        <v>214.4</v>
      </c>
      <c r="AM13" s="202">
        <f t="shared" si="3"/>
        <v>835169.30999999994</v>
      </c>
      <c r="AN13" s="137">
        <f t="shared" si="4"/>
        <v>2819083.1399999997</v>
      </c>
      <c r="AO13" s="136">
        <f t="shared" si="5"/>
        <v>2712615.57</v>
      </c>
      <c r="AP13" s="207">
        <f t="shared" si="6"/>
        <v>106467.56999999983</v>
      </c>
    </row>
    <row r="14" spans="1:42" x14ac:dyDescent="0.2">
      <c r="A14" s="106" t="s">
        <v>665</v>
      </c>
      <c r="B14" s="106" t="s">
        <v>667</v>
      </c>
      <c r="C14" s="279">
        <v>3291</v>
      </c>
      <c r="D14" s="132" t="s">
        <v>679</v>
      </c>
      <c r="E14" s="199" t="s">
        <v>679</v>
      </c>
      <c r="F14" s="131">
        <v>669936.04</v>
      </c>
      <c r="G14" s="131">
        <v>142090</v>
      </c>
      <c r="H14" s="131">
        <v>59051.48</v>
      </c>
      <c r="K14" s="226">
        <v>1211777.75</v>
      </c>
      <c r="L14" s="226">
        <v>197514.01</v>
      </c>
      <c r="O14" s="128">
        <v>0</v>
      </c>
      <c r="P14" s="128">
        <v>16252</v>
      </c>
      <c r="R14" s="128">
        <v>0</v>
      </c>
      <c r="U14" s="226">
        <v>1606720.41</v>
      </c>
      <c r="V14" s="226">
        <v>484200</v>
      </c>
      <c r="W14" s="224">
        <v>1219272.3400000001</v>
      </c>
      <c r="X14" s="224">
        <v>283575</v>
      </c>
      <c r="Y14" s="224">
        <v>960.32</v>
      </c>
      <c r="AA14" s="224">
        <v>1118690</v>
      </c>
      <c r="AB14" s="224">
        <v>45700</v>
      </c>
      <c r="AC14" s="252">
        <v>1673549</v>
      </c>
      <c r="AD14" s="252">
        <v>10834</v>
      </c>
      <c r="AF14" s="252">
        <v>684547.85</v>
      </c>
      <c r="AG14" s="252">
        <v>126069.94</v>
      </c>
      <c r="AK14" s="200">
        <f t="shared" si="1"/>
        <v>871077.52</v>
      </c>
      <c r="AL14" s="201">
        <f t="shared" si="2"/>
        <v>16252</v>
      </c>
      <c r="AM14" s="202">
        <f t="shared" si="3"/>
        <v>854825.52</v>
      </c>
      <c r="AN14" s="137">
        <f t="shared" si="4"/>
        <v>2668197.66</v>
      </c>
      <c r="AO14" s="136">
        <f t="shared" si="5"/>
        <v>2495000.79</v>
      </c>
      <c r="AP14" s="207">
        <f t="shared" si="6"/>
        <v>173196.87000000011</v>
      </c>
    </row>
    <row r="15" spans="1:42" x14ac:dyDescent="0.2">
      <c r="A15" s="106" t="s">
        <v>665</v>
      </c>
      <c r="B15" s="106" t="s">
        <v>667</v>
      </c>
      <c r="C15" s="279">
        <v>5142</v>
      </c>
      <c r="D15" s="132" t="s">
        <v>680</v>
      </c>
      <c r="E15" s="199" t="s">
        <v>680</v>
      </c>
      <c r="F15" s="131">
        <v>719209.94</v>
      </c>
      <c r="G15" s="131">
        <v>96204</v>
      </c>
      <c r="H15" s="131">
        <v>119236.94</v>
      </c>
      <c r="K15" s="226">
        <v>804560.38</v>
      </c>
      <c r="L15" s="226">
        <v>324962.63</v>
      </c>
      <c r="Q15" s="128">
        <v>187160</v>
      </c>
      <c r="R15" s="128">
        <v>75.17</v>
      </c>
      <c r="U15" s="226">
        <v>344762.71</v>
      </c>
      <c r="V15" s="226">
        <v>1884119.29</v>
      </c>
      <c r="W15" s="224">
        <v>968692.06</v>
      </c>
      <c r="Y15" s="224">
        <v>1221.96</v>
      </c>
      <c r="AA15" s="224">
        <v>1266790</v>
      </c>
      <c r="AB15" s="224">
        <v>25000</v>
      </c>
      <c r="AC15" s="252">
        <v>1639515</v>
      </c>
      <c r="AD15" s="252">
        <v>56655</v>
      </c>
      <c r="AF15" s="252">
        <v>728903.67</v>
      </c>
      <c r="AG15" s="252">
        <v>188573.63</v>
      </c>
      <c r="AK15" s="200">
        <f t="shared" si="1"/>
        <v>934650.87999999989</v>
      </c>
      <c r="AL15" s="201">
        <f t="shared" si="2"/>
        <v>187235.17</v>
      </c>
      <c r="AM15" s="202">
        <f t="shared" si="3"/>
        <v>747415.70999999985</v>
      </c>
      <c r="AN15" s="137">
        <f t="shared" si="4"/>
        <v>2261704.02</v>
      </c>
      <c r="AO15" s="136">
        <f t="shared" si="5"/>
        <v>2613647.2999999998</v>
      </c>
      <c r="AP15" s="207">
        <f t="shared" si="6"/>
        <v>-351943.2799999998</v>
      </c>
    </row>
    <row r="16" spans="1:42" x14ac:dyDescent="0.2">
      <c r="A16" s="106" t="s">
        <v>665</v>
      </c>
      <c r="B16" s="106" t="s">
        <v>667</v>
      </c>
      <c r="C16" s="279">
        <v>3335</v>
      </c>
      <c r="D16" s="132" t="s">
        <v>681</v>
      </c>
      <c r="E16" s="199" t="s">
        <v>681</v>
      </c>
      <c r="F16" s="131">
        <v>559174.91</v>
      </c>
      <c r="G16" s="131">
        <v>43600</v>
      </c>
      <c r="H16" s="131">
        <v>50128.78</v>
      </c>
      <c r="K16" s="226">
        <v>745048.05</v>
      </c>
      <c r="L16" s="226">
        <v>424020.27</v>
      </c>
      <c r="Q16" s="128">
        <v>18</v>
      </c>
      <c r="R16" s="128">
        <v>0</v>
      </c>
      <c r="U16" s="226">
        <v>4236406.26</v>
      </c>
      <c r="V16" s="226">
        <v>-2403607</v>
      </c>
      <c r="W16" s="224">
        <v>1075553</v>
      </c>
      <c r="X16" s="224">
        <v>72690</v>
      </c>
      <c r="Y16" s="224">
        <v>471.91</v>
      </c>
      <c r="Z16" s="224">
        <v>1266</v>
      </c>
      <c r="AA16" s="224">
        <v>954520</v>
      </c>
      <c r="AB16" s="224">
        <v>124500</v>
      </c>
      <c r="AC16" s="252">
        <v>1560140</v>
      </c>
      <c r="AD16" s="252">
        <v>16122</v>
      </c>
      <c r="AF16" s="252">
        <v>527348.29</v>
      </c>
      <c r="AG16" s="252">
        <v>136235.87</v>
      </c>
      <c r="AK16" s="200">
        <f t="shared" si="1"/>
        <v>652903.69000000006</v>
      </c>
      <c r="AL16" s="201">
        <f t="shared" si="2"/>
        <v>18</v>
      </c>
      <c r="AM16" s="202">
        <f t="shared" si="3"/>
        <v>652885.69000000006</v>
      </c>
      <c r="AN16" s="137">
        <f t="shared" si="4"/>
        <v>2229000.91</v>
      </c>
      <c r="AO16" s="136">
        <f t="shared" si="5"/>
        <v>2239846.16</v>
      </c>
      <c r="AP16" s="207">
        <f t="shared" si="6"/>
        <v>-10845.25</v>
      </c>
    </row>
    <row r="17" spans="1:42" x14ac:dyDescent="0.2">
      <c r="A17" s="106" t="s">
        <v>665</v>
      </c>
      <c r="B17" s="106" t="s">
        <v>667</v>
      </c>
      <c r="C17" s="279">
        <v>4546</v>
      </c>
      <c r="D17" s="132" t="s">
        <v>682</v>
      </c>
      <c r="E17" s="199" t="s">
        <v>682</v>
      </c>
      <c r="F17" s="131">
        <v>1079984.1499999999</v>
      </c>
      <c r="G17" s="131">
        <v>110300</v>
      </c>
      <c r="H17" s="131">
        <v>254607.08</v>
      </c>
      <c r="K17" s="226">
        <v>604194.85</v>
      </c>
      <c r="L17" s="226">
        <v>367771.79</v>
      </c>
      <c r="R17" s="128">
        <v>0</v>
      </c>
      <c r="U17" s="226">
        <v>-427342.39</v>
      </c>
      <c r="V17" s="226">
        <v>2696435.34</v>
      </c>
      <c r="W17" s="224">
        <v>1281986.43</v>
      </c>
      <c r="X17" s="224">
        <v>258567</v>
      </c>
      <c r="Y17" s="224">
        <v>1515.67</v>
      </c>
      <c r="AA17" s="224">
        <v>696810</v>
      </c>
      <c r="AB17" s="224">
        <v>22120</v>
      </c>
      <c r="AC17" s="252">
        <v>1071216</v>
      </c>
      <c r="AE17" s="252">
        <v>50450</v>
      </c>
      <c r="AF17" s="252">
        <v>750118.39</v>
      </c>
      <c r="AG17" s="252">
        <v>170241.79</v>
      </c>
      <c r="AH17" s="252">
        <v>71208</v>
      </c>
      <c r="AK17" s="200">
        <f t="shared" si="1"/>
        <v>1444891.23</v>
      </c>
      <c r="AL17" s="201">
        <f t="shared" si="2"/>
        <v>0</v>
      </c>
      <c r="AM17" s="202">
        <f t="shared" si="3"/>
        <v>1444891.23</v>
      </c>
      <c r="AN17" s="137">
        <f t="shared" si="4"/>
        <v>2260999.0999999996</v>
      </c>
      <c r="AO17" s="136">
        <f t="shared" si="5"/>
        <v>2113234.1800000002</v>
      </c>
      <c r="AP17" s="207">
        <f t="shared" si="6"/>
        <v>147764.91999999946</v>
      </c>
    </row>
    <row r="18" spans="1:42" x14ac:dyDescent="0.2">
      <c r="A18" s="106" t="s">
        <v>665</v>
      </c>
      <c r="B18" s="106" t="s">
        <v>667</v>
      </c>
      <c r="C18" s="279">
        <v>4362</v>
      </c>
      <c r="D18" s="132" t="s">
        <v>683</v>
      </c>
      <c r="E18" s="199" t="s">
        <v>683</v>
      </c>
      <c r="F18" s="131">
        <v>612570.81000000006</v>
      </c>
      <c r="G18" s="131">
        <v>23490</v>
      </c>
      <c r="H18" s="131">
        <v>82224.62</v>
      </c>
      <c r="K18" s="226">
        <v>883481.45</v>
      </c>
      <c r="L18" s="226">
        <v>432766.3</v>
      </c>
      <c r="O18" s="128">
        <v>0</v>
      </c>
      <c r="P18" s="128">
        <v>0</v>
      </c>
      <c r="Q18" s="128">
        <v>314</v>
      </c>
      <c r="R18" s="128">
        <v>61.56</v>
      </c>
      <c r="U18" s="226">
        <v>-340997.77</v>
      </c>
      <c r="V18" s="226">
        <v>2510757.66</v>
      </c>
      <c r="W18" s="224">
        <v>919470.07999999996</v>
      </c>
      <c r="X18" s="224">
        <v>304040</v>
      </c>
      <c r="Y18" s="224">
        <v>1061.7</v>
      </c>
      <c r="Z18" s="224">
        <v>1421</v>
      </c>
      <c r="AA18" s="224">
        <v>1228260</v>
      </c>
      <c r="AB18" s="224">
        <v>231143</v>
      </c>
      <c r="AC18" s="252">
        <v>1636073</v>
      </c>
      <c r="AD18" s="252">
        <v>66568</v>
      </c>
      <c r="AE18" s="252">
        <v>50677</v>
      </c>
      <c r="AF18" s="252">
        <v>825476.35</v>
      </c>
      <c r="AG18" s="252">
        <v>242188.7</v>
      </c>
      <c r="AI18" s="252">
        <v>15</v>
      </c>
      <c r="AK18" s="200">
        <f t="shared" si="1"/>
        <v>718285.43</v>
      </c>
      <c r="AL18" s="201">
        <f t="shared" si="2"/>
        <v>375.56</v>
      </c>
      <c r="AM18" s="202">
        <f t="shared" si="3"/>
        <v>717909.87</v>
      </c>
      <c r="AN18" s="137">
        <f t="shared" si="4"/>
        <v>2685395.7800000003</v>
      </c>
      <c r="AO18" s="136">
        <f t="shared" si="5"/>
        <v>2820998.0500000003</v>
      </c>
      <c r="AP18" s="207">
        <f t="shared" si="6"/>
        <v>-135602.27000000002</v>
      </c>
    </row>
    <row r="19" spans="1:42" x14ac:dyDescent="0.2">
      <c r="A19" s="106" t="s">
        <v>665</v>
      </c>
      <c r="B19" s="106" t="s">
        <v>667</v>
      </c>
      <c r="C19" s="279">
        <v>5714</v>
      </c>
      <c r="D19" s="132" t="s">
        <v>684</v>
      </c>
      <c r="E19" s="199" t="s">
        <v>684</v>
      </c>
      <c r="F19" s="131">
        <v>1157562.5900000001</v>
      </c>
      <c r="G19" s="131">
        <v>24995</v>
      </c>
      <c r="H19" s="131">
        <v>93089.06</v>
      </c>
      <c r="K19" s="226">
        <v>3489875.6</v>
      </c>
      <c r="L19" s="226">
        <v>595383.68000000005</v>
      </c>
      <c r="P19" s="128">
        <v>0</v>
      </c>
      <c r="Q19" s="128">
        <v>231854</v>
      </c>
      <c r="R19" s="128">
        <v>85858.7</v>
      </c>
      <c r="S19" s="226">
        <v>80000</v>
      </c>
      <c r="U19" s="226">
        <v>4479614.2300000004</v>
      </c>
      <c r="V19" s="226">
        <v>684118.79</v>
      </c>
      <c r="W19" s="224">
        <v>1177106.24</v>
      </c>
      <c r="Y19" s="224">
        <v>1325.25</v>
      </c>
      <c r="Z19" s="224">
        <v>650</v>
      </c>
      <c r="AA19" s="224">
        <v>666000</v>
      </c>
      <c r="AB19" s="224">
        <v>94100</v>
      </c>
      <c r="AC19" s="252">
        <v>1368210</v>
      </c>
      <c r="AD19" s="252">
        <v>16600</v>
      </c>
      <c r="AE19" s="252">
        <v>14600</v>
      </c>
      <c r="AF19" s="252">
        <v>429150.48</v>
      </c>
      <c r="AG19" s="252">
        <v>311160.8</v>
      </c>
      <c r="AK19" s="200">
        <f t="shared" si="1"/>
        <v>1275646.6500000001</v>
      </c>
      <c r="AL19" s="201">
        <f t="shared" si="2"/>
        <v>317712.7</v>
      </c>
      <c r="AM19" s="202">
        <f t="shared" si="3"/>
        <v>957933.95000000019</v>
      </c>
      <c r="AN19" s="137">
        <f t="shared" si="4"/>
        <v>1939181.49</v>
      </c>
      <c r="AO19" s="136">
        <f t="shared" si="5"/>
        <v>2139721.2799999998</v>
      </c>
      <c r="AP19" s="207">
        <f t="shared" si="6"/>
        <v>-200539.7899999998</v>
      </c>
    </row>
    <row r="20" spans="1:42" x14ac:dyDescent="0.2">
      <c r="A20" s="106" t="s">
        <v>665</v>
      </c>
      <c r="B20" s="106" t="s">
        <v>667</v>
      </c>
      <c r="C20" s="279">
        <v>1992</v>
      </c>
      <c r="D20" s="132" t="s">
        <v>685</v>
      </c>
      <c r="E20" s="199" t="s">
        <v>685</v>
      </c>
      <c r="F20" s="131">
        <v>293679.95</v>
      </c>
      <c r="G20" s="131">
        <v>41500</v>
      </c>
      <c r="H20" s="131">
        <v>56141.75</v>
      </c>
      <c r="K20" s="226">
        <v>444246.5</v>
      </c>
      <c r="L20" s="226">
        <v>311603.15999999997</v>
      </c>
      <c r="Q20" s="128">
        <v>172566</v>
      </c>
      <c r="R20" s="128">
        <v>0</v>
      </c>
      <c r="U20" s="226">
        <v>212561.03</v>
      </c>
      <c r="V20" s="226">
        <v>787661.67</v>
      </c>
      <c r="W20" s="224">
        <v>548670.12</v>
      </c>
      <c r="Y20" s="224">
        <v>212.31</v>
      </c>
      <c r="Z20" s="224">
        <v>430</v>
      </c>
      <c r="AA20" s="224">
        <v>1281600</v>
      </c>
      <c r="AB20" s="224">
        <v>65903</v>
      </c>
      <c r="AC20" s="252">
        <v>1476973</v>
      </c>
      <c r="AD20" s="252">
        <v>16200</v>
      </c>
      <c r="AE20" s="252">
        <v>6060</v>
      </c>
      <c r="AF20" s="252">
        <v>315884.34000000003</v>
      </c>
      <c r="AG20" s="252">
        <v>104164.2</v>
      </c>
      <c r="AI20" s="252">
        <v>3151.23</v>
      </c>
      <c r="AK20" s="200">
        <f t="shared" si="1"/>
        <v>391321.7</v>
      </c>
      <c r="AL20" s="201">
        <f t="shared" si="2"/>
        <v>172566</v>
      </c>
      <c r="AM20" s="202">
        <f t="shared" si="3"/>
        <v>218755.7</v>
      </c>
      <c r="AN20" s="137">
        <f t="shared" si="4"/>
        <v>1896815.4300000002</v>
      </c>
      <c r="AO20" s="136">
        <f t="shared" si="5"/>
        <v>1922432.77</v>
      </c>
      <c r="AP20" s="207">
        <f t="shared" si="6"/>
        <v>-25617.339999999851</v>
      </c>
    </row>
    <row r="21" spans="1:42" x14ac:dyDescent="0.2">
      <c r="A21" s="106" t="s">
        <v>665</v>
      </c>
      <c r="B21" s="106" t="s">
        <v>667</v>
      </c>
      <c r="C21" s="279">
        <v>2523</v>
      </c>
      <c r="D21" s="132" t="s">
        <v>686</v>
      </c>
      <c r="E21" s="199" t="s">
        <v>686</v>
      </c>
      <c r="F21" s="131">
        <v>437753.76</v>
      </c>
      <c r="G21" s="131">
        <v>0</v>
      </c>
      <c r="H21" s="131">
        <v>38183.730000000003</v>
      </c>
      <c r="K21" s="226">
        <v>890720.81</v>
      </c>
      <c r="L21" s="226">
        <v>385192.94</v>
      </c>
      <c r="P21" s="128">
        <v>750</v>
      </c>
      <c r="Q21" s="128">
        <v>5430</v>
      </c>
      <c r="R21" s="128">
        <v>228.46</v>
      </c>
      <c r="U21" s="226">
        <v>86833.42</v>
      </c>
      <c r="V21" s="226">
        <v>1709584.67</v>
      </c>
      <c r="W21" s="224">
        <v>614685.16</v>
      </c>
      <c r="Y21" s="224">
        <v>539.07000000000005</v>
      </c>
      <c r="Z21" s="224">
        <v>221</v>
      </c>
      <c r="AA21" s="224">
        <v>1173980</v>
      </c>
      <c r="AB21" s="224">
        <v>75150</v>
      </c>
      <c r="AC21" s="252">
        <v>1466900</v>
      </c>
      <c r="AD21" s="252">
        <v>9750</v>
      </c>
      <c r="AE21" s="252">
        <v>6030</v>
      </c>
      <c r="AF21" s="252">
        <v>256724.46</v>
      </c>
      <c r="AG21" s="252">
        <v>175906.08</v>
      </c>
      <c r="AJ21" s="252">
        <v>240</v>
      </c>
      <c r="AK21" s="200">
        <f t="shared" si="1"/>
        <v>475937.49</v>
      </c>
      <c r="AL21" s="201">
        <f t="shared" si="2"/>
        <v>6408.46</v>
      </c>
      <c r="AM21" s="202">
        <f t="shared" si="3"/>
        <v>469529.02999999997</v>
      </c>
      <c r="AN21" s="137">
        <f t="shared" si="4"/>
        <v>1864575.23</v>
      </c>
      <c r="AO21" s="136">
        <f t="shared" si="5"/>
        <v>1915550.54</v>
      </c>
      <c r="AP21" s="207">
        <f t="shared" si="6"/>
        <v>-50975.310000000056</v>
      </c>
    </row>
    <row r="22" spans="1:42" x14ac:dyDescent="0.2">
      <c r="A22" s="106" t="s">
        <v>665</v>
      </c>
      <c r="B22" s="106" t="s">
        <v>667</v>
      </c>
      <c r="C22" s="279">
        <v>2847</v>
      </c>
      <c r="D22" s="132" t="s">
        <v>687</v>
      </c>
      <c r="E22" s="199" t="s">
        <v>687</v>
      </c>
      <c r="F22" s="131">
        <v>311181.57</v>
      </c>
      <c r="G22" s="131">
        <v>30731</v>
      </c>
      <c r="H22" s="131">
        <v>96568.53</v>
      </c>
      <c r="K22" s="226">
        <v>978419.55</v>
      </c>
      <c r="L22" s="226">
        <v>469304.75</v>
      </c>
      <c r="O22" s="128">
        <v>14582.43</v>
      </c>
      <c r="P22" s="128">
        <v>3326</v>
      </c>
      <c r="R22" s="128">
        <v>25.32</v>
      </c>
      <c r="U22" s="226">
        <v>1960104.39</v>
      </c>
      <c r="W22" s="224">
        <v>719109.11</v>
      </c>
      <c r="Y22" s="224">
        <v>396.58</v>
      </c>
      <c r="Z22" s="224">
        <v>905</v>
      </c>
      <c r="AA22" s="224">
        <v>825940</v>
      </c>
      <c r="AB22" s="224">
        <v>35300</v>
      </c>
      <c r="AC22" s="252">
        <v>1045684</v>
      </c>
      <c r="AE22" s="252">
        <v>37862</v>
      </c>
      <c r="AF22" s="252">
        <v>381345.61</v>
      </c>
      <c r="AG22" s="252">
        <v>208586.33</v>
      </c>
      <c r="AI22" s="252">
        <v>5.49</v>
      </c>
      <c r="AK22" s="200">
        <f t="shared" si="1"/>
        <v>438481.1</v>
      </c>
      <c r="AL22" s="201">
        <f t="shared" si="2"/>
        <v>17933.75</v>
      </c>
      <c r="AM22" s="202">
        <f t="shared" si="3"/>
        <v>420547.35</v>
      </c>
      <c r="AN22" s="137">
        <f t="shared" si="4"/>
        <v>1581650.69</v>
      </c>
      <c r="AO22" s="136">
        <f t="shared" si="5"/>
        <v>1673483.43</v>
      </c>
      <c r="AP22" s="207">
        <f t="shared" si="6"/>
        <v>-91832.739999999991</v>
      </c>
    </row>
    <row r="23" spans="1:42" x14ac:dyDescent="0.2">
      <c r="A23" s="106" t="s">
        <v>689</v>
      </c>
      <c r="B23" s="106" t="s">
        <v>690</v>
      </c>
      <c r="C23" s="279">
        <v>1797</v>
      </c>
      <c r="D23" s="132" t="s">
        <v>692</v>
      </c>
      <c r="E23" s="199" t="s">
        <v>692</v>
      </c>
      <c r="F23" s="131">
        <v>76023.87</v>
      </c>
      <c r="G23" s="131">
        <v>0</v>
      </c>
      <c r="H23" s="131">
        <v>16363.77</v>
      </c>
      <c r="K23" s="226">
        <v>1147349.08</v>
      </c>
      <c r="L23" s="226">
        <v>236571.34</v>
      </c>
      <c r="O23" s="128">
        <v>0</v>
      </c>
      <c r="R23" s="128">
        <v>1306.97</v>
      </c>
      <c r="S23" s="226">
        <v>19200</v>
      </c>
      <c r="U23" s="226">
        <v>-426009.63</v>
      </c>
      <c r="V23" s="226">
        <v>2091979.99</v>
      </c>
      <c r="W23" s="224">
        <v>612483.9</v>
      </c>
      <c r="Y23" s="224">
        <v>501.53</v>
      </c>
      <c r="AA23" s="224">
        <v>642149.19999999995</v>
      </c>
      <c r="AB23" s="224">
        <v>70770</v>
      </c>
      <c r="AC23" s="252">
        <v>769149.2</v>
      </c>
      <c r="AD23" s="252">
        <v>19872</v>
      </c>
      <c r="AF23" s="252">
        <v>532059.88</v>
      </c>
      <c r="AG23" s="252">
        <v>214992.82</v>
      </c>
      <c r="AK23" s="200">
        <f t="shared" si="1"/>
        <v>92387.64</v>
      </c>
      <c r="AL23" s="201">
        <f t="shared" si="2"/>
        <v>1306.97</v>
      </c>
      <c r="AM23" s="202">
        <f t="shared" si="3"/>
        <v>91080.67</v>
      </c>
      <c r="AN23" s="137">
        <f t="shared" si="4"/>
        <v>1325904.6299999999</v>
      </c>
      <c r="AO23" s="136">
        <f t="shared" si="5"/>
        <v>1536073.9000000001</v>
      </c>
      <c r="AP23" s="207">
        <f t="shared" si="6"/>
        <v>-210169.27000000025</v>
      </c>
    </row>
    <row r="24" spans="1:42" x14ac:dyDescent="0.2">
      <c r="A24" s="106" t="s">
        <v>689</v>
      </c>
      <c r="B24" s="106" t="s">
        <v>690</v>
      </c>
      <c r="C24" s="279">
        <v>5176</v>
      </c>
      <c r="D24" s="132" t="s">
        <v>693</v>
      </c>
      <c r="E24" s="199" t="s">
        <v>693</v>
      </c>
      <c r="F24" s="131">
        <v>715175.09</v>
      </c>
      <c r="G24" s="131">
        <v>0</v>
      </c>
      <c r="H24" s="131">
        <v>48319.51</v>
      </c>
      <c r="K24" s="226">
        <v>852991.2</v>
      </c>
      <c r="L24" s="226">
        <v>344750.31</v>
      </c>
      <c r="R24" s="128">
        <v>1513.06</v>
      </c>
      <c r="S24" s="226">
        <v>197540</v>
      </c>
      <c r="U24" s="226">
        <v>1772060</v>
      </c>
      <c r="W24" s="224">
        <v>985717.47</v>
      </c>
      <c r="X24" s="224">
        <v>77490</v>
      </c>
      <c r="Y24" s="224">
        <v>1198.9100000000001</v>
      </c>
      <c r="AA24" s="224">
        <v>1476267.06</v>
      </c>
      <c r="AB24" s="224">
        <v>250560</v>
      </c>
      <c r="AC24" s="252">
        <v>1898991.06</v>
      </c>
      <c r="AD24" s="252">
        <v>28206</v>
      </c>
      <c r="AE24" s="252">
        <v>3210</v>
      </c>
      <c r="AF24" s="252">
        <v>636024.02</v>
      </c>
      <c r="AG24" s="252">
        <v>234679.31</v>
      </c>
      <c r="AK24" s="200">
        <f t="shared" si="1"/>
        <v>763494.6</v>
      </c>
      <c r="AL24" s="201">
        <f t="shared" si="2"/>
        <v>1513.06</v>
      </c>
      <c r="AM24" s="202">
        <f t="shared" si="3"/>
        <v>761981.53999999992</v>
      </c>
      <c r="AN24" s="137">
        <f t="shared" si="4"/>
        <v>2791233.44</v>
      </c>
      <c r="AO24" s="136">
        <f t="shared" si="5"/>
        <v>2801110.39</v>
      </c>
      <c r="AP24" s="207">
        <f t="shared" si="6"/>
        <v>-9876.9500000001863</v>
      </c>
    </row>
    <row r="25" spans="1:42" x14ac:dyDescent="0.2">
      <c r="A25" s="106" t="s">
        <v>689</v>
      </c>
      <c r="B25" s="106" t="s">
        <v>690</v>
      </c>
      <c r="C25" s="279">
        <v>1036</v>
      </c>
      <c r="D25" s="132" t="s">
        <v>694</v>
      </c>
      <c r="E25" s="199" t="s">
        <v>694</v>
      </c>
      <c r="F25" s="131">
        <v>180610.12</v>
      </c>
      <c r="G25" s="131">
        <v>3060</v>
      </c>
      <c r="H25" s="131">
        <v>8490.43</v>
      </c>
      <c r="K25" s="226">
        <v>1337760.17</v>
      </c>
      <c r="L25" s="226">
        <v>162076.79999999999</v>
      </c>
      <c r="R25" s="128">
        <v>159.37</v>
      </c>
      <c r="U25" s="226">
        <v>-293875.99</v>
      </c>
      <c r="V25" s="226">
        <v>1967042.37</v>
      </c>
      <c r="W25" s="224">
        <v>459517.65</v>
      </c>
      <c r="Y25" s="224">
        <v>230.86</v>
      </c>
      <c r="AA25" s="224">
        <v>1940254</v>
      </c>
      <c r="AB25" s="224">
        <v>35800</v>
      </c>
      <c r="AC25" s="252">
        <v>1973654</v>
      </c>
      <c r="AF25" s="252">
        <v>266128.12</v>
      </c>
      <c r="AG25" s="252">
        <v>177348.62</v>
      </c>
      <c r="AK25" s="200">
        <f t="shared" si="1"/>
        <v>192160.55</v>
      </c>
      <c r="AL25" s="201">
        <f t="shared" si="2"/>
        <v>159.37</v>
      </c>
      <c r="AM25" s="202">
        <f t="shared" si="3"/>
        <v>192001.18</v>
      </c>
      <c r="AN25" s="137">
        <f t="shared" si="4"/>
        <v>2435802.5099999998</v>
      </c>
      <c r="AO25" s="136">
        <f t="shared" si="5"/>
        <v>2417130.7400000002</v>
      </c>
      <c r="AP25" s="207">
        <f t="shared" si="6"/>
        <v>18671.769999999553</v>
      </c>
    </row>
    <row r="26" spans="1:42" x14ac:dyDescent="0.2">
      <c r="A26" s="106" t="s">
        <v>689</v>
      </c>
      <c r="B26" s="106" t="s">
        <v>690</v>
      </c>
      <c r="C26" s="279">
        <v>2914</v>
      </c>
      <c r="D26" s="132" t="s">
        <v>695</v>
      </c>
      <c r="E26" s="199" t="s">
        <v>695</v>
      </c>
      <c r="F26" s="131">
        <v>339179.91</v>
      </c>
      <c r="G26" s="131">
        <v>0</v>
      </c>
      <c r="H26" s="131">
        <v>39073.589999999997</v>
      </c>
      <c r="K26" s="226">
        <v>879055.62</v>
      </c>
      <c r="L26" s="226">
        <v>263052.82</v>
      </c>
      <c r="O26" s="128">
        <v>0</v>
      </c>
      <c r="R26" s="128">
        <v>543.01</v>
      </c>
      <c r="U26" s="226">
        <v>297581.94</v>
      </c>
      <c r="V26" s="226">
        <v>1301651.56</v>
      </c>
      <c r="W26" s="224">
        <v>678559.89</v>
      </c>
      <c r="X26" s="224">
        <v>26.21</v>
      </c>
      <c r="Y26" s="224">
        <v>788.09</v>
      </c>
      <c r="AA26" s="224">
        <v>436500</v>
      </c>
      <c r="AB26" s="224">
        <v>101660</v>
      </c>
      <c r="AC26" s="252">
        <v>627700</v>
      </c>
      <c r="AD26" s="252">
        <v>2130</v>
      </c>
      <c r="AE26" s="252">
        <v>3448</v>
      </c>
      <c r="AF26" s="252">
        <v>469201.6</v>
      </c>
      <c r="AG26" s="252">
        <v>194469.16</v>
      </c>
      <c r="AK26" s="200">
        <f t="shared" si="1"/>
        <v>378253.5</v>
      </c>
      <c r="AL26" s="201">
        <f t="shared" si="2"/>
        <v>543.01</v>
      </c>
      <c r="AM26" s="202">
        <f t="shared" si="3"/>
        <v>377710.49</v>
      </c>
      <c r="AN26" s="137">
        <f t="shared" si="4"/>
        <v>1217534.19</v>
      </c>
      <c r="AO26" s="136">
        <f t="shared" si="5"/>
        <v>1296948.76</v>
      </c>
      <c r="AP26" s="207">
        <f t="shared" si="6"/>
        <v>-79414.570000000065</v>
      </c>
    </row>
    <row r="27" spans="1:42" x14ac:dyDescent="0.2">
      <c r="A27" s="106" t="s">
        <v>689</v>
      </c>
      <c r="B27" s="106" t="s">
        <v>690</v>
      </c>
      <c r="C27" s="279">
        <v>2352</v>
      </c>
      <c r="D27" s="132" t="s">
        <v>696</v>
      </c>
      <c r="E27" s="199" t="s">
        <v>696</v>
      </c>
      <c r="F27" s="131">
        <v>275509.11</v>
      </c>
      <c r="G27" s="131">
        <v>0</v>
      </c>
      <c r="H27" s="131">
        <v>49053.43</v>
      </c>
      <c r="K27" s="226">
        <v>2165509.5099999998</v>
      </c>
      <c r="L27" s="226">
        <v>304282.83</v>
      </c>
      <c r="O27" s="128">
        <v>0</v>
      </c>
      <c r="R27" s="128">
        <v>2805.8</v>
      </c>
      <c r="U27" s="226">
        <v>1030062.47</v>
      </c>
      <c r="V27" s="226">
        <v>1776680.82</v>
      </c>
      <c r="W27" s="224">
        <v>1263942.3</v>
      </c>
      <c r="Y27" s="224">
        <v>584.71</v>
      </c>
      <c r="AA27" s="224">
        <v>817313</v>
      </c>
      <c r="AB27" s="224">
        <v>100850</v>
      </c>
      <c r="AC27" s="252">
        <v>1495025</v>
      </c>
      <c r="AD27" s="252">
        <v>9298</v>
      </c>
      <c r="AE27" s="252">
        <v>11112</v>
      </c>
      <c r="AF27" s="252">
        <v>428966.96</v>
      </c>
      <c r="AG27" s="252">
        <v>242982.26</v>
      </c>
      <c r="AJ27" s="252">
        <v>10500</v>
      </c>
      <c r="AK27" s="200">
        <f t="shared" si="1"/>
        <v>324562.53999999998</v>
      </c>
      <c r="AL27" s="201">
        <f t="shared" si="2"/>
        <v>2805.8</v>
      </c>
      <c r="AM27" s="202">
        <f t="shared" si="3"/>
        <v>321756.74</v>
      </c>
      <c r="AN27" s="137">
        <f t="shared" si="4"/>
        <v>2182690.0099999998</v>
      </c>
      <c r="AO27" s="136">
        <f t="shared" si="5"/>
        <v>2197884.2199999997</v>
      </c>
      <c r="AP27" s="207">
        <f t="shared" si="6"/>
        <v>-15194.209999999963</v>
      </c>
    </row>
    <row r="28" spans="1:42" x14ac:dyDescent="0.2">
      <c r="A28" s="106" t="s">
        <v>698</v>
      </c>
      <c r="B28" s="106" t="s">
        <v>699</v>
      </c>
      <c r="C28" s="279">
        <v>4838</v>
      </c>
      <c r="D28" s="132" t="s">
        <v>701</v>
      </c>
      <c r="E28" s="199" t="s">
        <v>701</v>
      </c>
      <c r="F28" s="131">
        <v>501159.07</v>
      </c>
      <c r="G28" s="131">
        <v>802874</v>
      </c>
      <c r="H28" s="131">
        <v>128865.13</v>
      </c>
      <c r="K28" s="226">
        <v>1597115.88</v>
      </c>
      <c r="L28" s="226">
        <v>416816.74</v>
      </c>
      <c r="O28" s="128">
        <v>1800</v>
      </c>
      <c r="P28" s="128">
        <v>42176.24</v>
      </c>
      <c r="R28" s="128">
        <v>213.8</v>
      </c>
      <c r="U28" s="226">
        <v>482832.66</v>
      </c>
      <c r="V28" s="226">
        <v>2074982.75</v>
      </c>
      <c r="W28" s="224">
        <v>2617918.7000000002</v>
      </c>
      <c r="X28" s="224">
        <v>120030</v>
      </c>
      <c r="Y28" s="224">
        <v>557.80999999999995</v>
      </c>
      <c r="Z28" s="224">
        <v>220</v>
      </c>
      <c r="AA28" s="224">
        <v>1792101.4</v>
      </c>
      <c r="AB28" s="224">
        <v>38119</v>
      </c>
      <c r="AC28" s="252">
        <v>2710902.4</v>
      </c>
      <c r="AD28" s="252">
        <v>25438</v>
      </c>
      <c r="AE28" s="252">
        <v>15520</v>
      </c>
      <c r="AF28" s="252">
        <v>650409.84</v>
      </c>
      <c r="AG28" s="252">
        <v>321848.3</v>
      </c>
      <c r="AI28" s="252">
        <v>3</v>
      </c>
      <c r="AK28" s="200">
        <f t="shared" si="1"/>
        <v>1432898.2000000002</v>
      </c>
      <c r="AL28" s="201">
        <f t="shared" si="2"/>
        <v>44190.04</v>
      </c>
      <c r="AM28" s="202">
        <f t="shared" si="3"/>
        <v>1388708.1600000001</v>
      </c>
      <c r="AN28" s="137">
        <f t="shared" si="4"/>
        <v>4568946.91</v>
      </c>
      <c r="AO28" s="136">
        <f t="shared" si="5"/>
        <v>3724121.5399999996</v>
      </c>
      <c r="AP28" s="207">
        <f t="shared" si="6"/>
        <v>844825.37000000058</v>
      </c>
    </row>
    <row r="29" spans="1:42" x14ac:dyDescent="0.2">
      <c r="A29" s="106" t="s">
        <v>698</v>
      </c>
      <c r="B29" s="106" t="s">
        <v>699</v>
      </c>
      <c r="C29" s="279">
        <v>2566</v>
      </c>
      <c r="D29" s="132" t="s">
        <v>702</v>
      </c>
      <c r="E29" s="199" t="s">
        <v>702</v>
      </c>
      <c r="F29" s="131">
        <v>350248.04</v>
      </c>
      <c r="G29" s="131">
        <v>397832</v>
      </c>
      <c r="H29" s="131">
        <v>151533.24</v>
      </c>
      <c r="K29" s="226">
        <v>738384.93</v>
      </c>
      <c r="L29" s="226">
        <v>214981.94</v>
      </c>
      <c r="P29" s="128">
        <v>22816.81</v>
      </c>
      <c r="R29" s="128">
        <v>0</v>
      </c>
      <c r="U29" s="226">
        <v>-447217.26</v>
      </c>
      <c r="V29" s="226">
        <v>1942599.48</v>
      </c>
      <c r="W29" s="224">
        <v>996366.15</v>
      </c>
      <c r="X29" s="224">
        <v>59888</v>
      </c>
      <c r="Y29" s="224">
        <v>635.75</v>
      </c>
      <c r="AA29" s="224">
        <v>1170098</v>
      </c>
      <c r="AB29" s="224">
        <v>43084</v>
      </c>
      <c r="AC29" s="252">
        <v>1371098</v>
      </c>
      <c r="AE29" s="252">
        <v>26000.48</v>
      </c>
      <c r="AF29" s="252">
        <v>394572.66</v>
      </c>
      <c r="AG29" s="252">
        <v>143616.64000000001</v>
      </c>
      <c r="AI29" s="252">
        <v>3</v>
      </c>
      <c r="AK29" s="200">
        <f t="shared" si="1"/>
        <v>899613.28</v>
      </c>
      <c r="AL29" s="201">
        <f t="shared" si="2"/>
        <v>22816.81</v>
      </c>
      <c r="AM29" s="202">
        <f t="shared" si="3"/>
        <v>876796.47</v>
      </c>
      <c r="AN29" s="137">
        <f t="shared" si="4"/>
        <v>2270071.9</v>
      </c>
      <c r="AO29" s="136">
        <f t="shared" si="5"/>
        <v>1935290.7799999998</v>
      </c>
      <c r="AP29" s="207">
        <f t="shared" si="6"/>
        <v>334781.12000000011</v>
      </c>
    </row>
    <row r="30" spans="1:42" x14ac:dyDescent="0.2">
      <c r="A30" s="106" t="s">
        <v>698</v>
      </c>
      <c r="B30" s="106" t="s">
        <v>699</v>
      </c>
      <c r="C30" s="279">
        <v>3735</v>
      </c>
      <c r="D30" s="132" t="s">
        <v>703</v>
      </c>
      <c r="E30" s="199" t="s">
        <v>703</v>
      </c>
      <c r="F30" s="131">
        <v>562156.48</v>
      </c>
      <c r="G30" s="131">
        <v>347485</v>
      </c>
      <c r="H30" s="131">
        <v>41554.94</v>
      </c>
      <c r="K30" s="226">
        <v>915990.01</v>
      </c>
      <c r="L30" s="226">
        <v>299004.40000000002</v>
      </c>
      <c r="P30" s="128">
        <v>24616.63</v>
      </c>
      <c r="R30" s="128">
        <v>1</v>
      </c>
      <c r="U30" s="226">
        <v>582790.86</v>
      </c>
      <c r="V30" s="226">
        <v>1357301.45</v>
      </c>
      <c r="W30" s="224">
        <v>1470863.71</v>
      </c>
      <c r="Y30" s="224">
        <v>1057.01</v>
      </c>
      <c r="AA30" s="224">
        <v>862517</v>
      </c>
      <c r="AB30" s="224">
        <v>30758</v>
      </c>
      <c r="AC30" s="252">
        <v>1393355</v>
      </c>
      <c r="AD30" s="252">
        <v>19741</v>
      </c>
      <c r="AE30" s="252">
        <v>480</v>
      </c>
      <c r="AF30" s="252">
        <v>542098.61</v>
      </c>
      <c r="AG30" s="252">
        <v>208037.22</v>
      </c>
      <c r="AI30" s="252">
        <v>3</v>
      </c>
      <c r="AK30" s="200">
        <f t="shared" si="1"/>
        <v>951196.41999999993</v>
      </c>
      <c r="AL30" s="201">
        <f t="shared" si="2"/>
        <v>24617.63</v>
      </c>
      <c r="AM30" s="202">
        <f t="shared" si="3"/>
        <v>926578.78999999992</v>
      </c>
      <c r="AN30" s="137">
        <f t="shared" si="4"/>
        <v>2365195.7199999997</v>
      </c>
      <c r="AO30" s="136">
        <f t="shared" si="5"/>
        <v>2163714.83</v>
      </c>
      <c r="AP30" s="207">
        <f t="shared" si="6"/>
        <v>201480.88999999966</v>
      </c>
    </row>
    <row r="31" spans="1:42" x14ac:dyDescent="0.2">
      <c r="A31" s="106" t="s">
        <v>698</v>
      </c>
      <c r="B31" s="106" t="s">
        <v>699</v>
      </c>
      <c r="C31" s="279">
        <v>4854</v>
      </c>
      <c r="D31" s="132" t="s">
        <v>704</v>
      </c>
      <c r="E31" s="199" t="s">
        <v>704</v>
      </c>
      <c r="F31" s="131">
        <v>310501.44</v>
      </c>
      <c r="G31" s="131">
        <v>705453</v>
      </c>
      <c r="H31" s="131">
        <v>130251.13</v>
      </c>
      <c r="K31" s="226">
        <v>748775.67</v>
      </c>
      <c r="L31" s="226">
        <v>238211.74</v>
      </c>
      <c r="O31" s="128">
        <v>0</v>
      </c>
      <c r="P31" s="128">
        <v>39059.339999999997</v>
      </c>
      <c r="R31" s="128">
        <v>21.58</v>
      </c>
      <c r="S31" s="226">
        <v>11620.62</v>
      </c>
      <c r="U31" s="226">
        <v>130965.15</v>
      </c>
      <c r="V31" s="226">
        <v>1339755.76</v>
      </c>
      <c r="W31" s="224">
        <v>2028881.47</v>
      </c>
      <c r="X31" s="224">
        <v>1279.3800000000001</v>
      </c>
      <c r="Y31" s="224">
        <v>823.43</v>
      </c>
      <c r="Z31" s="224">
        <v>200</v>
      </c>
      <c r="AA31" s="224">
        <v>1259004.9099999999</v>
      </c>
      <c r="AB31" s="224">
        <v>30660</v>
      </c>
      <c r="AC31" s="252">
        <v>1887514.91</v>
      </c>
      <c r="AD31" s="252">
        <v>8312</v>
      </c>
      <c r="AE31" s="252">
        <v>3665</v>
      </c>
      <c r="AF31" s="252">
        <v>587445.31000000006</v>
      </c>
      <c r="AG31" s="252">
        <v>222140.44</v>
      </c>
      <c r="AI31" s="252">
        <v>1</v>
      </c>
      <c r="AK31" s="200">
        <f t="shared" si="1"/>
        <v>1146205.5699999998</v>
      </c>
      <c r="AL31" s="201">
        <f t="shared" si="2"/>
        <v>39080.92</v>
      </c>
      <c r="AM31" s="202">
        <f t="shared" si="3"/>
        <v>1107124.6499999999</v>
      </c>
      <c r="AN31" s="137">
        <f t="shared" si="4"/>
        <v>3320849.1899999995</v>
      </c>
      <c r="AO31" s="136">
        <f t="shared" si="5"/>
        <v>2709078.6599999997</v>
      </c>
      <c r="AP31" s="207">
        <f t="shared" si="6"/>
        <v>611770.5299999998</v>
      </c>
    </row>
    <row r="32" spans="1:42" x14ac:dyDescent="0.2">
      <c r="A32" s="106" t="s">
        <v>698</v>
      </c>
      <c r="B32" s="106" t="s">
        <v>699</v>
      </c>
      <c r="C32" s="279">
        <v>2393</v>
      </c>
      <c r="D32" s="132" t="s">
        <v>705</v>
      </c>
      <c r="E32" s="199" t="s">
        <v>705</v>
      </c>
      <c r="F32" s="131">
        <v>424501.66</v>
      </c>
      <c r="G32" s="131">
        <v>387230</v>
      </c>
      <c r="H32" s="131">
        <v>51197.919999999998</v>
      </c>
      <c r="K32" s="226">
        <v>1326943.31</v>
      </c>
      <c r="L32" s="226">
        <v>139190.32999999999</v>
      </c>
      <c r="P32" s="128">
        <v>25263.62</v>
      </c>
      <c r="R32" s="128">
        <v>0</v>
      </c>
      <c r="U32" s="226">
        <v>-164241.67000000001</v>
      </c>
      <c r="V32" s="226">
        <v>2103448.6</v>
      </c>
      <c r="W32" s="224">
        <v>1491114.16</v>
      </c>
      <c r="X32" s="224">
        <v>93500</v>
      </c>
      <c r="Y32" s="224">
        <v>517.54</v>
      </c>
      <c r="AA32" s="224">
        <v>2262019</v>
      </c>
      <c r="AB32" s="224">
        <v>39761</v>
      </c>
      <c r="AC32" s="252">
        <v>2811219</v>
      </c>
      <c r="AD32" s="252">
        <v>16068</v>
      </c>
      <c r="AE32" s="252">
        <v>1840</v>
      </c>
      <c r="AF32" s="252">
        <v>440163.77</v>
      </c>
      <c r="AG32" s="252">
        <v>253027.26</v>
      </c>
      <c r="AI32" s="252">
        <v>1</v>
      </c>
      <c r="AK32" s="200">
        <f t="shared" si="1"/>
        <v>862929.58</v>
      </c>
      <c r="AL32" s="201">
        <f t="shared" si="2"/>
        <v>25263.62</v>
      </c>
      <c r="AM32" s="202">
        <f t="shared" si="3"/>
        <v>837665.96</v>
      </c>
      <c r="AN32" s="137">
        <f t="shared" si="4"/>
        <v>3886911.7</v>
      </c>
      <c r="AO32" s="136">
        <f t="shared" si="5"/>
        <v>3522319.0300000003</v>
      </c>
      <c r="AP32" s="207">
        <f t="shared" si="6"/>
        <v>364592.66999999993</v>
      </c>
    </row>
    <row r="33" spans="1:42" x14ac:dyDescent="0.2">
      <c r="A33" s="106" t="s">
        <v>698</v>
      </c>
      <c r="B33" s="106" t="s">
        <v>699</v>
      </c>
      <c r="C33" s="279">
        <v>1649</v>
      </c>
      <c r="D33" s="132" t="s">
        <v>706</v>
      </c>
      <c r="E33" s="199" t="s">
        <v>706</v>
      </c>
      <c r="F33" s="131">
        <v>600397.46</v>
      </c>
      <c r="G33" s="131">
        <v>221725</v>
      </c>
      <c r="H33" s="131">
        <v>34316.26</v>
      </c>
      <c r="K33" s="226">
        <v>583701.25</v>
      </c>
      <c r="L33" s="226">
        <v>352797.63</v>
      </c>
      <c r="P33" s="128">
        <v>28979.88</v>
      </c>
      <c r="R33" s="128">
        <v>0</v>
      </c>
      <c r="S33" s="226">
        <v>20807.91</v>
      </c>
      <c r="U33" s="226">
        <v>-82636.31</v>
      </c>
      <c r="V33" s="226">
        <v>1634028.2</v>
      </c>
      <c r="W33" s="224">
        <v>1153056.58</v>
      </c>
      <c r="X33" s="224">
        <v>4356.2</v>
      </c>
      <c r="Y33" s="224">
        <v>1070.43</v>
      </c>
      <c r="Z33" s="224">
        <v>110</v>
      </c>
      <c r="AA33" s="224">
        <v>459410</v>
      </c>
      <c r="AB33" s="224">
        <v>22884</v>
      </c>
      <c r="AC33" s="252">
        <v>829030</v>
      </c>
      <c r="AD33" s="252">
        <v>6408</v>
      </c>
      <c r="AE33" s="252">
        <v>1708</v>
      </c>
      <c r="AF33" s="252">
        <v>382595.72</v>
      </c>
      <c r="AG33" s="252">
        <v>229386.57</v>
      </c>
      <c r="AI33" s="252">
        <v>1</v>
      </c>
      <c r="AK33" s="200">
        <f t="shared" si="1"/>
        <v>856438.72</v>
      </c>
      <c r="AL33" s="201">
        <f t="shared" si="2"/>
        <v>28979.88</v>
      </c>
      <c r="AM33" s="202">
        <f t="shared" si="3"/>
        <v>827458.84</v>
      </c>
      <c r="AN33" s="137">
        <f t="shared" si="4"/>
        <v>1640887.21</v>
      </c>
      <c r="AO33" s="136">
        <f t="shared" si="5"/>
        <v>1449129.29</v>
      </c>
      <c r="AP33" s="207">
        <f t="shared" si="6"/>
        <v>191757.91999999993</v>
      </c>
    </row>
    <row r="34" spans="1:42" x14ac:dyDescent="0.2">
      <c r="A34" s="106" t="s">
        <v>698</v>
      </c>
      <c r="B34" s="106" t="s">
        <v>699</v>
      </c>
      <c r="C34" s="279">
        <v>2687</v>
      </c>
      <c r="D34" s="132" t="s">
        <v>707</v>
      </c>
      <c r="E34" s="199" t="s">
        <v>707</v>
      </c>
      <c r="F34" s="131">
        <v>488993.4</v>
      </c>
      <c r="G34" s="131">
        <v>413119</v>
      </c>
      <c r="H34" s="131">
        <v>95575.56</v>
      </c>
      <c r="K34" s="226">
        <v>683271.02</v>
      </c>
      <c r="L34" s="226">
        <v>96848.13</v>
      </c>
      <c r="O34" s="128">
        <v>1500</v>
      </c>
      <c r="P34" s="128">
        <v>25622.93</v>
      </c>
      <c r="R34" s="128">
        <v>37905.67</v>
      </c>
      <c r="U34" s="226">
        <v>721888.24</v>
      </c>
      <c r="V34" s="226">
        <v>391756.52</v>
      </c>
      <c r="W34" s="224">
        <v>1355255.24</v>
      </c>
      <c r="X34" s="224">
        <v>181680</v>
      </c>
      <c r="Y34" s="224">
        <v>430.41</v>
      </c>
      <c r="Z34" s="224">
        <v>40</v>
      </c>
      <c r="AA34" s="224">
        <v>1804050.5</v>
      </c>
      <c r="AB34" s="224">
        <v>52207</v>
      </c>
      <c r="AC34" s="252">
        <v>2209234.5</v>
      </c>
      <c r="AD34" s="252">
        <v>19891</v>
      </c>
      <c r="AE34" s="252">
        <v>240</v>
      </c>
      <c r="AF34" s="252">
        <v>479524.14</v>
      </c>
      <c r="AG34" s="252">
        <v>85637.759999999995</v>
      </c>
      <c r="AI34" s="252">
        <v>2</v>
      </c>
      <c r="AK34" s="200">
        <f t="shared" si="1"/>
        <v>997687.96</v>
      </c>
      <c r="AL34" s="201">
        <f t="shared" si="2"/>
        <v>65028.6</v>
      </c>
      <c r="AM34" s="202">
        <f t="shared" si="3"/>
        <v>932659.36</v>
      </c>
      <c r="AN34" s="137">
        <f t="shared" si="4"/>
        <v>3393663.15</v>
      </c>
      <c r="AO34" s="136">
        <f t="shared" si="5"/>
        <v>2794529.4</v>
      </c>
      <c r="AP34" s="207">
        <f t="shared" si="6"/>
        <v>599133.75</v>
      </c>
    </row>
    <row r="35" spans="1:42" x14ac:dyDescent="0.2">
      <c r="A35" s="106" t="s">
        <v>698</v>
      </c>
      <c r="B35" s="106" t="s">
        <v>699</v>
      </c>
      <c r="C35" s="279">
        <v>2348</v>
      </c>
      <c r="D35" s="132" t="s">
        <v>708</v>
      </c>
      <c r="E35" s="199" t="s">
        <v>708</v>
      </c>
      <c r="F35" s="131">
        <v>370090.13</v>
      </c>
      <c r="G35" s="131">
        <v>55248</v>
      </c>
      <c r="H35" s="131">
        <v>95533.52</v>
      </c>
      <c r="K35" s="226">
        <v>508299.04</v>
      </c>
      <c r="L35" s="226">
        <v>155978.76</v>
      </c>
      <c r="P35" s="128">
        <v>18110.21</v>
      </c>
      <c r="R35" s="128">
        <v>29400</v>
      </c>
      <c r="U35" s="226">
        <v>596312.04</v>
      </c>
      <c r="V35" s="226">
        <v>459399.49</v>
      </c>
      <c r="W35" s="224">
        <v>664672.56000000006</v>
      </c>
      <c r="Y35" s="224">
        <v>639.27</v>
      </c>
      <c r="Z35" s="224">
        <v>20</v>
      </c>
      <c r="AA35" s="224">
        <v>864017</v>
      </c>
      <c r="AB35" s="224">
        <v>55770</v>
      </c>
      <c r="AC35" s="252">
        <v>1041367</v>
      </c>
      <c r="AD35" s="252">
        <v>9400.34</v>
      </c>
      <c r="AF35" s="252">
        <v>357727.71</v>
      </c>
      <c r="AG35" s="252">
        <v>94696.07</v>
      </c>
      <c r="AK35" s="200">
        <f t="shared" si="1"/>
        <v>520871.65</v>
      </c>
      <c r="AL35" s="201">
        <f t="shared" si="2"/>
        <v>47510.21</v>
      </c>
      <c r="AM35" s="202">
        <f t="shared" si="3"/>
        <v>473361.44</v>
      </c>
      <c r="AN35" s="137">
        <f t="shared" si="4"/>
        <v>1585118.83</v>
      </c>
      <c r="AO35" s="136">
        <f t="shared" si="5"/>
        <v>1503191.12</v>
      </c>
      <c r="AP35" s="207">
        <f t="shared" si="6"/>
        <v>81927.709999999963</v>
      </c>
    </row>
    <row r="36" spans="1:42" x14ac:dyDescent="0.2">
      <c r="A36" s="106" t="s">
        <v>698</v>
      </c>
      <c r="B36" s="106" t="s">
        <v>699</v>
      </c>
      <c r="C36" s="279">
        <v>1733</v>
      </c>
      <c r="D36" s="132" t="s">
        <v>709</v>
      </c>
      <c r="E36" s="199" t="s">
        <v>709</v>
      </c>
      <c r="F36" s="131">
        <v>278701.3</v>
      </c>
      <c r="G36" s="131">
        <v>316668</v>
      </c>
      <c r="H36" s="131">
        <v>69014.25</v>
      </c>
      <c r="K36" s="226">
        <v>764308.29</v>
      </c>
      <c r="L36" s="226">
        <v>142653.89000000001</v>
      </c>
      <c r="P36" s="128">
        <v>33180.370000000003</v>
      </c>
      <c r="R36" s="128">
        <v>750</v>
      </c>
      <c r="U36" s="226">
        <v>706694.69</v>
      </c>
      <c r="V36" s="226">
        <v>556569.79</v>
      </c>
      <c r="W36" s="224">
        <v>1103702.46</v>
      </c>
      <c r="X36" s="224">
        <v>180698</v>
      </c>
      <c r="Y36" s="224">
        <v>498.38</v>
      </c>
      <c r="Z36" s="224">
        <v>50</v>
      </c>
      <c r="AA36" s="224">
        <v>1113784.23</v>
      </c>
      <c r="AB36" s="224">
        <v>32089</v>
      </c>
      <c r="AC36" s="252">
        <v>1471634.23</v>
      </c>
      <c r="AD36" s="252">
        <v>31149</v>
      </c>
      <c r="AE36" s="252">
        <v>23208</v>
      </c>
      <c r="AF36" s="252">
        <v>473429.19</v>
      </c>
      <c r="AG36" s="252">
        <v>157248.76999999999</v>
      </c>
      <c r="AI36" s="252">
        <v>2</v>
      </c>
      <c r="AK36" s="200">
        <f t="shared" si="1"/>
        <v>664383.55000000005</v>
      </c>
      <c r="AL36" s="201">
        <f t="shared" si="2"/>
        <v>33930.370000000003</v>
      </c>
      <c r="AM36" s="202">
        <f t="shared" si="3"/>
        <v>630453.18000000005</v>
      </c>
      <c r="AN36" s="137">
        <f t="shared" si="4"/>
        <v>2430822.0699999998</v>
      </c>
      <c r="AO36" s="136">
        <f t="shared" si="5"/>
        <v>2156671.19</v>
      </c>
      <c r="AP36" s="207">
        <f t="shared" si="6"/>
        <v>274150.87999999989</v>
      </c>
    </row>
    <row r="37" spans="1:42" x14ac:dyDescent="0.2">
      <c r="A37" s="106" t="s">
        <v>698</v>
      </c>
      <c r="B37" s="106" t="s">
        <v>699</v>
      </c>
      <c r="C37" s="279">
        <v>2559</v>
      </c>
      <c r="D37" s="132" t="s">
        <v>710</v>
      </c>
      <c r="E37" s="199" t="s">
        <v>710</v>
      </c>
      <c r="F37" s="131">
        <v>380873.99</v>
      </c>
      <c r="G37" s="131">
        <v>488340</v>
      </c>
      <c r="H37" s="131">
        <v>89620.57</v>
      </c>
      <c r="K37" s="226">
        <v>393417.85</v>
      </c>
      <c r="L37" s="226">
        <v>145735.42000000001</v>
      </c>
      <c r="P37" s="128">
        <v>19900</v>
      </c>
      <c r="R37" s="128">
        <v>0</v>
      </c>
      <c r="U37" s="226">
        <v>-695673.33</v>
      </c>
      <c r="V37" s="226">
        <v>1714982.69</v>
      </c>
      <c r="W37" s="224">
        <v>1427446.34</v>
      </c>
      <c r="X37" s="224">
        <v>86775</v>
      </c>
      <c r="Y37" s="224">
        <v>643.97</v>
      </c>
      <c r="Z37" s="224">
        <v>3370</v>
      </c>
      <c r="AA37" s="224">
        <v>1036406.34</v>
      </c>
      <c r="AB37" s="224">
        <v>25798</v>
      </c>
      <c r="AC37" s="252">
        <v>1392106.34</v>
      </c>
      <c r="AD37" s="252">
        <v>26081</v>
      </c>
      <c r="AE37" s="252">
        <v>6664</v>
      </c>
      <c r="AF37" s="252">
        <v>540560.25</v>
      </c>
      <c r="AG37" s="252">
        <v>156248.59</v>
      </c>
      <c r="AI37" s="252">
        <v>1</v>
      </c>
      <c r="AK37" s="200">
        <f t="shared" si="1"/>
        <v>958834.56</v>
      </c>
      <c r="AL37" s="201">
        <f t="shared" si="2"/>
        <v>19900</v>
      </c>
      <c r="AM37" s="202">
        <f t="shared" si="3"/>
        <v>938934.56</v>
      </c>
      <c r="AN37" s="137">
        <f t="shared" si="4"/>
        <v>2580439.65</v>
      </c>
      <c r="AO37" s="136">
        <f t="shared" si="5"/>
        <v>2121661.1800000002</v>
      </c>
      <c r="AP37" s="207">
        <f t="shared" si="6"/>
        <v>458778.46999999974</v>
      </c>
    </row>
    <row r="38" spans="1:42" x14ac:dyDescent="0.2">
      <c r="A38" s="106" t="s">
        <v>698</v>
      </c>
      <c r="B38" s="106" t="s">
        <v>699</v>
      </c>
      <c r="C38" s="279">
        <v>1951</v>
      </c>
      <c r="D38" s="132" t="s">
        <v>711</v>
      </c>
      <c r="E38" s="199" t="s">
        <v>711</v>
      </c>
      <c r="F38" s="131">
        <v>235657.08</v>
      </c>
      <c r="G38" s="131">
        <v>301619</v>
      </c>
      <c r="H38" s="131">
        <v>109904.92</v>
      </c>
      <c r="K38" s="226">
        <v>1405602.44</v>
      </c>
      <c r="L38" s="226">
        <v>239324.08</v>
      </c>
      <c r="O38" s="128">
        <v>0</v>
      </c>
      <c r="P38" s="128">
        <v>21079.16</v>
      </c>
      <c r="R38" s="128">
        <v>112.26</v>
      </c>
      <c r="U38" s="226">
        <v>-8356.67</v>
      </c>
      <c r="V38" s="226">
        <v>2179663.7000000002</v>
      </c>
      <c r="W38" s="224">
        <v>1316561.49</v>
      </c>
      <c r="X38" s="224">
        <v>37000</v>
      </c>
      <c r="Y38" s="224">
        <v>438.11</v>
      </c>
      <c r="Z38" s="224">
        <v>530</v>
      </c>
      <c r="AA38" s="224">
        <v>1181730</v>
      </c>
      <c r="AB38" s="224">
        <v>16406</v>
      </c>
      <c r="AC38" s="252">
        <v>1652626</v>
      </c>
      <c r="AD38" s="252">
        <v>18562</v>
      </c>
      <c r="AE38" s="252">
        <v>24334.95</v>
      </c>
      <c r="AF38" s="252">
        <v>397469.72</v>
      </c>
      <c r="AG38" s="252">
        <v>360063.86</v>
      </c>
      <c r="AK38" s="200">
        <f t="shared" si="1"/>
        <v>647181</v>
      </c>
      <c r="AL38" s="201">
        <f t="shared" si="2"/>
        <v>21191.42</v>
      </c>
      <c r="AM38" s="202">
        <f t="shared" si="3"/>
        <v>625989.57999999996</v>
      </c>
      <c r="AN38" s="137">
        <f t="shared" si="4"/>
        <v>2552665.6</v>
      </c>
      <c r="AO38" s="136">
        <f t="shared" si="5"/>
        <v>2453056.5299999998</v>
      </c>
      <c r="AP38" s="207">
        <f t="shared" si="6"/>
        <v>99609.070000000298</v>
      </c>
    </row>
    <row r="39" spans="1:42" x14ac:dyDescent="0.2">
      <c r="A39" s="106" t="s">
        <v>698</v>
      </c>
      <c r="B39" s="106" t="s">
        <v>699</v>
      </c>
      <c r="C39" s="279">
        <v>3184</v>
      </c>
      <c r="D39" s="132" t="s">
        <v>712</v>
      </c>
      <c r="E39" s="199" t="s">
        <v>712</v>
      </c>
      <c r="F39" s="131">
        <v>841136.87</v>
      </c>
      <c r="G39" s="131">
        <v>607279</v>
      </c>
      <c r="H39" s="131">
        <v>37201.379999999997</v>
      </c>
      <c r="K39" s="226">
        <v>569690.55000000005</v>
      </c>
      <c r="L39" s="226">
        <v>398775.02</v>
      </c>
      <c r="O39" s="128">
        <v>0</v>
      </c>
      <c r="P39" s="128">
        <v>28852.6</v>
      </c>
      <c r="R39" s="128">
        <v>87.8</v>
      </c>
      <c r="U39" s="226">
        <v>-316266.55</v>
      </c>
      <c r="V39" s="226">
        <v>1994257.35</v>
      </c>
      <c r="W39" s="224">
        <v>1836400.25</v>
      </c>
      <c r="X39" s="224">
        <v>188300</v>
      </c>
      <c r="Y39" s="224">
        <v>1410.8</v>
      </c>
      <c r="Z39" s="224">
        <v>2870</v>
      </c>
      <c r="AA39" s="224">
        <v>776120</v>
      </c>
      <c r="AB39" s="224">
        <v>21406</v>
      </c>
      <c r="AC39" s="252">
        <v>1320620</v>
      </c>
      <c r="AD39" s="252">
        <v>17171</v>
      </c>
      <c r="AE39" s="252">
        <v>9814</v>
      </c>
      <c r="AF39" s="252">
        <v>506275.22</v>
      </c>
      <c r="AG39" s="252">
        <v>225468.21</v>
      </c>
      <c r="AI39" s="252">
        <v>7</v>
      </c>
      <c r="AK39" s="200">
        <f t="shared" si="1"/>
        <v>1485617.25</v>
      </c>
      <c r="AL39" s="201">
        <f t="shared" si="2"/>
        <v>28940.399999999998</v>
      </c>
      <c r="AM39" s="202">
        <f t="shared" si="3"/>
        <v>1456676.85</v>
      </c>
      <c r="AN39" s="137">
        <f t="shared" si="4"/>
        <v>2826507.05</v>
      </c>
      <c r="AO39" s="136">
        <f t="shared" si="5"/>
        <v>2079355.43</v>
      </c>
      <c r="AP39" s="207">
        <f t="shared" si="6"/>
        <v>747151.61999999988</v>
      </c>
    </row>
    <row r="40" spans="1:42" x14ac:dyDescent="0.2">
      <c r="A40" s="106" t="s">
        <v>698</v>
      </c>
      <c r="B40" s="106" t="s">
        <v>699</v>
      </c>
      <c r="C40" s="279">
        <v>2131</v>
      </c>
      <c r="D40" s="132" t="s">
        <v>713</v>
      </c>
      <c r="E40" s="199" t="s">
        <v>713</v>
      </c>
      <c r="F40" s="131">
        <v>481937.72</v>
      </c>
      <c r="G40" s="131">
        <v>184886.93</v>
      </c>
      <c r="H40" s="131">
        <v>56877.17</v>
      </c>
      <c r="K40" s="226">
        <v>918642.36</v>
      </c>
      <c r="L40" s="226">
        <v>501266.06</v>
      </c>
      <c r="P40" s="128">
        <v>27423.61</v>
      </c>
      <c r="R40" s="128">
        <v>6.5</v>
      </c>
      <c r="U40" s="226">
        <v>598805.72</v>
      </c>
      <c r="V40" s="226">
        <v>1560653.49</v>
      </c>
      <c r="W40" s="224">
        <v>955133.1</v>
      </c>
      <c r="X40" s="224">
        <v>109720</v>
      </c>
      <c r="Y40" s="224">
        <v>792.93</v>
      </c>
      <c r="Z40" s="224">
        <v>400</v>
      </c>
      <c r="AA40" s="224">
        <v>1457345.71</v>
      </c>
      <c r="AB40" s="224">
        <v>35408</v>
      </c>
      <c r="AC40" s="252">
        <v>1796405.71</v>
      </c>
      <c r="AD40" s="252">
        <v>19972</v>
      </c>
      <c r="AE40" s="252">
        <v>20496</v>
      </c>
      <c r="AF40" s="252">
        <v>490007.9</v>
      </c>
      <c r="AG40" s="252">
        <v>275196.21000000002</v>
      </c>
      <c r="AI40" s="252">
        <v>1</v>
      </c>
      <c r="AK40" s="200">
        <f t="shared" si="1"/>
        <v>723701.82</v>
      </c>
      <c r="AL40" s="201">
        <f t="shared" si="2"/>
        <v>27430.11</v>
      </c>
      <c r="AM40" s="202">
        <f t="shared" si="3"/>
        <v>696271.71</v>
      </c>
      <c r="AN40" s="137">
        <f t="shared" si="4"/>
        <v>2558799.7400000002</v>
      </c>
      <c r="AO40" s="136">
        <f t="shared" si="5"/>
        <v>2602078.8199999998</v>
      </c>
      <c r="AP40" s="207">
        <f t="shared" si="6"/>
        <v>-43279.079999999609</v>
      </c>
    </row>
    <row r="41" spans="1:42" x14ac:dyDescent="0.2">
      <c r="A41" s="106" t="s">
        <v>698</v>
      </c>
      <c r="B41" s="106" t="s">
        <v>699</v>
      </c>
      <c r="C41" s="279">
        <v>1943</v>
      </c>
      <c r="D41" s="132" t="s">
        <v>714</v>
      </c>
      <c r="E41" s="199" t="s">
        <v>714</v>
      </c>
      <c r="F41" s="131">
        <v>700490.29</v>
      </c>
      <c r="G41" s="131">
        <v>303397</v>
      </c>
      <c r="H41" s="131">
        <v>23955.65</v>
      </c>
      <c r="K41" s="226">
        <v>773905.15</v>
      </c>
      <c r="L41" s="226">
        <v>113178.28</v>
      </c>
      <c r="P41" s="128">
        <v>25651.52</v>
      </c>
      <c r="R41" s="128">
        <v>0</v>
      </c>
      <c r="U41" s="226">
        <v>-64565.27</v>
      </c>
      <c r="V41" s="226">
        <v>1367149.29</v>
      </c>
      <c r="W41" s="224">
        <v>1588163.9</v>
      </c>
      <c r="X41" s="224">
        <v>52900</v>
      </c>
      <c r="Y41" s="224">
        <v>705.43</v>
      </c>
      <c r="Z41" s="224">
        <v>1010</v>
      </c>
      <c r="AA41" s="224">
        <v>738440.61</v>
      </c>
      <c r="AB41" s="224">
        <v>12366</v>
      </c>
      <c r="AC41" s="252">
        <v>1179890.6100000001</v>
      </c>
      <c r="AD41" s="252">
        <v>2130</v>
      </c>
      <c r="AE41" s="252">
        <v>6464</v>
      </c>
      <c r="AF41" s="252">
        <v>449413.56</v>
      </c>
      <c r="AG41" s="252">
        <v>168992.94</v>
      </c>
      <c r="AI41" s="252">
        <v>4</v>
      </c>
      <c r="AK41" s="200">
        <f t="shared" si="1"/>
        <v>1027842.9400000001</v>
      </c>
      <c r="AL41" s="201">
        <f t="shared" si="2"/>
        <v>25651.52</v>
      </c>
      <c r="AM41" s="202">
        <f t="shared" si="3"/>
        <v>1002191.42</v>
      </c>
      <c r="AN41" s="137">
        <f t="shared" si="4"/>
        <v>2393585.94</v>
      </c>
      <c r="AO41" s="136">
        <f t="shared" si="5"/>
        <v>1806895.11</v>
      </c>
      <c r="AP41" s="207">
        <f t="shared" si="6"/>
        <v>586690.82999999984</v>
      </c>
    </row>
    <row r="42" spans="1:42" x14ac:dyDescent="0.2">
      <c r="A42" s="106" t="s">
        <v>716</v>
      </c>
      <c r="B42" s="106" t="s">
        <v>717</v>
      </c>
      <c r="C42" s="279">
        <v>3652</v>
      </c>
      <c r="D42" s="132" t="s">
        <v>719</v>
      </c>
      <c r="E42" s="199" t="s">
        <v>719</v>
      </c>
      <c r="F42" s="131">
        <v>1372969.53</v>
      </c>
      <c r="G42" s="131">
        <v>8730</v>
      </c>
      <c r="H42" s="131">
        <v>58568.33</v>
      </c>
      <c r="K42" s="226">
        <v>355273.61</v>
      </c>
      <c r="L42" s="226">
        <v>141467.99</v>
      </c>
      <c r="O42" s="128">
        <v>0</v>
      </c>
      <c r="P42" s="128">
        <v>8551.15</v>
      </c>
      <c r="R42" s="128">
        <v>0</v>
      </c>
      <c r="U42" s="226">
        <v>-398578.5</v>
      </c>
      <c r="V42" s="226">
        <v>1747176.74</v>
      </c>
      <c r="W42" s="224">
        <v>1292846.43</v>
      </c>
      <c r="X42" s="224">
        <v>370950</v>
      </c>
      <c r="Y42" s="224">
        <v>1528.27</v>
      </c>
      <c r="AA42" s="224">
        <v>531625.4</v>
      </c>
      <c r="AB42" s="224">
        <v>134500</v>
      </c>
      <c r="AC42" s="252">
        <v>1217675.3999999999</v>
      </c>
      <c r="AD42" s="252">
        <v>2130</v>
      </c>
      <c r="AE42" s="252">
        <v>10420</v>
      </c>
      <c r="AF42" s="252">
        <v>342922.82</v>
      </c>
      <c r="AG42" s="252">
        <v>178441.81</v>
      </c>
      <c r="AK42" s="200">
        <f t="shared" si="1"/>
        <v>1440267.86</v>
      </c>
      <c r="AL42" s="201">
        <f t="shared" si="2"/>
        <v>8551.15</v>
      </c>
      <c r="AM42" s="202">
        <f t="shared" si="3"/>
        <v>1431716.7100000002</v>
      </c>
      <c r="AN42" s="137">
        <f t="shared" si="4"/>
        <v>2331450.1</v>
      </c>
      <c r="AO42" s="136">
        <f t="shared" si="5"/>
        <v>1751590.03</v>
      </c>
      <c r="AP42" s="207">
        <f t="shared" si="6"/>
        <v>579860.07000000007</v>
      </c>
    </row>
    <row r="43" spans="1:42" x14ac:dyDescent="0.2">
      <c r="A43" s="106" t="s">
        <v>716</v>
      </c>
      <c r="B43" s="106" t="s">
        <v>717</v>
      </c>
      <c r="C43" s="279">
        <v>4998</v>
      </c>
      <c r="D43" s="132" t="s">
        <v>720</v>
      </c>
      <c r="E43" s="199" t="s">
        <v>720</v>
      </c>
      <c r="F43" s="131">
        <v>332382.26</v>
      </c>
      <c r="G43" s="131">
        <v>0</v>
      </c>
      <c r="H43" s="131">
        <v>152143.96</v>
      </c>
      <c r="K43" s="226">
        <v>656508.06000000006</v>
      </c>
      <c r="L43" s="226">
        <v>114245.13</v>
      </c>
      <c r="O43" s="128">
        <v>0</v>
      </c>
      <c r="P43" s="128">
        <v>21976.77</v>
      </c>
      <c r="R43" s="128">
        <v>0</v>
      </c>
      <c r="U43" s="226">
        <v>-1302074.54</v>
      </c>
      <c r="V43" s="226">
        <v>2580473.12</v>
      </c>
      <c r="W43" s="224">
        <v>2169204.6800000002</v>
      </c>
      <c r="Y43" s="224">
        <v>442.82</v>
      </c>
      <c r="AA43" s="224">
        <v>940137.24</v>
      </c>
      <c r="AB43" s="224">
        <v>81330</v>
      </c>
      <c r="AC43" s="252">
        <v>1677311.24</v>
      </c>
      <c r="AE43" s="252">
        <v>33546</v>
      </c>
      <c r="AF43" s="252">
        <v>1260921.55</v>
      </c>
      <c r="AG43" s="252">
        <v>209431.89</v>
      </c>
      <c r="AJ43" s="252">
        <v>55000</v>
      </c>
      <c r="AK43" s="200">
        <f t="shared" si="1"/>
        <v>484526.22</v>
      </c>
      <c r="AL43" s="201">
        <f t="shared" si="2"/>
        <v>21976.77</v>
      </c>
      <c r="AM43" s="202">
        <f t="shared" si="3"/>
        <v>462549.44999999995</v>
      </c>
      <c r="AN43" s="137">
        <f t="shared" si="4"/>
        <v>3191114.74</v>
      </c>
      <c r="AO43" s="136">
        <f t="shared" si="5"/>
        <v>3236210.68</v>
      </c>
      <c r="AP43" s="207">
        <f t="shared" si="6"/>
        <v>-45095.939999999944</v>
      </c>
    </row>
    <row r="44" spans="1:42" x14ac:dyDescent="0.2">
      <c r="A44" s="106" t="s">
        <v>716</v>
      </c>
      <c r="B44" s="106" t="s">
        <v>717</v>
      </c>
      <c r="C44" s="279">
        <v>3421</v>
      </c>
      <c r="D44" s="132" t="s">
        <v>721</v>
      </c>
      <c r="E44" s="199" t="s">
        <v>721</v>
      </c>
      <c r="F44" s="131">
        <v>636581.28</v>
      </c>
      <c r="G44" s="131">
        <v>0</v>
      </c>
      <c r="H44" s="131">
        <v>117988.69</v>
      </c>
      <c r="K44" s="226">
        <v>401341.78</v>
      </c>
      <c r="L44" s="226">
        <v>61675.43</v>
      </c>
      <c r="O44" s="128">
        <v>0</v>
      </c>
      <c r="P44" s="128">
        <v>13723.11</v>
      </c>
      <c r="R44" s="128">
        <v>0</v>
      </c>
      <c r="U44" s="226">
        <v>-667483.12</v>
      </c>
      <c r="V44" s="226">
        <v>1682922.85</v>
      </c>
      <c r="W44" s="224">
        <v>1263946.8899999999</v>
      </c>
      <c r="Y44" s="224">
        <v>930.41</v>
      </c>
      <c r="AA44" s="224">
        <v>806777</v>
      </c>
      <c r="AB44" s="224">
        <v>61342</v>
      </c>
      <c r="AC44" s="252">
        <v>1412457</v>
      </c>
      <c r="AE44" s="252">
        <v>20572</v>
      </c>
      <c r="AF44" s="252">
        <v>391360.12</v>
      </c>
      <c r="AG44" s="252">
        <v>120182.84</v>
      </c>
      <c r="AK44" s="200">
        <f t="shared" si="1"/>
        <v>754569.97</v>
      </c>
      <c r="AL44" s="201">
        <f t="shared" si="2"/>
        <v>13723.11</v>
      </c>
      <c r="AM44" s="202">
        <f t="shared" si="3"/>
        <v>740846.86</v>
      </c>
      <c r="AN44" s="137">
        <f t="shared" si="4"/>
        <v>2132996.2999999998</v>
      </c>
      <c r="AO44" s="136">
        <f t="shared" si="5"/>
        <v>1944571.9600000002</v>
      </c>
      <c r="AP44" s="207">
        <f t="shared" si="6"/>
        <v>188424.33999999962</v>
      </c>
    </row>
    <row r="45" spans="1:42" x14ac:dyDescent="0.2">
      <c r="A45" s="106" t="s">
        <v>716</v>
      </c>
      <c r="B45" s="106" t="s">
        <v>717</v>
      </c>
      <c r="C45" s="279">
        <v>1467</v>
      </c>
      <c r="D45" s="132" t="s">
        <v>722</v>
      </c>
      <c r="E45" s="199" t="s">
        <v>722</v>
      </c>
      <c r="F45" s="131">
        <v>274763.83</v>
      </c>
      <c r="G45" s="131">
        <v>0</v>
      </c>
      <c r="H45" s="131">
        <v>17141.71</v>
      </c>
      <c r="K45" s="226">
        <v>622767.24</v>
      </c>
      <c r="L45" s="226">
        <v>114463.03999999999</v>
      </c>
      <c r="O45" s="128">
        <v>0</v>
      </c>
      <c r="P45" s="128">
        <v>9771.92</v>
      </c>
      <c r="R45" s="128">
        <v>8.4600000000000009</v>
      </c>
      <c r="U45" s="226">
        <v>-607982.75</v>
      </c>
      <c r="V45" s="226">
        <v>1664645.88</v>
      </c>
      <c r="W45" s="224">
        <v>755884.62</v>
      </c>
      <c r="Y45" s="224">
        <v>395.44</v>
      </c>
      <c r="AA45" s="224">
        <v>1056197</v>
      </c>
      <c r="AB45" s="224">
        <v>123140</v>
      </c>
      <c r="AC45" s="252">
        <v>1361527</v>
      </c>
      <c r="AD45" s="252">
        <v>3500</v>
      </c>
      <c r="AE45" s="252">
        <v>56818</v>
      </c>
      <c r="AF45" s="252">
        <v>367765.64</v>
      </c>
      <c r="AG45" s="252">
        <v>183314.11</v>
      </c>
      <c r="AK45" s="200">
        <f t="shared" si="1"/>
        <v>291905.54000000004</v>
      </c>
      <c r="AL45" s="201">
        <f t="shared" si="2"/>
        <v>9780.3799999999992</v>
      </c>
      <c r="AM45" s="202">
        <f t="shared" si="3"/>
        <v>282125.16000000003</v>
      </c>
      <c r="AN45" s="137">
        <f t="shared" si="4"/>
        <v>1935617.06</v>
      </c>
      <c r="AO45" s="136">
        <f t="shared" si="5"/>
        <v>1972924.75</v>
      </c>
      <c r="AP45" s="207">
        <f t="shared" si="6"/>
        <v>-37307.689999999944</v>
      </c>
    </row>
    <row r="46" spans="1:42" x14ac:dyDescent="0.2">
      <c r="A46" s="106" t="s">
        <v>716</v>
      </c>
      <c r="B46" s="106" t="s">
        <v>717</v>
      </c>
      <c r="C46" s="279">
        <v>4845</v>
      </c>
      <c r="D46" s="132" t="s">
        <v>723</v>
      </c>
      <c r="E46" s="199" t="s">
        <v>723</v>
      </c>
      <c r="F46" s="131">
        <v>588012.9</v>
      </c>
      <c r="G46" s="131">
        <v>0</v>
      </c>
      <c r="H46" s="131">
        <v>73445.86</v>
      </c>
      <c r="K46" s="226">
        <v>3353014.61</v>
      </c>
      <c r="L46" s="226">
        <v>73093.53</v>
      </c>
      <c r="O46" s="128">
        <v>0</v>
      </c>
      <c r="P46" s="128">
        <v>17791.669999999998</v>
      </c>
      <c r="R46" s="128">
        <v>348.46</v>
      </c>
      <c r="U46" s="226">
        <v>3641385.01</v>
      </c>
      <c r="V46" s="226">
        <v>349948.56</v>
      </c>
      <c r="W46" s="224">
        <v>1332429.8500000001</v>
      </c>
      <c r="X46" s="224">
        <v>192000</v>
      </c>
      <c r="Y46" s="224">
        <v>1390.3</v>
      </c>
      <c r="AA46" s="224">
        <v>841442</v>
      </c>
      <c r="AB46" s="224">
        <v>188000</v>
      </c>
      <c r="AC46" s="252">
        <v>1712813</v>
      </c>
      <c r="AE46" s="252">
        <v>29915</v>
      </c>
      <c r="AF46" s="252">
        <v>482980.86</v>
      </c>
      <c r="AG46" s="252">
        <v>207780.07</v>
      </c>
      <c r="AJ46" s="252">
        <v>43680.02</v>
      </c>
      <c r="AK46" s="200">
        <f t="shared" si="1"/>
        <v>661458.76</v>
      </c>
      <c r="AL46" s="201">
        <f t="shared" si="2"/>
        <v>18140.129999999997</v>
      </c>
      <c r="AM46" s="202">
        <f t="shared" si="3"/>
        <v>643318.63</v>
      </c>
      <c r="AN46" s="137">
        <f t="shared" si="4"/>
        <v>2555262.1500000004</v>
      </c>
      <c r="AO46" s="136">
        <f t="shared" si="5"/>
        <v>2477168.9499999997</v>
      </c>
      <c r="AP46" s="207">
        <f t="shared" si="6"/>
        <v>78093.200000000652</v>
      </c>
    </row>
    <row r="47" spans="1:42" x14ac:dyDescent="0.2">
      <c r="A47" s="106" t="s">
        <v>716</v>
      </c>
      <c r="B47" s="106" t="s">
        <v>717</v>
      </c>
      <c r="C47" s="279">
        <v>3469</v>
      </c>
      <c r="D47" s="132" t="s">
        <v>724</v>
      </c>
      <c r="E47" s="199" t="s">
        <v>724</v>
      </c>
      <c r="F47" s="131">
        <v>445834.46</v>
      </c>
      <c r="G47" s="131">
        <v>0</v>
      </c>
      <c r="H47" s="131">
        <v>56891.89</v>
      </c>
      <c r="K47" s="226">
        <v>768917.7</v>
      </c>
      <c r="L47" s="226">
        <v>69005.97</v>
      </c>
      <c r="O47" s="128">
        <v>0</v>
      </c>
      <c r="P47" s="128">
        <v>14913.72</v>
      </c>
      <c r="R47" s="128">
        <v>25.38</v>
      </c>
      <c r="U47" s="226">
        <v>-328144.01</v>
      </c>
      <c r="V47" s="226">
        <v>1610762.41</v>
      </c>
      <c r="W47" s="224">
        <v>1344252.81</v>
      </c>
      <c r="X47" s="224">
        <v>135000</v>
      </c>
      <c r="Y47" s="224">
        <v>571.27</v>
      </c>
      <c r="AA47" s="224">
        <v>825526</v>
      </c>
      <c r="AB47" s="224">
        <v>19000</v>
      </c>
      <c r="AC47" s="252">
        <v>1565416</v>
      </c>
      <c r="AD47" s="252">
        <v>7000</v>
      </c>
      <c r="AE47" s="252">
        <v>39637</v>
      </c>
      <c r="AF47" s="252">
        <v>498442.37</v>
      </c>
      <c r="AG47" s="252">
        <v>170762.19</v>
      </c>
      <c r="AK47" s="200">
        <f t="shared" si="1"/>
        <v>502726.35000000003</v>
      </c>
      <c r="AL47" s="201">
        <f t="shared" si="2"/>
        <v>14939.099999999999</v>
      </c>
      <c r="AM47" s="202">
        <f t="shared" si="3"/>
        <v>487787.25000000006</v>
      </c>
      <c r="AN47" s="137">
        <f t="shared" si="4"/>
        <v>2324350.08</v>
      </c>
      <c r="AO47" s="136">
        <f t="shared" si="5"/>
        <v>2281257.56</v>
      </c>
      <c r="AP47" s="207">
        <f t="shared" si="6"/>
        <v>43092.520000000019</v>
      </c>
    </row>
    <row r="48" spans="1:42" x14ac:dyDescent="0.2">
      <c r="A48" s="106" t="s">
        <v>716</v>
      </c>
      <c r="B48" s="106" t="s">
        <v>717</v>
      </c>
      <c r="C48" s="279">
        <v>2587</v>
      </c>
      <c r="D48" s="132" t="s">
        <v>725</v>
      </c>
      <c r="E48" s="199" t="s">
        <v>725</v>
      </c>
      <c r="F48" s="131">
        <v>405405.31</v>
      </c>
      <c r="G48" s="131">
        <v>0</v>
      </c>
      <c r="H48" s="131">
        <v>92425.54</v>
      </c>
      <c r="K48" s="226">
        <v>856909.88</v>
      </c>
      <c r="L48" s="226">
        <v>58637.62</v>
      </c>
      <c r="O48" s="128">
        <v>0</v>
      </c>
      <c r="P48" s="128">
        <v>13298.69</v>
      </c>
      <c r="R48" s="128">
        <v>251.46</v>
      </c>
      <c r="U48" s="226">
        <v>-1188426.99</v>
      </c>
      <c r="V48" s="226">
        <v>2707380.46</v>
      </c>
      <c r="W48" s="224">
        <v>1007486.81</v>
      </c>
      <c r="X48" s="224">
        <v>135000</v>
      </c>
      <c r="Y48" s="224">
        <v>791.66</v>
      </c>
      <c r="AA48" s="224">
        <v>1058228.8899999999</v>
      </c>
      <c r="AB48" s="224">
        <v>66860</v>
      </c>
      <c r="AC48" s="252">
        <v>1610658.89</v>
      </c>
      <c r="AE48" s="252">
        <v>16390</v>
      </c>
      <c r="AF48" s="252">
        <v>558070.15</v>
      </c>
      <c r="AG48" s="252">
        <v>202373.59</v>
      </c>
      <c r="AK48" s="200">
        <f t="shared" si="1"/>
        <v>497830.85</v>
      </c>
      <c r="AL48" s="201">
        <f t="shared" si="2"/>
        <v>13550.15</v>
      </c>
      <c r="AM48" s="202">
        <f t="shared" si="3"/>
        <v>484280.69999999995</v>
      </c>
      <c r="AN48" s="137">
        <f t="shared" si="4"/>
        <v>2268367.36</v>
      </c>
      <c r="AO48" s="136">
        <f t="shared" si="5"/>
        <v>2387492.63</v>
      </c>
      <c r="AP48" s="207">
        <f t="shared" si="6"/>
        <v>-119125.27000000002</v>
      </c>
    </row>
    <row r="49" spans="1:42" x14ac:dyDescent="0.2">
      <c r="A49" s="106" t="s">
        <v>716</v>
      </c>
      <c r="B49" s="106" t="s">
        <v>717</v>
      </c>
      <c r="C49" s="279">
        <v>1576</v>
      </c>
      <c r="D49" s="132" t="s">
        <v>726</v>
      </c>
      <c r="E49" s="199" t="s">
        <v>726</v>
      </c>
      <c r="F49" s="131">
        <v>567535.37</v>
      </c>
      <c r="G49" s="131">
        <v>0</v>
      </c>
      <c r="H49" s="131">
        <v>10430.83</v>
      </c>
      <c r="K49" s="226">
        <v>755873.21</v>
      </c>
      <c r="L49" s="226">
        <v>119236.3</v>
      </c>
      <c r="O49" s="128">
        <v>0</v>
      </c>
      <c r="P49" s="128">
        <v>10436.629999999999</v>
      </c>
      <c r="R49" s="128">
        <v>16.920000000000002</v>
      </c>
      <c r="U49" s="226">
        <v>-825363.53</v>
      </c>
      <c r="V49" s="226">
        <v>2321309.19</v>
      </c>
      <c r="W49" s="224">
        <v>536229.5</v>
      </c>
      <c r="Y49" s="224">
        <v>1035.52</v>
      </c>
      <c r="AA49" s="224">
        <v>547563</v>
      </c>
      <c r="AB49" s="224">
        <v>43002</v>
      </c>
      <c r="AC49" s="252">
        <v>732436</v>
      </c>
      <c r="AD49" s="252">
        <v>3500</v>
      </c>
      <c r="AE49" s="252">
        <v>33290</v>
      </c>
      <c r="AF49" s="252">
        <v>258440.16</v>
      </c>
      <c r="AG49" s="252">
        <v>153487.35999999999</v>
      </c>
      <c r="AK49" s="200">
        <f t="shared" si="1"/>
        <v>577966.19999999995</v>
      </c>
      <c r="AL49" s="201">
        <f t="shared" si="2"/>
        <v>10453.549999999999</v>
      </c>
      <c r="AM49" s="202">
        <f t="shared" si="3"/>
        <v>567512.64999999991</v>
      </c>
      <c r="AN49" s="137">
        <f t="shared" si="4"/>
        <v>1127830.02</v>
      </c>
      <c r="AO49" s="136">
        <f t="shared" si="5"/>
        <v>1181153.52</v>
      </c>
      <c r="AP49" s="207">
        <f t="shared" si="6"/>
        <v>-53323.5</v>
      </c>
    </row>
    <row r="50" spans="1:42" x14ac:dyDescent="0.2">
      <c r="A50" s="106" t="s">
        <v>716</v>
      </c>
      <c r="B50" s="106" t="s">
        <v>717</v>
      </c>
      <c r="C50" s="279">
        <v>2113</v>
      </c>
      <c r="D50" s="132" t="s">
        <v>727</v>
      </c>
      <c r="E50" s="199" t="s">
        <v>727</v>
      </c>
      <c r="F50" s="131">
        <v>1097336.7</v>
      </c>
      <c r="G50" s="131">
        <v>20000</v>
      </c>
      <c r="H50" s="131">
        <v>29718.26</v>
      </c>
      <c r="K50" s="226">
        <v>494419.92</v>
      </c>
      <c r="L50" s="226">
        <v>102444.17</v>
      </c>
      <c r="O50" s="128">
        <v>0</v>
      </c>
      <c r="P50" s="128">
        <v>7898.04</v>
      </c>
      <c r="R50" s="128">
        <v>36642.300000000003</v>
      </c>
      <c r="U50" s="226">
        <v>355468.56</v>
      </c>
      <c r="V50" s="226">
        <v>991778.49</v>
      </c>
      <c r="W50" s="224">
        <v>519675.48</v>
      </c>
      <c r="X50" s="224">
        <v>75580</v>
      </c>
      <c r="Y50" s="224">
        <v>1473.68</v>
      </c>
      <c r="AA50" s="224">
        <v>686120.4</v>
      </c>
      <c r="AB50" s="224">
        <v>179000</v>
      </c>
      <c r="AC50" s="252">
        <v>774100.4</v>
      </c>
      <c r="AE50" s="252">
        <v>15884</v>
      </c>
      <c r="AF50" s="252">
        <v>217109.82</v>
      </c>
      <c r="AG50" s="252">
        <v>65250.63</v>
      </c>
      <c r="AJ50" s="252">
        <v>37373.050000000003</v>
      </c>
      <c r="AK50" s="200">
        <f t="shared" si="1"/>
        <v>1147054.96</v>
      </c>
      <c r="AL50" s="201">
        <f t="shared" si="2"/>
        <v>44540.340000000004</v>
      </c>
      <c r="AM50" s="202">
        <f t="shared" si="3"/>
        <v>1102514.6199999999</v>
      </c>
      <c r="AN50" s="137">
        <f t="shared" si="4"/>
        <v>1461849.56</v>
      </c>
      <c r="AO50" s="136">
        <f t="shared" si="5"/>
        <v>1109717.8999999999</v>
      </c>
      <c r="AP50" s="207">
        <f t="shared" si="6"/>
        <v>352131.66000000015</v>
      </c>
    </row>
    <row r="51" spans="1:42" x14ac:dyDescent="0.2">
      <c r="A51" s="106" t="s">
        <v>716</v>
      </c>
      <c r="B51" s="106" t="s">
        <v>717</v>
      </c>
      <c r="C51" s="279">
        <v>1780</v>
      </c>
      <c r="D51" s="132" t="s">
        <v>728</v>
      </c>
      <c r="E51" s="199" t="s">
        <v>728</v>
      </c>
      <c r="F51" s="131">
        <v>376506.94</v>
      </c>
      <c r="G51" s="131">
        <v>0</v>
      </c>
      <c r="H51" s="131">
        <v>22437.919999999998</v>
      </c>
      <c r="K51" s="226">
        <v>2863588.3</v>
      </c>
      <c r="L51" s="226">
        <v>110974.48</v>
      </c>
      <c r="P51" s="128">
        <v>22891.52</v>
      </c>
      <c r="R51" s="128">
        <v>8.4600000000000009</v>
      </c>
      <c r="U51" s="226">
        <v>2577629.42</v>
      </c>
      <c r="V51" s="226">
        <v>667821.93000000005</v>
      </c>
      <c r="W51" s="224">
        <v>609063.30000000005</v>
      </c>
      <c r="X51" s="224">
        <v>77000</v>
      </c>
      <c r="Y51" s="224">
        <v>462.82</v>
      </c>
      <c r="AA51" s="224">
        <v>852243.3</v>
      </c>
      <c r="AB51" s="224">
        <v>165700</v>
      </c>
      <c r="AC51" s="252">
        <v>1024662.3</v>
      </c>
      <c r="AD51" s="252">
        <v>3500</v>
      </c>
      <c r="AE51" s="252">
        <v>40334</v>
      </c>
      <c r="AF51" s="252">
        <v>338723.11</v>
      </c>
      <c r="AG51" s="252">
        <v>192093.7</v>
      </c>
      <c r="AK51" s="200">
        <f t="shared" si="1"/>
        <v>398944.86</v>
      </c>
      <c r="AL51" s="201">
        <f t="shared" si="2"/>
        <v>22899.98</v>
      </c>
      <c r="AM51" s="202">
        <f t="shared" si="3"/>
        <v>376044.88</v>
      </c>
      <c r="AN51" s="137">
        <f t="shared" si="4"/>
        <v>1704469.42</v>
      </c>
      <c r="AO51" s="136">
        <f t="shared" si="5"/>
        <v>1599313.11</v>
      </c>
      <c r="AP51" s="207">
        <f t="shared" si="6"/>
        <v>105156.30999999982</v>
      </c>
    </row>
    <row r="52" spans="1:42" x14ac:dyDescent="0.2">
      <c r="A52" s="106" t="s">
        <v>689</v>
      </c>
      <c r="B52" s="106" t="s">
        <v>731</v>
      </c>
      <c r="C52" s="279">
        <v>1148</v>
      </c>
      <c r="D52" s="132" t="s">
        <v>733</v>
      </c>
      <c r="E52" s="199" t="s">
        <v>733</v>
      </c>
      <c r="F52" s="131">
        <v>337457.73</v>
      </c>
      <c r="G52" s="131">
        <v>36999</v>
      </c>
      <c r="H52" s="131">
        <v>9358.4699999999993</v>
      </c>
      <c r="K52" s="226">
        <v>1063311.6100000001</v>
      </c>
      <c r="L52" s="226">
        <v>260774.72</v>
      </c>
      <c r="O52" s="128">
        <v>4300</v>
      </c>
      <c r="P52" s="128">
        <v>10694.99</v>
      </c>
      <c r="R52" s="128">
        <v>2388</v>
      </c>
      <c r="U52" s="226">
        <v>-445421.24</v>
      </c>
      <c r="V52" s="226">
        <v>2139773.89</v>
      </c>
      <c r="W52" s="224">
        <v>689916.47</v>
      </c>
      <c r="Y52" s="224">
        <v>1196.8399999999999</v>
      </c>
      <c r="AA52" s="224">
        <v>473012.1</v>
      </c>
      <c r="AC52" s="252">
        <v>569512.1</v>
      </c>
      <c r="AE52" s="252">
        <v>35428</v>
      </c>
      <c r="AF52" s="252">
        <v>367384.84</v>
      </c>
      <c r="AG52" s="252">
        <v>173634.58</v>
      </c>
      <c r="AJ52" s="252">
        <v>22000</v>
      </c>
      <c r="AK52" s="200">
        <f t="shared" si="1"/>
        <v>383815.19999999995</v>
      </c>
      <c r="AL52" s="201">
        <f t="shared" si="2"/>
        <v>17382.989999999998</v>
      </c>
      <c r="AM52" s="202">
        <f t="shared" si="3"/>
        <v>366432.20999999996</v>
      </c>
      <c r="AN52" s="137">
        <f t="shared" si="4"/>
        <v>1164125.4099999999</v>
      </c>
      <c r="AO52" s="136">
        <f t="shared" si="5"/>
        <v>1167959.52</v>
      </c>
      <c r="AP52" s="207">
        <f t="shared" si="6"/>
        <v>-3834.1100000001024</v>
      </c>
    </row>
    <row r="53" spans="1:42" x14ac:dyDescent="0.2">
      <c r="A53" s="106" t="s">
        <v>689</v>
      </c>
      <c r="B53" s="106" t="s">
        <v>731</v>
      </c>
      <c r="C53" s="279">
        <v>600</v>
      </c>
      <c r="D53" s="132" t="s">
        <v>734</v>
      </c>
      <c r="E53" s="199" t="s">
        <v>734</v>
      </c>
      <c r="F53" s="131">
        <v>478294.03</v>
      </c>
      <c r="G53" s="131">
        <v>69693</v>
      </c>
      <c r="H53" s="131">
        <v>15232</v>
      </c>
      <c r="K53" s="226">
        <v>454512.56</v>
      </c>
      <c r="L53" s="226">
        <v>169363.47</v>
      </c>
      <c r="O53" s="128">
        <v>0</v>
      </c>
      <c r="P53" s="128">
        <v>10016.719999999999</v>
      </c>
      <c r="R53" s="128">
        <v>20172</v>
      </c>
      <c r="U53" s="226">
        <v>739508.99</v>
      </c>
      <c r="V53" s="226">
        <v>293207.49</v>
      </c>
      <c r="W53" s="224">
        <v>721868.43</v>
      </c>
      <c r="Y53" s="224">
        <v>1381.68</v>
      </c>
      <c r="AA53" s="224">
        <v>184968</v>
      </c>
      <c r="AC53" s="252">
        <v>431768</v>
      </c>
      <c r="AE53" s="252">
        <v>13638</v>
      </c>
      <c r="AF53" s="252">
        <v>269733.81</v>
      </c>
      <c r="AG53" s="252">
        <v>68888.44</v>
      </c>
      <c r="AK53" s="200">
        <f t="shared" si="1"/>
        <v>563219.03</v>
      </c>
      <c r="AL53" s="201">
        <f t="shared" si="2"/>
        <v>30188.720000000001</v>
      </c>
      <c r="AM53" s="202">
        <f t="shared" si="3"/>
        <v>533030.31000000006</v>
      </c>
      <c r="AN53" s="137">
        <f t="shared" si="4"/>
        <v>908218.1100000001</v>
      </c>
      <c r="AO53" s="136">
        <f t="shared" si="5"/>
        <v>784028.25</v>
      </c>
      <c r="AP53" s="207">
        <f t="shared" si="6"/>
        <v>124189.8600000001</v>
      </c>
    </row>
    <row r="54" spans="1:42" x14ac:dyDescent="0.2">
      <c r="A54" s="106" t="s">
        <v>689</v>
      </c>
      <c r="B54" s="106" t="s">
        <v>731</v>
      </c>
      <c r="C54" s="279">
        <v>1963</v>
      </c>
      <c r="D54" s="132" t="s">
        <v>735</v>
      </c>
      <c r="E54" s="199" t="s">
        <v>735</v>
      </c>
      <c r="F54" s="131">
        <v>256793.72</v>
      </c>
      <c r="G54" s="131">
        <v>40072</v>
      </c>
      <c r="H54" s="131">
        <v>27615.81</v>
      </c>
      <c r="K54" s="226">
        <v>941873.7</v>
      </c>
      <c r="L54" s="226">
        <v>217257.09</v>
      </c>
      <c r="O54" s="128">
        <v>4363</v>
      </c>
      <c r="P54" s="128">
        <v>21592.25</v>
      </c>
      <c r="R54" s="128">
        <v>4844</v>
      </c>
      <c r="U54" s="226">
        <v>-329000.25</v>
      </c>
      <c r="V54" s="226">
        <v>1946315.03</v>
      </c>
      <c r="W54" s="224">
        <v>887001.99</v>
      </c>
      <c r="X54" s="224">
        <v>11705</v>
      </c>
      <c r="Y54" s="224">
        <v>1264.17</v>
      </c>
      <c r="AA54" s="224">
        <v>731107.5</v>
      </c>
      <c r="AC54" s="252">
        <v>993207.5</v>
      </c>
      <c r="AD54" s="252">
        <v>3500</v>
      </c>
      <c r="AE54" s="252">
        <v>24098</v>
      </c>
      <c r="AF54" s="252">
        <v>601504.71</v>
      </c>
      <c r="AG54" s="252">
        <v>173270.16</v>
      </c>
      <c r="AK54" s="200">
        <f t="shared" si="1"/>
        <v>324481.52999999997</v>
      </c>
      <c r="AL54" s="201">
        <f t="shared" si="2"/>
        <v>30799.25</v>
      </c>
      <c r="AM54" s="202">
        <f t="shared" si="3"/>
        <v>293682.27999999997</v>
      </c>
      <c r="AN54" s="137">
        <f t="shared" si="4"/>
        <v>1631078.6600000001</v>
      </c>
      <c r="AO54" s="136">
        <f t="shared" si="5"/>
        <v>1795580.3699999999</v>
      </c>
      <c r="AP54" s="207">
        <f t="shared" si="6"/>
        <v>-164501.70999999973</v>
      </c>
    </row>
    <row r="55" spans="1:42" x14ac:dyDescent="0.2">
      <c r="A55" s="106" t="s">
        <v>689</v>
      </c>
      <c r="B55" s="106" t="s">
        <v>731</v>
      </c>
      <c r="C55" s="279">
        <v>3524</v>
      </c>
      <c r="D55" s="132" t="s">
        <v>736</v>
      </c>
      <c r="E55" s="199" t="s">
        <v>736</v>
      </c>
      <c r="F55" s="131">
        <v>557409.55000000005</v>
      </c>
      <c r="G55" s="131">
        <v>56000.5</v>
      </c>
      <c r="H55" s="131">
        <v>33752</v>
      </c>
      <c r="K55" s="226">
        <v>990996.87</v>
      </c>
      <c r="L55" s="226">
        <v>289022.96000000002</v>
      </c>
      <c r="O55" s="128">
        <v>18000</v>
      </c>
      <c r="P55" s="128">
        <v>22424.91</v>
      </c>
      <c r="R55" s="128">
        <v>5299</v>
      </c>
      <c r="U55" s="226">
        <v>-447818.13</v>
      </c>
      <c r="V55" s="226">
        <v>2217512.62</v>
      </c>
      <c r="W55" s="224">
        <v>1321234.55</v>
      </c>
      <c r="X55" s="224">
        <v>80780</v>
      </c>
      <c r="Y55" s="224">
        <v>1662.31</v>
      </c>
      <c r="AA55" s="224">
        <v>846492.55</v>
      </c>
      <c r="AC55" s="252">
        <v>1231152.55</v>
      </c>
      <c r="AD55" s="252">
        <v>7000</v>
      </c>
      <c r="AE55" s="252">
        <v>14699.5</v>
      </c>
      <c r="AF55" s="252">
        <v>692831.91</v>
      </c>
      <c r="AG55" s="252">
        <v>192721.97</v>
      </c>
      <c r="AK55" s="200">
        <f t="shared" si="1"/>
        <v>647162.05000000005</v>
      </c>
      <c r="AL55" s="201">
        <f t="shared" si="2"/>
        <v>45723.91</v>
      </c>
      <c r="AM55" s="202">
        <f t="shared" si="3"/>
        <v>601438.14</v>
      </c>
      <c r="AN55" s="137">
        <f t="shared" si="4"/>
        <v>2250169.41</v>
      </c>
      <c r="AO55" s="136">
        <f t="shared" si="5"/>
        <v>2138405.9300000002</v>
      </c>
      <c r="AP55" s="207">
        <f t="shared" si="6"/>
        <v>111763.47999999998</v>
      </c>
    </row>
    <row r="56" spans="1:42" x14ac:dyDescent="0.2">
      <c r="A56" s="106" t="s">
        <v>689</v>
      </c>
      <c r="B56" s="106" t="s">
        <v>731</v>
      </c>
      <c r="C56" s="279">
        <v>4129</v>
      </c>
      <c r="D56" s="132" t="s">
        <v>737</v>
      </c>
      <c r="E56" s="199" t="s">
        <v>737</v>
      </c>
      <c r="F56" s="131">
        <v>435474.13</v>
      </c>
      <c r="G56" s="131">
        <v>72786.5</v>
      </c>
      <c r="H56" s="131">
        <v>44810</v>
      </c>
      <c r="K56" s="226">
        <v>859154.72</v>
      </c>
      <c r="L56" s="226">
        <v>258582.2</v>
      </c>
      <c r="O56" s="128">
        <v>5975</v>
      </c>
      <c r="P56" s="128">
        <v>25555.17</v>
      </c>
      <c r="R56" s="128">
        <v>6421</v>
      </c>
      <c r="U56" s="226">
        <v>-260418.92</v>
      </c>
      <c r="V56" s="226">
        <v>1921030.3</v>
      </c>
      <c r="W56" s="224">
        <v>1328257.94</v>
      </c>
      <c r="X56" s="224">
        <v>93821</v>
      </c>
      <c r="Y56" s="224">
        <v>1600.19</v>
      </c>
      <c r="AA56" s="224">
        <v>721830.5</v>
      </c>
      <c r="AC56" s="252">
        <v>1148770.5</v>
      </c>
      <c r="AD56" s="252">
        <v>7000</v>
      </c>
      <c r="AE56" s="252">
        <v>13228</v>
      </c>
      <c r="AF56" s="252">
        <v>795758.09</v>
      </c>
      <c r="AG56" s="252">
        <v>208508.04</v>
      </c>
      <c r="AK56" s="200">
        <f t="shared" si="1"/>
        <v>553070.63</v>
      </c>
      <c r="AL56" s="201">
        <f t="shared" si="2"/>
        <v>37951.17</v>
      </c>
      <c r="AM56" s="202">
        <f t="shared" si="3"/>
        <v>515119.46</v>
      </c>
      <c r="AN56" s="137">
        <f t="shared" si="4"/>
        <v>2145509.63</v>
      </c>
      <c r="AO56" s="136">
        <f t="shared" si="5"/>
        <v>2173264.63</v>
      </c>
      <c r="AP56" s="207">
        <f t="shared" si="6"/>
        <v>-27755</v>
      </c>
    </row>
    <row r="57" spans="1:42" x14ac:dyDescent="0.2">
      <c r="A57" s="106" t="s">
        <v>689</v>
      </c>
      <c r="B57" s="106" t="s">
        <v>731</v>
      </c>
      <c r="C57" s="279">
        <v>2325</v>
      </c>
      <c r="D57" s="132" t="s">
        <v>738</v>
      </c>
      <c r="E57" s="199" t="s">
        <v>738</v>
      </c>
      <c r="F57" s="131">
        <v>581389.55000000005</v>
      </c>
      <c r="G57" s="131">
        <v>29037</v>
      </c>
      <c r="H57" s="131">
        <v>76348</v>
      </c>
      <c r="K57" s="226">
        <v>783497.51</v>
      </c>
      <c r="L57" s="226">
        <v>286760.26</v>
      </c>
      <c r="O57" s="128">
        <v>7000</v>
      </c>
      <c r="P57" s="128">
        <v>24145.119999999999</v>
      </c>
      <c r="R57" s="128">
        <v>1166.45</v>
      </c>
      <c r="U57" s="226">
        <v>-25188.91</v>
      </c>
      <c r="V57" s="226">
        <v>1915444.77</v>
      </c>
      <c r="W57" s="224">
        <v>998310.5</v>
      </c>
      <c r="X57" s="224">
        <v>35182.050000000003</v>
      </c>
      <c r="Y57" s="224">
        <v>1857.72</v>
      </c>
      <c r="AA57" s="224">
        <v>1014444.38</v>
      </c>
      <c r="AB57" s="224">
        <v>10000</v>
      </c>
      <c r="AC57" s="252">
        <v>1215692.3799999999</v>
      </c>
      <c r="AE57" s="252">
        <v>38252</v>
      </c>
      <c r="AF57" s="252">
        <v>695439.41</v>
      </c>
      <c r="AG57" s="252">
        <v>225945.97</v>
      </c>
      <c r="AJ57" s="252">
        <v>50000</v>
      </c>
      <c r="AK57" s="200">
        <f t="shared" si="1"/>
        <v>686774.55</v>
      </c>
      <c r="AL57" s="201">
        <f t="shared" si="2"/>
        <v>32311.57</v>
      </c>
      <c r="AM57" s="202">
        <f t="shared" si="3"/>
        <v>654462.9800000001</v>
      </c>
      <c r="AN57" s="137">
        <f t="shared" si="4"/>
        <v>2059794.65</v>
      </c>
      <c r="AO57" s="136">
        <f t="shared" si="5"/>
        <v>2225329.7600000002</v>
      </c>
      <c r="AP57" s="207">
        <f t="shared" si="6"/>
        <v>-165535.11000000034</v>
      </c>
    </row>
    <row r="58" spans="1:42" x14ac:dyDescent="0.2">
      <c r="A58" s="106" t="s">
        <v>689</v>
      </c>
      <c r="B58" s="106" t="s">
        <v>731</v>
      </c>
      <c r="C58" s="279">
        <v>1841</v>
      </c>
      <c r="D58" s="132" t="s">
        <v>739</v>
      </c>
      <c r="E58" s="199" t="s">
        <v>739</v>
      </c>
      <c r="F58" s="131">
        <v>373334.35</v>
      </c>
      <c r="G58" s="131">
        <v>25926</v>
      </c>
      <c r="H58" s="131">
        <v>22956.1</v>
      </c>
      <c r="K58" s="226">
        <v>745623.07</v>
      </c>
      <c r="L58" s="226">
        <v>271822.58</v>
      </c>
      <c r="O58" s="128">
        <v>6066</v>
      </c>
      <c r="P58" s="128">
        <v>19998.919999999998</v>
      </c>
      <c r="R58" s="128">
        <v>1809</v>
      </c>
      <c r="U58" s="226">
        <v>-199816.51</v>
      </c>
      <c r="V58" s="226">
        <v>1650781.62</v>
      </c>
      <c r="W58" s="224">
        <v>1246129.5</v>
      </c>
      <c r="Y58" s="224">
        <v>1353.76</v>
      </c>
      <c r="AA58" s="224">
        <v>375629</v>
      </c>
      <c r="AC58" s="252">
        <v>885332.42</v>
      </c>
      <c r="AD58" s="252">
        <v>39310</v>
      </c>
      <c r="AE58" s="252">
        <v>16978</v>
      </c>
      <c r="AF58" s="252">
        <v>554084.81999999995</v>
      </c>
      <c r="AG58" s="252">
        <v>166583.95000000001</v>
      </c>
      <c r="AK58" s="200">
        <f t="shared" si="1"/>
        <v>422216.44999999995</v>
      </c>
      <c r="AL58" s="201">
        <f t="shared" si="2"/>
        <v>27873.919999999998</v>
      </c>
      <c r="AM58" s="202">
        <f t="shared" si="3"/>
        <v>394342.52999999997</v>
      </c>
      <c r="AN58" s="137">
        <f t="shared" si="4"/>
        <v>1623112.26</v>
      </c>
      <c r="AO58" s="136">
        <f t="shared" si="5"/>
        <v>1662289.19</v>
      </c>
      <c r="AP58" s="207">
        <f t="shared" si="6"/>
        <v>-39176.929999999935</v>
      </c>
    </row>
    <row r="59" spans="1:42" x14ac:dyDescent="0.2">
      <c r="A59" s="106" t="s">
        <v>689</v>
      </c>
      <c r="B59" s="106" t="s">
        <v>731</v>
      </c>
      <c r="C59" s="279">
        <v>1982</v>
      </c>
      <c r="D59" s="132" t="s">
        <v>740</v>
      </c>
      <c r="E59" s="199" t="s">
        <v>740</v>
      </c>
      <c r="F59" s="131">
        <v>100757.61</v>
      </c>
      <c r="G59" s="131">
        <v>30022</v>
      </c>
      <c r="H59" s="131">
        <v>11436.43</v>
      </c>
      <c r="K59" s="226">
        <v>1148283.51</v>
      </c>
      <c r="L59" s="226">
        <v>233229.18</v>
      </c>
      <c r="O59" s="128">
        <v>1380</v>
      </c>
      <c r="P59" s="128">
        <v>21118.99</v>
      </c>
      <c r="R59" s="128">
        <v>1990.12</v>
      </c>
      <c r="U59" s="226">
        <v>-363361.49</v>
      </c>
      <c r="V59" s="226">
        <v>2032099.69</v>
      </c>
      <c r="W59" s="224">
        <v>899215.53</v>
      </c>
      <c r="X59" s="224">
        <v>11387</v>
      </c>
      <c r="Y59" s="224">
        <v>839.5</v>
      </c>
      <c r="AA59" s="224">
        <v>465843</v>
      </c>
      <c r="AC59" s="252">
        <v>846273</v>
      </c>
      <c r="AD59" s="252">
        <v>3500</v>
      </c>
      <c r="AE59" s="252">
        <v>14828</v>
      </c>
      <c r="AF59" s="252">
        <v>488044.41</v>
      </c>
      <c r="AG59" s="252">
        <v>194138.2</v>
      </c>
      <c r="AK59" s="200">
        <f t="shared" si="1"/>
        <v>142216.04</v>
      </c>
      <c r="AL59" s="201">
        <f t="shared" si="2"/>
        <v>24489.11</v>
      </c>
      <c r="AM59" s="202">
        <f t="shared" si="3"/>
        <v>117726.93000000001</v>
      </c>
      <c r="AN59" s="137">
        <f t="shared" si="4"/>
        <v>1377285.03</v>
      </c>
      <c r="AO59" s="136">
        <f t="shared" si="5"/>
        <v>1546783.6099999999</v>
      </c>
      <c r="AP59" s="207">
        <f t="shared" si="6"/>
        <v>-169498.57999999984</v>
      </c>
    </row>
    <row r="60" spans="1:42" x14ac:dyDescent="0.2">
      <c r="A60" s="106" t="s">
        <v>689</v>
      </c>
      <c r="B60" s="106" t="s">
        <v>731</v>
      </c>
      <c r="C60" s="279">
        <v>4846</v>
      </c>
      <c r="D60" s="132" t="s">
        <v>741</v>
      </c>
      <c r="E60" s="199" t="s">
        <v>741</v>
      </c>
      <c r="F60" s="131">
        <v>170737.64</v>
      </c>
      <c r="G60" s="131">
        <v>75907</v>
      </c>
      <c r="H60" s="131">
        <v>60000</v>
      </c>
      <c r="K60" s="226">
        <v>1673783.45</v>
      </c>
      <c r="L60" s="226">
        <v>286306.8</v>
      </c>
      <c r="O60" s="128">
        <v>29200</v>
      </c>
      <c r="P60" s="128">
        <v>36415.699999999997</v>
      </c>
      <c r="R60" s="128">
        <v>7008</v>
      </c>
      <c r="U60" s="226">
        <v>1053249.73</v>
      </c>
      <c r="V60" s="226">
        <v>1174038.5</v>
      </c>
      <c r="W60" s="224">
        <v>1830000.91</v>
      </c>
      <c r="X60" s="224">
        <v>70305</v>
      </c>
      <c r="Y60" s="224">
        <v>1289.96</v>
      </c>
      <c r="AA60" s="224">
        <v>696044.5</v>
      </c>
      <c r="AC60" s="252">
        <v>1361714.5</v>
      </c>
      <c r="AE60" s="252">
        <v>13008</v>
      </c>
      <c r="AF60" s="252">
        <v>1038640.23</v>
      </c>
      <c r="AG60" s="252">
        <v>217454.68</v>
      </c>
      <c r="AK60" s="200">
        <f t="shared" si="1"/>
        <v>306644.64</v>
      </c>
      <c r="AL60" s="201">
        <f t="shared" si="2"/>
        <v>72623.7</v>
      </c>
      <c r="AM60" s="202">
        <f t="shared" si="3"/>
        <v>234020.94</v>
      </c>
      <c r="AN60" s="137">
        <f t="shared" si="4"/>
        <v>2597640.37</v>
      </c>
      <c r="AO60" s="136">
        <f t="shared" si="5"/>
        <v>2630817.41</v>
      </c>
      <c r="AP60" s="207">
        <f t="shared" si="6"/>
        <v>-33177.040000000037</v>
      </c>
    </row>
    <row r="61" spans="1:42" x14ac:dyDescent="0.2">
      <c r="A61" s="106" t="s">
        <v>689</v>
      </c>
      <c r="B61" s="106" t="s">
        <v>731</v>
      </c>
      <c r="C61" s="279">
        <v>5177</v>
      </c>
      <c r="D61" s="132" t="s">
        <v>742</v>
      </c>
      <c r="E61" s="199" t="s">
        <v>742</v>
      </c>
      <c r="F61" s="131">
        <v>743075.79</v>
      </c>
      <c r="G61" s="131">
        <v>189979.5</v>
      </c>
      <c r="H61" s="131">
        <v>49759.45</v>
      </c>
      <c r="K61" s="226">
        <v>1337007.6399999999</v>
      </c>
      <c r="L61" s="226">
        <v>520191.61</v>
      </c>
      <c r="O61" s="128">
        <v>15450</v>
      </c>
      <c r="P61" s="128">
        <v>50574.55</v>
      </c>
      <c r="R61" s="128">
        <v>10478.23</v>
      </c>
      <c r="U61" s="226">
        <v>-989023.48</v>
      </c>
      <c r="V61" s="226">
        <v>3795531.45</v>
      </c>
      <c r="W61" s="224">
        <v>1824727.16</v>
      </c>
      <c r="X61" s="224">
        <v>26860</v>
      </c>
      <c r="Y61" s="224">
        <v>2729.87</v>
      </c>
      <c r="AA61" s="224">
        <v>1132097.8700000001</v>
      </c>
      <c r="AC61" s="252">
        <v>1832498.55</v>
      </c>
      <c r="AD61" s="252">
        <v>14000</v>
      </c>
      <c r="AE61" s="252">
        <v>35873.68</v>
      </c>
      <c r="AF61" s="252">
        <v>832408.41</v>
      </c>
      <c r="AG61" s="252">
        <v>302631.02</v>
      </c>
      <c r="AJ61" s="252">
        <v>12000</v>
      </c>
      <c r="AK61" s="200">
        <f t="shared" si="1"/>
        <v>982814.74</v>
      </c>
      <c r="AL61" s="201">
        <f t="shared" si="2"/>
        <v>76502.78</v>
      </c>
      <c r="AM61" s="202">
        <f t="shared" si="3"/>
        <v>906311.96</v>
      </c>
      <c r="AN61" s="137">
        <f t="shared" si="4"/>
        <v>2986414.9000000004</v>
      </c>
      <c r="AO61" s="136">
        <f t="shared" si="5"/>
        <v>3029411.66</v>
      </c>
      <c r="AP61" s="207">
        <f t="shared" si="6"/>
        <v>-42996.759999999776</v>
      </c>
    </row>
    <row r="62" spans="1:42" x14ac:dyDescent="0.2">
      <c r="A62" s="106" t="s">
        <v>689</v>
      </c>
      <c r="B62" s="106" t="s">
        <v>731</v>
      </c>
      <c r="C62" s="279">
        <v>3373</v>
      </c>
      <c r="D62" s="132" t="s">
        <v>743</v>
      </c>
      <c r="E62" s="199" t="s">
        <v>743</v>
      </c>
      <c r="F62" s="131">
        <v>242769.66</v>
      </c>
      <c r="G62" s="131">
        <v>50243</v>
      </c>
      <c r="H62" s="131">
        <v>62078.25</v>
      </c>
      <c r="K62" s="226">
        <v>716201.29</v>
      </c>
      <c r="L62" s="226">
        <v>286355.26</v>
      </c>
      <c r="O62" s="128">
        <v>45048</v>
      </c>
      <c r="P62" s="128">
        <v>30542.82</v>
      </c>
      <c r="R62" s="128">
        <v>4582.6499999999996</v>
      </c>
      <c r="U62" s="226">
        <v>-373858.99</v>
      </c>
      <c r="V62" s="226">
        <v>1606269.64</v>
      </c>
      <c r="W62" s="224">
        <v>1299946.29</v>
      </c>
      <c r="Y62" s="224">
        <v>1093.45</v>
      </c>
      <c r="AA62" s="224">
        <v>720952</v>
      </c>
      <c r="AB62" s="224">
        <v>70000</v>
      </c>
      <c r="AC62" s="252">
        <v>1162572</v>
      </c>
      <c r="AE62" s="252">
        <v>1190</v>
      </c>
      <c r="AF62" s="252">
        <v>701668.53</v>
      </c>
      <c r="AG62" s="252">
        <v>181497.87</v>
      </c>
      <c r="AK62" s="200">
        <f t="shared" si="1"/>
        <v>355090.91000000003</v>
      </c>
      <c r="AL62" s="201">
        <f t="shared" si="2"/>
        <v>80173.47</v>
      </c>
      <c r="AM62" s="202">
        <f t="shared" si="3"/>
        <v>274917.44000000006</v>
      </c>
      <c r="AN62" s="137">
        <f t="shared" si="4"/>
        <v>2091991.74</v>
      </c>
      <c r="AO62" s="136">
        <f t="shared" si="5"/>
        <v>2046928.4</v>
      </c>
      <c r="AP62" s="207">
        <f t="shared" si="6"/>
        <v>45063.340000000084</v>
      </c>
    </row>
    <row r="63" spans="1:42" x14ac:dyDescent="0.2">
      <c r="A63" s="106" t="s">
        <v>689</v>
      </c>
      <c r="B63" s="106" t="s">
        <v>731</v>
      </c>
      <c r="C63" s="279">
        <v>2100</v>
      </c>
      <c r="D63" s="132" t="s">
        <v>744</v>
      </c>
      <c r="E63" s="199" t="s">
        <v>744</v>
      </c>
      <c r="F63" s="131">
        <v>240434.9</v>
      </c>
      <c r="G63" s="131">
        <v>99474</v>
      </c>
      <c r="H63" s="131">
        <v>57843.56</v>
      </c>
      <c r="K63" s="226">
        <v>442624.2</v>
      </c>
      <c r="L63" s="226">
        <v>233759.35999999999</v>
      </c>
      <c r="O63" s="128">
        <v>12000</v>
      </c>
      <c r="P63" s="128">
        <v>26659.5</v>
      </c>
      <c r="R63" s="128">
        <v>10951.92</v>
      </c>
      <c r="U63" s="226">
        <v>-1728594.33</v>
      </c>
      <c r="V63" s="226">
        <v>2640334.33</v>
      </c>
      <c r="W63" s="224">
        <v>923333.07</v>
      </c>
      <c r="X63" s="224">
        <v>32488</v>
      </c>
      <c r="Y63" s="224">
        <v>917.07</v>
      </c>
      <c r="AA63" s="224">
        <v>712515</v>
      </c>
      <c r="AC63" s="252">
        <v>821415</v>
      </c>
      <c r="AE63" s="252">
        <v>15288</v>
      </c>
      <c r="AF63" s="252">
        <v>629010.41</v>
      </c>
      <c r="AG63" s="252">
        <v>90755.13</v>
      </c>
      <c r="AK63" s="200">
        <f t="shared" si="1"/>
        <v>397752.46</v>
      </c>
      <c r="AL63" s="201">
        <f t="shared" si="2"/>
        <v>49611.42</v>
      </c>
      <c r="AM63" s="202">
        <f t="shared" si="3"/>
        <v>348141.04000000004</v>
      </c>
      <c r="AN63" s="137">
        <f t="shared" si="4"/>
        <v>1669253.14</v>
      </c>
      <c r="AO63" s="136">
        <f t="shared" si="5"/>
        <v>1556468.54</v>
      </c>
      <c r="AP63" s="207">
        <f t="shared" si="6"/>
        <v>112784.59999999986</v>
      </c>
    </row>
    <row r="64" spans="1:42" x14ac:dyDescent="0.2">
      <c r="A64" s="106" t="s">
        <v>689</v>
      </c>
      <c r="B64" s="106" t="s">
        <v>731</v>
      </c>
      <c r="C64" s="279">
        <v>4881</v>
      </c>
      <c r="D64" s="132" t="s">
        <v>745</v>
      </c>
      <c r="E64" s="199" t="s">
        <v>745</v>
      </c>
      <c r="F64" s="131">
        <v>194349.36</v>
      </c>
      <c r="G64" s="131">
        <v>37671</v>
      </c>
      <c r="H64" s="131">
        <v>13521.78</v>
      </c>
      <c r="K64" s="226">
        <v>1915757.03</v>
      </c>
      <c r="L64" s="226">
        <v>230415.8</v>
      </c>
      <c r="O64" s="128">
        <v>10332</v>
      </c>
      <c r="P64" s="128">
        <v>25434.89</v>
      </c>
      <c r="R64" s="128">
        <v>2288</v>
      </c>
      <c r="U64" s="226">
        <v>460522.08</v>
      </c>
      <c r="V64" s="226">
        <v>2029021.21</v>
      </c>
      <c r="W64" s="224">
        <v>634365.65</v>
      </c>
      <c r="Y64" s="224">
        <v>872.61</v>
      </c>
      <c r="AA64" s="224">
        <v>420304.5</v>
      </c>
      <c r="AB64" s="224">
        <v>24000</v>
      </c>
      <c r="AC64" s="252">
        <v>475304.5</v>
      </c>
      <c r="AE64" s="252">
        <v>12618</v>
      </c>
      <c r="AF64" s="252">
        <v>508661.08</v>
      </c>
      <c r="AG64" s="252">
        <v>218842.39</v>
      </c>
      <c r="AK64" s="200">
        <f t="shared" si="1"/>
        <v>245542.13999999998</v>
      </c>
      <c r="AL64" s="201">
        <f t="shared" si="2"/>
        <v>38054.89</v>
      </c>
      <c r="AM64" s="202">
        <f t="shared" si="3"/>
        <v>207487.25</v>
      </c>
      <c r="AN64" s="137">
        <f t="shared" si="4"/>
        <v>1079542.76</v>
      </c>
      <c r="AO64" s="136">
        <f t="shared" si="5"/>
        <v>1215425.9700000002</v>
      </c>
      <c r="AP64" s="207">
        <f t="shared" si="6"/>
        <v>-135883.2100000002</v>
      </c>
    </row>
    <row r="65" spans="1:42" x14ac:dyDescent="0.2">
      <c r="A65" s="106" t="s">
        <v>747</v>
      </c>
      <c r="B65" s="106" t="s">
        <v>748</v>
      </c>
      <c r="C65" s="279">
        <v>1307</v>
      </c>
      <c r="D65" s="132" t="s">
        <v>750</v>
      </c>
      <c r="E65" s="199" t="s">
        <v>750</v>
      </c>
      <c r="F65" s="131">
        <v>454494.45</v>
      </c>
      <c r="G65" s="131">
        <v>0</v>
      </c>
      <c r="H65" s="131">
        <v>36581.86</v>
      </c>
      <c r="K65" s="226">
        <v>2608987.31</v>
      </c>
      <c r="L65" s="226">
        <v>11922.6</v>
      </c>
      <c r="O65" s="128">
        <v>14890</v>
      </c>
      <c r="P65" s="128">
        <v>23600</v>
      </c>
      <c r="R65" s="128">
        <v>27600</v>
      </c>
      <c r="U65" s="226">
        <v>2283176.7799999998</v>
      </c>
      <c r="V65" s="226">
        <v>849648.43</v>
      </c>
      <c r="W65" s="224">
        <v>790084.56</v>
      </c>
      <c r="X65" s="224">
        <v>32593</v>
      </c>
      <c r="Y65" s="224">
        <v>655.75</v>
      </c>
      <c r="AA65" s="224">
        <v>907659</v>
      </c>
      <c r="AC65" s="252">
        <v>1207054</v>
      </c>
      <c r="AD65" s="252">
        <v>3500</v>
      </c>
      <c r="AE65" s="252">
        <v>56607</v>
      </c>
      <c r="AF65" s="252">
        <v>406371.25</v>
      </c>
      <c r="AG65" s="252">
        <v>144389.04999999999</v>
      </c>
      <c r="AK65" s="200">
        <f t="shared" si="1"/>
        <v>491076.31</v>
      </c>
      <c r="AL65" s="201">
        <f t="shared" si="2"/>
        <v>66090</v>
      </c>
      <c r="AM65" s="202">
        <f t="shared" si="3"/>
        <v>424986.31</v>
      </c>
      <c r="AN65" s="137">
        <f t="shared" si="4"/>
        <v>1730992.31</v>
      </c>
      <c r="AO65" s="136">
        <f t="shared" si="5"/>
        <v>1817921.3</v>
      </c>
      <c r="AP65" s="207">
        <f t="shared" si="6"/>
        <v>-86928.989999999991</v>
      </c>
    </row>
    <row r="66" spans="1:42" x14ac:dyDescent="0.2">
      <c r="A66" s="106" t="s">
        <v>747</v>
      </c>
      <c r="B66" s="106" t="s">
        <v>748</v>
      </c>
      <c r="C66" s="279">
        <v>1403</v>
      </c>
      <c r="D66" s="132" t="s">
        <v>751</v>
      </c>
      <c r="E66" s="199" t="s">
        <v>751</v>
      </c>
      <c r="F66" s="131">
        <v>515547</v>
      </c>
      <c r="G66" s="131">
        <v>0</v>
      </c>
      <c r="H66" s="131">
        <v>27771.65</v>
      </c>
      <c r="K66" s="226">
        <v>894580.77</v>
      </c>
      <c r="L66" s="226">
        <v>86228.15</v>
      </c>
      <c r="R66" s="128">
        <v>174.26</v>
      </c>
      <c r="U66" s="226">
        <v>-930602.08</v>
      </c>
      <c r="V66" s="226">
        <v>2366925.61</v>
      </c>
      <c r="W66" s="224">
        <v>665213.98</v>
      </c>
      <c r="X66" s="224">
        <v>136060</v>
      </c>
      <c r="Y66" s="224">
        <v>527.19000000000005</v>
      </c>
      <c r="AA66" s="224">
        <v>939321.61</v>
      </c>
      <c r="AB66" s="224">
        <v>16500</v>
      </c>
      <c r="AC66" s="252">
        <v>1089021.6100000001</v>
      </c>
      <c r="AD66" s="252">
        <v>3500</v>
      </c>
      <c r="AE66" s="252">
        <v>13662</v>
      </c>
      <c r="AF66" s="252">
        <v>374369.84</v>
      </c>
      <c r="AG66" s="252">
        <v>189439.55</v>
      </c>
      <c r="AK66" s="200">
        <f t="shared" si="1"/>
        <v>543318.65</v>
      </c>
      <c r="AL66" s="201">
        <f t="shared" si="2"/>
        <v>174.26</v>
      </c>
      <c r="AM66" s="202">
        <f t="shared" si="3"/>
        <v>543144.39</v>
      </c>
      <c r="AN66" s="137">
        <f t="shared" si="4"/>
        <v>1757622.7799999998</v>
      </c>
      <c r="AO66" s="136">
        <f t="shared" si="5"/>
        <v>1669993.0000000002</v>
      </c>
      <c r="AP66" s="207">
        <f t="shared" si="6"/>
        <v>87629.779999999562</v>
      </c>
    </row>
    <row r="67" spans="1:42" x14ac:dyDescent="0.2">
      <c r="A67" s="106" t="s">
        <v>747</v>
      </c>
      <c r="B67" s="106" t="s">
        <v>748</v>
      </c>
      <c r="C67" s="279">
        <v>2602</v>
      </c>
      <c r="D67" s="132" t="s">
        <v>752</v>
      </c>
      <c r="E67" s="199" t="s">
        <v>752</v>
      </c>
      <c r="F67" s="131">
        <v>525006.22</v>
      </c>
      <c r="G67" s="131">
        <v>0</v>
      </c>
      <c r="H67" s="131">
        <v>49462.09</v>
      </c>
      <c r="K67" s="226">
        <v>834046.28</v>
      </c>
      <c r="L67" s="226">
        <v>64614.8</v>
      </c>
      <c r="O67" s="128">
        <v>1150</v>
      </c>
      <c r="R67" s="128">
        <v>41400</v>
      </c>
      <c r="U67" s="226">
        <v>-533530.11</v>
      </c>
      <c r="V67" s="226">
        <v>1982889.72</v>
      </c>
      <c r="W67" s="224">
        <v>849959.21</v>
      </c>
      <c r="X67" s="224">
        <v>51814</v>
      </c>
      <c r="Y67" s="224">
        <v>630.57000000000005</v>
      </c>
      <c r="AA67" s="224">
        <v>909376</v>
      </c>
      <c r="AB67" s="224">
        <v>11000</v>
      </c>
      <c r="AC67" s="252">
        <v>1190876</v>
      </c>
      <c r="AD67" s="252">
        <v>7000</v>
      </c>
      <c r="AE67" s="252">
        <v>72857</v>
      </c>
      <c r="AF67" s="252">
        <v>368398.05</v>
      </c>
      <c r="AG67" s="252">
        <v>149428.95000000001</v>
      </c>
      <c r="AJ67" s="252">
        <v>53000</v>
      </c>
      <c r="AK67" s="200">
        <f t="shared" si="1"/>
        <v>574468.30999999994</v>
      </c>
      <c r="AL67" s="201">
        <f t="shared" si="2"/>
        <v>42550</v>
      </c>
      <c r="AM67" s="202">
        <f t="shared" si="3"/>
        <v>531918.30999999994</v>
      </c>
      <c r="AN67" s="137">
        <f t="shared" si="4"/>
        <v>1822779.7799999998</v>
      </c>
      <c r="AO67" s="136">
        <f t="shared" si="5"/>
        <v>1841560</v>
      </c>
      <c r="AP67" s="207">
        <f t="shared" si="6"/>
        <v>-18780.220000000205</v>
      </c>
    </row>
    <row r="68" spans="1:42" x14ac:dyDescent="0.2">
      <c r="A68" s="106" t="s">
        <v>747</v>
      </c>
      <c r="B68" s="106" t="s">
        <v>748</v>
      </c>
      <c r="C68" s="279">
        <v>1205</v>
      </c>
      <c r="D68" s="132" t="s">
        <v>753</v>
      </c>
      <c r="E68" s="199" t="s">
        <v>753</v>
      </c>
      <c r="F68" s="131">
        <v>490349.5</v>
      </c>
      <c r="G68" s="131">
        <v>0</v>
      </c>
      <c r="H68" s="131">
        <v>46377.72</v>
      </c>
      <c r="K68" s="226">
        <v>1043208.46</v>
      </c>
      <c r="L68" s="226">
        <v>106029.08</v>
      </c>
      <c r="O68" s="128">
        <v>0</v>
      </c>
      <c r="P68" s="128">
        <v>41000</v>
      </c>
      <c r="R68" s="128">
        <v>764</v>
      </c>
      <c r="U68" s="226">
        <v>-506095.35</v>
      </c>
      <c r="V68" s="226">
        <v>2283492.7400000002</v>
      </c>
      <c r="W68" s="224">
        <v>713902.41</v>
      </c>
      <c r="Y68" s="224">
        <v>687.05</v>
      </c>
      <c r="AA68" s="224">
        <v>1116077</v>
      </c>
      <c r="AB68" s="224">
        <v>16500</v>
      </c>
      <c r="AC68" s="252">
        <v>1341862</v>
      </c>
      <c r="AD68" s="252">
        <v>3500</v>
      </c>
      <c r="AE68" s="252">
        <v>23963</v>
      </c>
      <c r="AF68" s="252">
        <v>326061.81</v>
      </c>
      <c r="AG68" s="252">
        <v>284976.28000000003</v>
      </c>
      <c r="AK68" s="200">
        <f t="shared" si="1"/>
        <v>536727.22</v>
      </c>
      <c r="AL68" s="201">
        <f t="shared" si="2"/>
        <v>41764</v>
      </c>
      <c r="AM68" s="202">
        <f t="shared" si="3"/>
        <v>494963.22</v>
      </c>
      <c r="AN68" s="137">
        <f t="shared" si="4"/>
        <v>1847166.46</v>
      </c>
      <c r="AO68" s="136">
        <f t="shared" si="5"/>
        <v>1980363.09</v>
      </c>
      <c r="AP68" s="207">
        <f t="shared" si="6"/>
        <v>-133196.63000000012</v>
      </c>
    </row>
    <row r="69" spans="1:42" x14ac:dyDescent="0.2">
      <c r="A69" s="106" t="s">
        <v>747</v>
      </c>
      <c r="B69" s="106" t="s">
        <v>748</v>
      </c>
      <c r="C69" s="279">
        <v>909</v>
      </c>
      <c r="D69" s="132" t="s">
        <v>754</v>
      </c>
      <c r="E69" s="199" t="s">
        <v>754</v>
      </c>
      <c r="F69" s="131">
        <v>342672.4</v>
      </c>
      <c r="G69" s="131">
        <v>0</v>
      </c>
      <c r="H69" s="131">
        <v>19090.23</v>
      </c>
      <c r="K69" s="226">
        <v>810400.84</v>
      </c>
      <c r="L69" s="226">
        <v>76836.570000000007</v>
      </c>
      <c r="O69" s="128">
        <v>28088</v>
      </c>
      <c r="P69" s="128">
        <v>13325.86</v>
      </c>
      <c r="R69" s="128">
        <v>11400</v>
      </c>
      <c r="U69" s="226">
        <v>834263.95</v>
      </c>
      <c r="V69" s="226">
        <v>355552.49</v>
      </c>
      <c r="W69" s="224">
        <v>512190.95</v>
      </c>
      <c r="Y69" s="224">
        <v>316.48</v>
      </c>
      <c r="AA69" s="224">
        <v>410718.05</v>
      </c>
      <c r="AC69" s="252">
        <v>438718.05</v>
      </c>
      <c r="AD69" s="252">
        <v>3500</v>
      </c>
      <c r="AE69" s="252">
        <v>17414</v>
      </c>
      <c r="AF69" s="252">
        <v>313872.37</v>
      </c>
      <c r="AG69" s="252">
        <v>143351.32</v>
      </c>
      <c r="AK69" s="200">
        <f t="shared" ref="AK69:AK130" si="7">SUM(F69:I69)</f>
        <v>361762.63</v>
      </c>
      <c r="AL69" s="201">
        <f t="shared" ref="AL69:AL130" si="8">SUM(O69:R69)</f>
        <v>52813.86</v>
      </c>
      <c r="AM69" s="202">
        <f t="shared" ref="AM69:AM130" si="9">AK69-AL69</f>
        <v>308948.77</v>
      </c>
      <c r="AN69" s="137">
        <f t="shared" ref="AN69:AN130" si="10">SUM(W69:AB69)</f>
        <v>923225.48</v>
      </c>
      <c r="AO69" s="136">
        <f t="shared" ref="AO69:AO130" si="11">SUM(AC69:AJ69)</f>
        <v>916855.74</v>
      </c>
      <c r="AP69" s="207">
        <f t="shared" ref="AP69:AP130" si="12">AN69-AO69</f>
        <v>6369.7399999999907</v>
      </c>
    </row>
    <row r="70" spans="1:42" x14ac:dyDescent="0.2">
      <c r="A70" s="106" t="s">
        <v>756</v>
      </c>
      <c r="B70" s="106" t="s">
        <v>757</v>
      </c>
      <c r="C70" s="279">
        <v>2174</v>
      </c>
      <c r="D70" s="132" t="s">
        <v>759</v>
      </c>
      <c r="E70" s="199" t="s">
        <v>759</v>
      </c>
      <c r="F70" s="131">
        <v>77693.06</v>
      </c>
      <c r="G70" s="131">
        <v>4290</v>
      </c>
      <c r="H70" s="131">
        <v>29909.95</v>
      </c>
      <c r="K70" s="226">
        <v>148123.95000000001</v>
      </c>
      <c r="L70" s="226">
        <v>298752.90999999997</v>
      </c>
      <c r="O70" s="128">
        <v>0</v>
      </c>
      <c r="P70" s="128">
        <v>-919.71</v>
      </c>
      <c r="R70" s="128">
        <v>-27.66</v>
      </c>
      <c r="U70" s="226">
        <v>-101978.09</v>
      </c>
      <c r="V70" s="226">
        <v>547255.34</v>
      </c>
      <c r="W70" s="224">
        <v>1034858.01</v>
      </c>
      <c r="X70" s="224">
        <v>40000</v>
      </c>
      <c r="Y70" s="224">
        <v>284.54000000000002</v>
      </c>
      <c r="AA70" s="224">
        <v>731065</v>
      </c>
      <c r="AB70" s="224">
        <v>44700</v>
      </c>
      <c r="AC70" s="252">
        <v>953115</v>
      </c>
      <c r="AD70" s="252">
        <v>3500</v>
      </c>
      <c r="AE70" s="252">
        <v>28752</v>
      </c>
      <c r="AF70" s="252">
        <v>682957.17</v>
      </c>
      <c r="AG70" s="252">
        <v>65143.39</v>
      </c>
      <c r="AJ70" s="252">
        <v>3000</v>
      </c>
      <c r="AK70" s="200">
        <f t="shared" si="7"/>
        <v>111893.01</v>
      </c>
      <c r="AL70" s="201">
        <f t="shared" si="8"/>
        <v>-947.37</v>
      </c>
      <c r="AM70" s="202">
        <f t="shared" si="9"/>
        <v>112840.37999999999</v>
      </c>
      <c r="AN70" s="137">
        <f t="shared" si="10"/>
        <v>1850907.55</v>
      </c>
      <c r="AO70" s="136">
        <f t="shared" si="11"/>
        <v>1736467.5599999998</v>
      </c>
      <c r="AP70" s="207">
        <f t="shared" si="12"/>
        <v>114439.99000000022</v>
      </c>
    </row>
    <row r="71" spans="1:42" x14ac:dyDescent="0.2">
      <c r="A71" s="106" t="s">
        <v>756</v>
      </c>
      <c r="B71" s="106" t="s">
        <v>757</v>
      </c>
      <c r="C71" s="279">
        <v>3992</v>
      </c>
      <c r="D71" s="132" t="s">
        <v>760</v>
      </c>
      <c r="E71" s="199" t="s">
        <v>760</v>
      </c>
      <c r="F71" s="131">
        <v>765053.92</v>
      </c>
      <c r="G71" s="131">
        <v>314520</v>
      </c>
      <c r="H71" s="131">
        <v>46200.98</v>
      </c>
      <c r="K71" s="226">
        <v>581526.22</v>
      </c>
      <c r="L71" s="226">
        <v>207036.29</v>
      </c>
      <c r="O71" s="128">
        <v>0</v>
      </c>
      <c r="P71" s="128">
        <v>40517.589999999997</v>
      </c>
      <c r="R71" s="128">
        <v>3901.44</v>
      </c>
      <c r="U71" s="226">
        <v>-1394800.1</v>
      </c>
      <c r="V71" s="226">
        <v>2767861</v>
      </c>
      <c r="W71" s="224">
        <v>2360098.27</v>
      </c>
      <c r="Y71" s="224">
        <v>472.98</v>
      </c>
      <c r="AA71" s="224">
        <v>885335.11</v>
      </c>
      <c r="AB71" s="224">
        <v>17900</v>
      </c>
      <c r="AC71" s="252">
        <v>1683785.11</v>
      </c>
      <c r="AD71" s="252">
        <v>10000</v>
      </c>
      <c r="AE71" s="252">
        <v>46956</v>
      </c>
      <c r="AF71" s="252">
        <v>806303.03</v>
      </c>
      <c r="AG71" s="252">
        <v>213834.74</v>
      </c>
      <c r="AJ71" s="252">
        <v>6070</v>
      </c>
      <c r="AK71" s="200">
        <f t="shared" si="7"/>
        <v>1125774.8999999999</v>
      </c>
      <c r="AL71" s="201">
        <f t="shared" si="8"/>
        <v>44419.03</v>
      </c>
      <c r="AM71" s="202">
        <f t="shared" si="9"/>
        <v>1081355.8699999999</v>
      </c>
      <c r="AN71" s="137">
        <f t="shared" si="10"/>
        <v>3263806.36</v>
      </c>
      <c r="AO71" s="136">
        <f t="shared" si="11"/>
        <v>2766948.88</v>
      </c>
      <c r="AP71" s="207">
        <f t="shared" si="12"/>
        <v>496857.48</v>
      </c>
    </row>
    <row r="72" spans="1:42" x14ac:dyDescent="0.2">
      <c r="A72" s="106" t="s">
        <v>756</v>
      </c>
      <c r="B72" s="106" t="s">
        <v>757</v>
      </c>
      <c r="C72" s="279">
        <v>1495</v>
      </c>
      <c r="D72" s="132" t="s">
        <v>761</v>
      </c>
      <c r="E72" s="199" t="s">
        <v>761</v>
      </c>
      <c r="F72" s="131">
        <v>69432.490000000005</v>
      </c>
      <c r="G72" s="131">
        <v>2300</v>
      </c>
      <c r="H72" s="131">
        <v>38913.96</v>
      </c>
      <c r="K72" s="226">
        <v>86178.47</v>
      </c>
      <c r="L72" s="226">
        <v>241053.59</v>
      </c>
      <c r="O72" s="128">
        <v>0</v>
      </c>
      <c r="P72" s="128">
        <v>17044</v>
      </c>
      <c r="R72" s="128">
        <v>44.49</v>
      </c>
      <c r="U72" s="226">
        <v>83706.880000000005</v>
      </c>
      <c r="V72" s="226">
        <v>432862.99</v>
      </c>
      <c r="W72" s="224">
        <v>662425.92000000004</v>
      </c>
      <c r="Y72" s="224">
        <v>333.85</v>
      </c>
      <c r="AA72" s="224">
        <v>820997.5</v>
      </c>
      <c r="AB72" s="224">
        <v>54370</v>
      </c>
      <c r="AC72" s="252">
        <v>894897.5</v>
      </c>
      <c r="AD72" s="252">
        <v>14480</v>
      </c>
      <c r="AE72" s="252">
        <v>14782</v>
      </c>
      <c r="AF72" s="252">
        <v>625396.57999999996</v>
      </c>
      <c r="AG72" s="252">
        <v>84351.039999999994</v>
      </c>
      <c r="AK72" s="200">
        <f t="shared" si="7"/>
        <v>110646.45000000001</v>
      </c>
      <c r="AL72" s="201">
        <f t="shared" si="8"/>
        <v>17088.490000000002</v>
      </c>
      <c r="AM72" s="202">
        <f t="shared" si="9"/>
        <v>93557.96</v>
      </c>
      <c r="AN72" s="137">
        <f t="shared" si="10"/>
        <v>1538127.27</v>
      </c>
      <c r="AO72" s="136">
        <f t="shared" si="11"/>
        <v>1633907.12</v>
      </c>
      <c r="AP72" s="207">
        <f t="shared" si="12"/>
        <v>-95779.850000000093</v>
      </c>
    </row>
    <row r="73" spans="1:42" x14ac:dyDescent="0.2">
      <c r="A73" s="106" t="s">
        <v>756</v>
      </c>
      <c r="B73" s="106" t="s">
        <v>757</v>
      </c>
      <c r="C73" s="279">
        <v>1450</v>
      </c>
      <c r="D73" s="132" t="s">
        <v>762</v>
      </c>
      <c r="E73" s="199" t="s">
        <v>762</v>
      </c>
      <c r="F73" s="131">
        <v>209162.78</v>
      </c>
      <c r="G73" s="131">
        <v>19955</v>
      </c>
      <c r="H73" s="131">
        <v>28447.26</v>
      </c>
      <c r="K73" s="226">
        <v>472700.86</v>
      </c>
      <c r="L73" s="226">
        <v>130436.95</v>
      </c>
      <c r="O73" s="128">
        <v>0</v>
      </c>
      <c r="R73" s="128">
        <v>0</v>
      </c>
      <c r="U73" s="226">
        <v>-42499.46</v>
      </c>
      <c r="V73" s="226">
        <v>923490.75</v>
      </c>
      <c r="W73" s="224">
        <v>828281.55</v>
      </c>
      <c r="Y73" s="224">
        <v>346.52</v>
      </c>
      <c r="AA73" s="224">
        <v>946968</v>
      </c>
      <c r="AB73" s="224">
        <v>13000</v>
      </c>
      <c r="AC73" s="252">
        <v>1202968</v>
      </c>
      <c r="AD73" s="252">
        <v>3500</v>
      </c>
      <c r="AE73" s="252">
        <v>18554</v>
      </c>
      <c r="AF73" s="252">
        <v>479433.75</v>
      </c>
      <c r="AG73" s="252">
        <v>100428.76</v>
      </c>
      <c r="AJ73" s="252">
        <v>4000</v>
      </c>
      <c r="AK73" s="200">
        <f t="shared" si="7"/>
        <v>257565.04</v>
      </c>
      <c r="AL73" s="201">
        <f t="shared" si="8"/>
        <v>0</v>
      </c>
      <c r="AM73" s="202">
        <f t="shared" si="9"/>
        <v>257565.04</v>
      </c>
      <c r="AN73" s="137">
        <f t="shared" si="10"/>
        <v>1788596.07</v>
      </c>
      <c r="AO73" s="136">
        <f t="shared" si="11"/>
        <v>1808884.51</v>
      </c>
      <c r="AP73" s="207">
        <f t="shared" si="12"/>
        <v>-20288.439999999944</v>
      </c>
    </row>
    <row r="74" spans="1:42" x14ac:dyDescent="0.2">
      <c r="A74" s="106" t="s">
        <v>756</v>
      </c>
      <c r="B74" s="106" t="s">
        <v>757</v>
      </c>
      <c r="C74" s="279">
        <v>1869</v>
      </c>
      <c r="D74" s="132" t="s">
        <v>763</v>
      </c>
      <c r="E74" s="199" t="s">
        <v>763</v>
      </c>
      <c r="F74" s="131">
        <v>399264.33</v>
      </c>
      <c r="G74" s="131">
        <v>2380</v>
      </c>
      <c r="H74" s="131">
        <v>17548.68</v>
      </c>
      <c r="K74" s="226">
        <v>126594.32</v>
      </c>
      <c r="L74" s="226">
        <v>170264.45</v>
      </c>
      <c r="O74" s="128">
        <v>0</v>
      </c>
      <c r="R74" s="128">
        <v>89.72</v>
      </c>
      <c r="U74" s="226">
        <v>-72560.320000000007</v>
      </c>
      <c r="V74" s="226">
        <v>599181.84</v>
      </c>
      <c r="W74" s="224">
        <v>963885.1</v>
      </c>
      <c r="Y74" s="224">
        <v>547.39</v>
      </c>
      <c r="AA74" s="224">
        <v>832878.8</v>
      </c>
      <c r="AB74" s="224">
        <v>157105</v>
      </c>
      <c r="AC74" s="252">
        <v>1131883.8</v>
      </c>
      <c r="AD74" s="252">
        <v>11088</v>
      </c>
      <c r="AE74" s="252">
        <v>29272</v>
      </c>
      <c r="AF74" s="252">
        <v>528344.41</v>
      </c>
      <c r="AG74" s="252">
        <v>61287.54</v>
      </c>
      <c r="AJ74" s="252">
        <v>3200</v>
      </c>
      <c r="AK74" s="200">
        <f t="shared" si="7"/>
        <v>419193.01</v>
      </c>
      <c r="AL74" s="201">
        <f t="shared" si="8"/>
        <v>89.72</v>
      </c>
      <c r="AM74" s="202">
        <f t="shared" si="9"/>
        <v>419103.29000000004</v>
      </c>
      <c r="AN74" s="137">
        <f t="shared" si="10"/>
        <v>1954416.29</v>
      </c>
      <c r="AO74" s="136">
        <f t="shared" si="11"/>
        <v>1765075.75</v>
      </c>
      <c r="AP74" s="207">
        <f t="shared" si="12"/>
        <v>189340.54000000004</v>
      </c>
    </row>
    <row r="75" spans="1:42" x14ac:dyDescent="0.2">
      <c r="A75" s="106" t="s">
        <v>756</v>
      </c>
      <c r="B75" s="106" t="s">
        <v>757</v>
      </c>
      <c r="C75" s="279">
        <v>2414</v>
      </c>
      <c r="D75" s="132" t="s">
        <v>764</v>
      </c>
      <c r="E75" s="199" t="s">
        <v>764</v>
      </c>
      <c r="F75" s="131">
        <v>312700.06</v>
      </c>
      <c r="G75" s="131">
        <v>101551</v>
      </c>
      <c r="H75" s="131">
        <v>41701.730000000003</v>
      </c>
      <c r="K75" s="226">
        <v>205085.9</v>
      </c>
      <c r="L75" s="226">
        <v>206803.20000000001</v>
      </c>
      <c r="O75" s="128">
        <v>0</v>
      </c>
      <c r="P75" s="128">
        <v>16600</v>
      </c>
      <c r="R75" s="128">
        <v>46.25</v>
      </c>
      <c r="U75" s="226">
        <v>-1092347.67</v>
      </c>
      <c r="V75" s="226">
        <v>1832865.74</v>
      </c>
      <c r="W75" s="224">
        <v>812550.41</v>
      </c>
      <c r="X75" s="224">
        <v>25615</v>
      </c>
      <c r="Y75" s="224">
        <v>391.08</v>
      </c>
      <c r="AA75" s="224">
        <v>1011232.5</v>
      </c>
      <c r="AB75" s="224">
        <v>559064</v>
      </c>
      <c r="AC75" s="252">
        <v>1525340.5</v>
      </c>
      <c r="AD75" s="252">
        <v>3000</v>
      </c>
      <c r="AE75" s="252">
        <v>3900</v>
      </c>
      <c r="AF75" s="252">
        <v>578318.93999999994</v>
      </c>
      <c r="AG75" s="252">
        <v>183915.98</v>
      </c>
      <c r="AJ75" s="252">
        <v>3700</v>
      </c>
      <c r="AK75" s="200">
        <f t="shared" si="7"/>
        <v>455952.79</v>
      </c>
      <c r="AL75" s="201">
        <f t="shared" si="8"/>
        <v>16646.25</v>
      </c>
      <c r="AM75" s="202">
        <f t="shared" si="9"/>
        <v>439306.54</v>
      </c>
      <c r="AN75" s="137">
        <f t="shared" si="10"/>
        <v>2408852.9900000002</v>
      </c>
      <c r="AO75" s="136">
        <f t="shared" si="11"/>
        <v>2298175.42</v>
      </c>
      <c r="AP75" s="207">
        <f t="shared" si="12"/>
        <v>110677.5700000003</v>
      </c>
    </row>
    <row r="76" spans="1:42" x14ac:dyDescent="0.2">
      <c r="A76" s="106" t="s">
        <v>766</v>
      </c>
      <c r="B76" s="106" t="s">
        <v>767</v>
      </c>
      <c r="C76" s="279">
        <v>1730</v>
      </c>
      <c r="D76" s="132" t="s">
        <v>769</v>
      </c>
      <c r="E76" s="199" t="s">
        <v>769</v>
      </c>
      <c r="F76" s="131">
        <v>270748.15000000002</v>
      </c>
      <c r="G76" s="131">
        <v>25200</v>
      </c>
      <c r="H76" s="131">
        <v>35314.49</v>
      </c>
      <c r="K76" s="226">
        <v>868943.34</v>
      </c>
      <c r="L76" s="226">
        <v>106009.12</v>
      </c>
      <c r="O76" s="128">
        <v>1600</v>
      </c>
      <c r="P76" s="128">
        <v>26605.84</v>
      </c>
      <c r="Q76" s="128">
        <v>30100</v>
      </c>
      <c r="R76" s="128">
        <v>774.43</v>
      </c>
      <c r="S76" s="226">
        <v>0</v>
      </c>
      <c r="U76" s="226">
        <v>-474533.42</v>
      </c>
      <c r="V76" s="226">
        <v>1701541.88</v>
      </c>
      <c r="W76" s="224">
        <v>549355.67000000004</v>
      </c>
      <c r="Y76" s="224">
        <v>608.09</v>
      </c>
      <c r="AA76" s="224">
        <v>665728.85</v>
      </c>
      <c r="AB76" s="224">
        <v>251640</v>
      </c>
      <c r="AC76" s="252">
        <v>964732.85</v>
      </c>
      <c r="AE76" s="252">
        <v>14620</v>
      </c>
      <c r="AF76" s="252">
        <v>377255.1</v>
      </c>
      <c r="AG76" s="252">
        <v>88098.29</v>
      </c>
      <c r="AJ76" s="252">
        <v>2500</v>
      </c>
      <c r="AK76" s="200">
        <f t="shared" si="7"/>
        <v>331262.64</v>
      </c>
      <c r="AL76" s="201">
        <f t="shared" si="8"/>
        <v>59080.27</v>
      </c>
      <c r="AM76" s="202">
        <f t="shared" si="9"/>
        <v>272182.37</v>
      </c>
      <c r="AN76" s="137">
        <f t="shared" si="10"/>
        <v>1467332.6099999999</v>
      </c>
      <c r="AO76" s="136">
        <f t="shared" si="11"/>
        <v>1447206.24</v>
      </c>
      <c r="AP76" s="207">
        <f t="shared" si="12"/>
        <v>20126.369999999879</v>
      </c>
    </row>
    <row r="77" spans="1:42" x14ac:dyDescent="0.2">
      <c r="A77" s="106" t="s">
        <v>766</v>
      </c>
      <c r="B77" s="106" t="s">
        <v>767</v>
      </c>
      <c r="C77" s="279">
        <v>2378</v>
      </c>
      <c r="D77" s="132" t="s">
        <v>770</v>
      </c>
      <c r="E77" s="199" t="s">
        <v>770</v>
      </c>
      <c r="F77" s="131">
        <v>551465.52</v>
      </c>
      <c r="G77" s="131">
        <v>67000</v>
      </c>
      <c r="H77" s="131">
        <v>19997.46</v>
      </c>
      <c r="K77" s="226">
        <v>351215.46</v>
      </c>
      <c r="L77" s="226">
        <v>48658.67</v>
      </c>
      <c r="O77" s="128">
        <v>2000</v>
      </c>
      <c r="P77" s="128">
        <v>28795.57</v>
      </c>
      <c r="Q77" s="128">
        <v>181000</v>
      </c>
      <c r="R77" s="128">
        <v>2209.5500000000002</v>
      </c>
      <c r="U77" s="226">
        <v>-1235447.96</v>
      </c>
      <c r="V77" s="226">
        <v>2052419.41</v>
      </c>
      <c r="W77" s="224">
        <v>701307.55</v>
      </c>
      <c r="Y77" s="224">
        <v>959.07</v>
      </c>
      <c r="AA77" s="224">
        <v>1247037.5</v>
      </c>
      <c r="AB77" s="224">
        <v>655176</v>
      </c>
      <c r="AC77" s="252">
        <v>1870274.5</v>
      </c>
      <c r="AE77" s="252">
        <v>38856</v>
      </c>
      <c r="AF77" s="252">
        <v>565762.47</v>
      </c>
      <c r="AG77" s="252">
        <v>119726.61</v>
      </c>
      <c r="AJ77" s="252">
        <v>2500</v>
      </c>
      <c r="AK77" s="200">
        <f t="shared" si="7"/>
        <v>638462.98</v>
      </c>
      <c r="AL77" s="201">
        <f t="shared" si="8"/>
        <v>214005.12</v>
      </c>
      <c r="AM77" s="202">
        <f t="shared" si="9"/>
        <v>424457.86</v>
      </c>
      <c r="AN77" s="137">
        <f t="shared" si="10"/>
        <v>2604480.12</v>
      </c>
      <c r="AO77" s="136">
        <f t="shared" si="11"/>
        <v>2597119.5799999996</v>
      </c>
      <c r="AP77" s="207">
        <f t="shared" si="12"/>
        <v>7360.5400000005029</v>
      </c>
    </row>
    <row r="78" spans="1:42" x14ac:dyDescent="0.2">
      <c r="A78" s="106" t="s">
        <v>766</v>
      </c>
      <c r="B78" s="106" t="s">
        <v>767</v>
      </c>
      <c r="C78" s="279">
        <v>2982</v>
      </c>
      <c r="D78" s="132" t="s">
        <v>771</v>
      </c>
      <c r="E78" s="199" t="s">
        <v>771</v>
      </c>
      <c r="F78" s="131">
        <v>368282.75</v>
      </c>
      <c r="G78" s="131">
        <v>25200</v>
      </c>
      <c r="H78" s="131">
        <v>25566.87</v>
      </c>
      <c r="K78" s="226">
        <v>354210.64</v>
      </c>
      <c r="L78" s="226">
        <v>27219.86</v>
      </c>
      <c r="O78" s="128">
        <v>500</v>
      </c>
      <c r="P78" s="128">
        <v>31206.240000000002</v>
      </c>
      <c r="Q78" s="128">
        <v>113700</v>
      </c>
      <c r="R78" s="128">
        <v>760</v>
      </c>
      <c r="U78" s="226">
        <v>-1190892.1299999999</v>
      </c>
      <c r="V78" s="226">
        <v>2038156.59</v>
      </c>
      <c r="W78" s="224">
        <v>521163.12</v>
      </c>
      <c r="Y78" s="224">
        <v>935.19</v>
      </c>
      <c r="AA78" s="224">
        <v>782405.5</v>
      </c>
      <c r="AB78" s="224">
        <v>256420</v>
      </c>
      <c r="AC78" s="252">
        <v>1090909.5</v>
      </c>
      <c r="AE78" s="252">
        <v>22350</v>
      </c>
      <c r="AF78" s="252">
        <v>548679.67000000004</v>
      </c>
      <c r="AG78" s="252">
        <v>89435.22</v>
      </c>
      <c r="AJ78" s="252">
        <v>2500</v>
      </c>
      <c r="AK78" s="200">
        <f t="shared" si="7"/>
        <v>419049.62</v>
      </c>
      <c r="AL78" s="201">
        <f t="shared" si="8"/>
        <v>146166.24</v>
      </c>
      <c r="AM78" s="202">
        <f t="shared" si="9"/>
        <v>272883.38</v>
      </c>
      <c r="AN78" s="137">
        <f t="shared" si="10"/>
        <v>1560923.81</v>
      </c>
      <c r="AO78" s="136">
        <f t="shared" si="11"/>
        <v>1753874.39</v>
      </c>
      <c r="AP78" s="207">
        <f t="shared" si="12"/>
        <v>-192950.57999999984</v>
      </c>
    </row>
    <row r="79" spans="1:42" x14ac:dyDescent="0.2">
      <c r="A79" s="106" t="s">
        <v>766</v>
      </c>
      <c r="B79" s="106" t="s">
        <v>767</v>
      </c>
      <c r="C79" s="279">
        <v>2602</v>
      </c>
      <c r="D79" s="132" t="s">
        <v>772</v>
      </c>
      <c r="E79" s="199" t="s">
        <v>772</v>
      </c>
      <c r="F79" s="131">
        <v>558811</v>
      </c>
      <c r="G79" s="131">
        <v>22200</v>
      </c>
      <c r="H79" s="131">
        <v>30444.2</v>
      </c>
      <c r="K79" s="226">
        <v>1037419.33</v>
      </c>
      <c r="L79" s="226">
        <v>65580.759999999995</v>
      </c>
      <c r="O79" s="128">
        <v>0</v>
      </c>
      <c r="P79" s="128">
        <v>25547.43</v>
      </c>
      <c r="R79" s="128">
        <v>1006</v>
      </c>
      <c r="U79" s="226">
        <v>-407470.53</v>
      </c>
      <c r="V79" s="226">
        <v>2089445.48</v>
      </c>
      <c r="W79" s="224">
        <v>590899.23</v>
      </c>
      <c r="Y79" s="224">
        <v>1236.92</v>
      </c>
      <c r="AA79" s="224">
        <v>794980</v>
      </c>
      <c r="AB79" s="224">
        <v>272690</v>
      </c>
      <c r="AC79" s="252">
        <v>1110254</v>
      </c>
      <c r="AD79" s="252">
        <v>9152</v>
      </c>
      <c r="AE79" s="252">
        <v>23056</v>
      </c>
      <c r="AF79" s="252">
        <v>390923.39</v>
      </c>
      <c r="AG79" s="252">
        <v>117993.85</v>
      </c>
      <c r="AJ79" s="252">
        <v>2500</v>
      </c>
      <c r="AK79" s="200">
        <f t="shared" si="7"/>
        <v>611455.19999999995</v>
      </c>
      <c r="AL79" s="201">
        <f t="shared" si="8"/>
        <v>26553.43</v>
      </c>
      <c r="AM79" s="202">
        <f t="shared" si="9"/>
        <v>584901.7699999999</v>
      </c>
      <c r="AN79" s="137">
        <f t="shared" si="10"/>
        <v>1659806.15</v>
      </c>
      <c r="AO79" s="136">
        <f t="shared" si="11"/>
        <v>1653879.2400000002</v>
      </c>
      <c r="AP79" s="207">
        <f t="shared" si="12"/>
        <v>5926.9099999996834</v>
      </c>
    </row>
    <row r="80" spans="1:42" x14ac:dyDescent="0.2">
      <c r="A80" s="106" t="s">
        <v>766</v>
      </c>
      <c r="B80" s="106" t="s">
        <v>767</v>
      </c>
      <c r="C80" s="279">
        <v>4361</v>
      </c>
      <c r="D80" s="132" t="s">
        <v>773</v>
      </c>
      <c r="E80" s="199" t="s">
        <v>773</v>
      </c>
      <c r="F80" s="131">
        <v>683028.95</v>
      </c>
      <c r="G80" s="131">
        <v>0</v>
      </c>
      <c r="H80" s="131">
        <v>10918.2</v>
      </c>
      <c r="K80" s="226">
        <v>548589.89</v>
      </c>
      <c r="L80" s="226">
        <v>108747.92</v>
      </c>
      <c r="P80" s="128">
        <v>26231.86</v>
      </c>
      <c r="R80" s="128">
        <v>64916</v>
      </c>
      <c r="U80" s="226">
        <v>-716817.05</v>
      </c>
      <c r="V80" s="226">
        <v>1725194.64</v>
      </c>
      <c r="W80" s="224">
        <v>695005.6</v>
      </c>
      <c r="Y80" s="224">
        <v>1137.92</v>
      </c>
      <c r="AA80" s="224">
        <v>1243695</v>
      </c>
      <c r="AB80" s="224">
        <v>445220</v>
      </c>
      <c r="AC80" s="252">
        <v>1721359</v>
      </c>
      <c r="AE80" s="252">
        <v>25862</v>
      </c>
      <c r="AF80" s="252">
        <v>280969.58</v>
      </c>
      <c r="AG80" s="252">
        <v>105108.43</v>
      </c>
      <c r="AK80" s="200">
        <f t="shared" si="7"/>
        <v>693947.14999999991</v>
      </c>
      <c r="AL80" s="201">
        <f t="shared" si="8"/>
        <v>91147.86</v>
      </c>
      <c r="AM80" s="202">
        <f t="shared" si="9"/>
        <v>602799.28999999992</v>
      </c>
      <c r="AN80" s="137">
        <f t="shared" si="10"/>
        <v>2385058.52</v>
      </c>
      <c r="AO80" s="136">
        <f t="shared" si="11"/>
        <v>2133299.0100000002</v>
      </c>
      <c r="AP80" s="207">
        <f t="shared" si="12"/>
        <v>251759.50999999978</v>
      </c>
    </row>
    <row r="81" spans="1:42" x14ac:dyDescent="0.2">
      <c r="A81" s="106" t="s">
        <v>766</v>
      </c>
      <c r="B81" s="106" t="s">
        <v>767</v>
      </c>
      <c r="C81" s="279">
        <v>2692</v>
      </c>
      <c r="D81" s="132" t="s">
        <v>774</v>
      </c>
      <c r="E81" s="199" t="s">
        <v>774</v>
      </c>
      <c r="F81" s="131">
        <v>384047.16</v>
      </c>
      <c r="G81" s="131">
        <v>0</v>
      </c>
      <c r="H81" s="131">
        <v>18918.88</v>
      </c>
      <c r="K81" s="226">
        <v>167577.37</v>
      </c>
      <c r="L81" s="226">
        <v>-22735.63</v>
      </c>
      <c r="O81" s="128">
        <v>300</v>
      </c>
      <c r="P81" s="128">
        <v>27760</v>
      </c>
      <c r="Q81" s="128">
        <v>84750</v>
      </c>
      <c r="R81" s="128">
        <v>760</v>
      </c>
      <c r="U81" s="226">
        <v>-273172.99</v>
      </c>
      <c r="V81" s="226">
        <v>613262.28</v>
      </c>
      <c r="W81" s="224">
        <v>523877.55</v>
      </c>
      <c r="Y81" s="224">
        <v>558.9</v>
      </c>
      <c r="AA81" s="224">
        <v>1202590.5</v>
      </c>
      <c r="AB81" s="224">
        <v>302020</v>
      </c>
      <c r="AC81" s="252">
        <v>1557815.5</v>
      </c>
      <c r="AE81" s="252">
        <v>19940</v>
      </c>
      <c r="AF81" s="252">
        <v>307123.92</v>
      </c>
      <c r="AG81" s="252">
        <v>47519.040000000001</v>
      </c>
      <c r="AJ81" s="252">
        <v>2500</v>
      </c>
      <c r="AK81" s="200">
        <f t="shared" si="7"/>
        <v>402966.04</v>
      </c>
      <c r="AL81" s="201">
        <f t="shared" si="8"/>
        <v>113570</v>
      </c>
      <c r="AM81" s="202">
        <f t="shared" si="9"/>
        <v>289396.03999999998</v>
      </c>
      <c r="AN81" s="137">
        <f t="shared" si="10"/>
        <v>2029046.95</v>
      </c>
      <c r="AO81" s="136">
        <f t="shared" si="11"/>
        <v>1934898.46</v>
      </c>
      <c r="AP81" s="207">
        <f t="shared" si="12"/>
        <v>94148.489999999991</v>
      </c>
    </row>
    <row r="82" spans="1:42" x14ac:dyDescent="0.2">
      <c r="A82" s="106" t="s">
        <v>766</v>
      </c>
      <c r="B82" s="106" t="s">
        <v>767</v>
      </c>
      <c r="C82" s="279">
        <v>718</v>
      </c>
      <c r="D82" s="132" t="s">
        <v>775</v>
      </c>
      <c r="E82" s="199" t="s">
        <v>775</v>
      </c>
      <c r="F82" s="131">
        <v>299787.13</v>
      </c>
      <c r="G82" s="131">
        <v>25200</v>
      </c>
      <c r="H82" s="131">
        <v>26831.72</v>
      </c>
      <c r="K82" s="226">
        <v>223782.42</v>
      </c>
      <c r="L82" s="226">
        <v>101059.99</v>
      </c>
      <c r="O82" s="128">
        <v>2200</v>
      </c>
      <c r="P82" s="128">
        <v>17225</v>
      </c>
      <c r="R82" s="128">
        <v>845.57</v>
      </c>
      <c r="U82" s="226">
        <v>-125562.23</v>
      </c>
      <c r="V82" s="226">
        <v>788047.76</v>
      </c>
      <c r="W82" s="224">
        <v>444353.21</v>
      </c>
      <c r="X82" s="224">
        <v>4000</v>
      </c>
      <c r="Y82" s="224">
        <v>579.24</v>
      </c>
      <c r="AA82" s="224">
        <v>484590</v>
      </c>
      <c r="AB82" s="224">
        <v>236040</v>
      </c>
      <c r="AC82" s="252">
        <v>766394</v>
      </c>
      <c r="AD82" s="252">
        <v>6872</v>
      </c>
      <c r="AE82" s="252">
        <v>14890</v>
      </c>
      <c r="AF82" s="252">
        <v>213991.19</v>
      </c>
      <c r="AG82" s="252">
        <v>171010.1</v>
      </c>
      <c r="AJ82" s="252">
        <v>2500</v>
      </c>
      <c r="AK82" s="200">
        <f t="shared" si="7"/>
        <v>351818.85</v>
      </c>
      <c r="AL82" s="201">
        <f t="shared" si="8"/>
        <v>20270.57</v>
      </c>
      <c r="AM82" s="202">
        <f t="shared" si="9"/>
        <v>331548.27999999997</v>
      </c>
      <c r="AN82" s="137">
        <f t="shared" si="10"/>
        <v>1169562.45</v>
      </c>
      <c r="AO82" s="136">
        <f t="shared" si="11"/>
        <v>1175657.29</v>
      </c>
      <c r="AP82" s="207">
        <f t="shared" si="12"/>
        <v>-6094.8400000000838</v>
      </c>
    </row>
    <row r="83" spans="1:42" x14ac:dyDescent="0.2">
      <c r="A83" s="106" t="s">
        <v>766</v>
      </c>
      <c r="B83" s="106" t="s">
        <v>767</v>
      </c>
      <c r="C83" s="279">
        <v>699</v>
      </c>
      <c r="D83" s="132" t="s">
        <v>776</v>
      </c>
      <c r="E83" s="199" t="s">
        <v>776</v>
      </c>
      <c r="F83" s="131">
        <v>414539.73</v>
      </c>
      <c r="G83" s="131">
        <v>0</v>
      </c>
      <c r="H83" s="131">
        <v>24917.82</v>
      </c>
      <c r="K83" s="226">
        <v>329483.19</v>
      </c>
      <c r="L83" s="226">
        <v>38114.58</v>
      </c>
      <c r="O83" s="128">
        <v>0</v>
      </c>
      <c r="P83" s="128">
        <v>18081.55</v>
      </c>
      <c r="R83" s="128">
        <v>1238</v>
      </c>
      <c r="U83" s="226">
        <v>572098.26</v>
      </c>
      <c r="V83" s="226">
        <v>123193.16</v>
      </c>
      <c r="W83" s="224">
        <v>431707.97</v>
      </c>
      <c r="Y83" s="224">
        <v>822.59</v>
      </c>
      <c r="AA83" s="224">
        <v>718857.91</v>
      </c>
      <c r="AB83" s="224">
        <v>260430</v>
      </c>
      <c r="AC83" s="252">
        <v>1024261.91</v>
      </c>
      <c r="AD83" s="252">
        <v>9252</v>
      </c>
      <c r="AF83" s="252">
        <v>253509.13</v>
      </c>
      <c r="AG83" s="252">
        <v>29851.08</v>
      </c>
      <c r="AJ83" s="252">
        <v>2500</v>
      </c>
      <c r="AK83" s="200">
        <f t="shared" si="7"/>
        <v>439457.55</v>
      </c>
      <c r="AL83" s="201">
        <f t="shared" si="8"/>
        <v>19319.55</v>
      </c>
      <c r="AM83" s="202">
        <f t="shared" si="9"/>
        <v>420138</v>
      </c>
      <c r="AN83" s="137">
        <f t="shared" si="10"/>
        <v>1411818.47</v>
      </c>
      <c r="AO83" s="136">
        <f t="shared" si="11"/>
        <v>1319374.1200000001</v>
      </c>
      <c r="AP83" s="207">
        <f t="shared" si="12"/>
        <v>92444.34999999986</v>
      </c>
    </row>
    <row r="84" spans="1:42" x14ac:dyDescent="0.2">
      <c r="A84" s="106" t="s">
        <v>766</v>
      </c>
      <c r="B84" s="106" t="s">
        <v>767</v>
      </c>
      <c r="C84" s="279">
        <v>768</v>
      </c>
      <c r="D84" s="132" t="s">
        <v>777</v>
      </c>
      <c r="E84" s="199" t="s">
        <v>777</v>
      </c>
      <c r="F84" s="131">
        <v>407738.51</v>
      </c>
      <c r="G84" s="131">
        <v>19800</v>
      </c>
      <c r="H84" s="131">
        <v>8360.41</v>
      </c>
      <c r="K84" s="226">
        <v>534511.89</v>
      </c>
      <c r="L84" s="226">
        <v>41384.03</v>
      </c>
      <c r="O84" s="128">
        <v>0</v>
      </c>
      <c r="P84" s="128">
        <v>24606.94</v>
      </c>
      <c r="Q84" s="128">
        <v>20000</v>
      </c>
      <c r="R84" s="128">
        <v>941.14</v>
      </c>
      <c r="U84" s="226">
        <v>-1105945.18</v>
      </c>
      <c r="V84" s="226">
        <v>2101746.27</v>
      </c>
      <c r="W84" s="224">
        <v>439584.32</v>
      </c>
      <c r="Y84" s="224">
        <v>845.89</v>
      </c>
      <c r="AA84" s="224">
        <v>622989.5</v>
      </c>
      <c r="AB84" s="224">
        <v>252720</v>
      </c>
      <c r="AC84" s="252">
        <v>923293.5</v>
      </c>
      <c r="AD84" s="252">
        <v>9152</v>
      </c>
      <c r="AE84" s="252">
        <v>9600</v>
      </c>
      <c r="AF84" s="252">
        <v>302609.7</v>
      </c>
      <c r="AG84" s="252">
        <v>96663.84</v>
      </c>
      <c r="AJ84" s="252">
        <v>4375</v>
      </c>
      <c r="AK84" s="200">
        <f t="shared" si="7"/>
        <v>435898.92</v>
      </c>
      <c r="AL84" s="201">
        <f t="shared" si="8"/>
        <v>45548.08</v>
      </c>
      <c r="AM84" s="202">
        <f t="shared" si="9"/>
        <v>390350.83999999997</v>
      </c>
      <c r="AN84" s="137">
        <f t="shared" si="10"/>
        <v>1316139.71</v>
      </c>
      <c r="AO84" s="136">
        <f t="shared" si="11"/>
        <v>1345694.04</v>
      </c>
      <c r="AP84" s="207">
        <f t="shared" si="12"/>
        <v>-29554.330000000075</v>
      </c>
    </row>
    <row r="85" spans="1:42" x14ac:dyDescent="0.2">
      <c r="A85" s="106" t="s">
        <v>779</v>
      </c>
      <c r="B85" s="106" t="s">
        <v>780</v>
      </c>
      <c r="C85" s="279">
        <v>3815</v>
      </c>
      <c r="D85" s="132" t="s">
        <v>782</v>
      </c>
      <c r="E85" s="199" t="s">
        <v>782</v>
      </c>
      <c r="F85" s="131">
        <v>459832.87</v>
      </c>
      <c r="G85" s="131">
        <v>0</v>
      </c>
      <c r="H85" s="131">
        <v>45637.63</v>
      </c>
      <c r="K85" s="226">
        <v>1016099.77</v>
      </c>
      <c r="L85" s="226">
        <v>130764.81</v>
      </c>
      <c r="P85" s="128">
        <v>9995</v>
      </c>
      <c r="R85" s="128">
        <v>0</v>
      </c>
      <c r="S85" s="226">
        <v>21</v>
      </c>
      <c r="U85" s="226">
        <v>428369.16</v>
      </c>
      <c r="V85" s="226">
        <v>1047464</v>
      </c>
      <c r="W85" s="224">
        <v>894668.57</v>
      </c>
      <c r="X85" s="224">
        <v>228596.5</v>
      </c>
      <c r="Y85" s="224">
        <v>593.95000000000005</v>
      </c>
      <c r="AA85" s="224">
        <v>612807.81000000006</v>
      </c>
      <c r="AC85" s="252">
        <v>872769.81</v>
      </c>
      <c r="AE85" s="252">
        <v>61166</v>
      </c>
      <c r="AF85" s="252">
        <v>525817.06999999995</v>
      </c>
      <c r="AG85" s="252">
        <v>110428.03</v>
      </c>
      <c r="AK85" s="200">
        <f t="shared" si="7"/>
        <v>505470.5</v>
      </c>
      <c r="AL85" s="201">
        <f t="shared" si="8"/>
        <v>9995</v>
      </c>
      <c r="AM85" s="202">
        <f t="shared" si="9"/>
        <v>495475.5</v>
      </c>
      <c r="AN85" s="137">
        <f t="shared" si="10"/>
        <v>1736666.8299999998</v>
      </c>
      <c r="AO85" s="136">
        <f t="shared" si="11"/>
        <v>1570180.91</v>
      </c>
      <c r="AP85" s="207">
        <f t="shared" si="12"/>
        <v>166485.91999999993</v>
      </c>
    </row>
    <row r="86" spans="1:42" x14ac:dyDescent="0.2">
      <c r="A86" s="106" t="s">
        <v>779</v>
      </c>
      <c r="B86" s="106" t="s">
        <v>780</v>
      </c>
      <c r="C86" s="279">
        <v>7508</v>
      </c>
      <c r="D86" s="132" t="s">
        <v>783</v>
      </c>
      <c r="E86" s="199" t="s">
        <v>783</v>
      </c>
      <c r="F86" s="131">
        <v>850062.99</v>
      </c>
      <c r="G86" s="131">
        <v>0</v>
      </c>
      <c r="H86" s="131">
        <v>115965.98</v>
      </c>
      <c r="K86" s="226">
        <v>2980256.63</v>
      </c>
      <c r="L86" s="226">
        <v>1097323.8799999999</v>
      </c>
      <c r="O86" s="128">
        <v>6950</v>
      </c>
      <c r="R86" s="128">
        <v>183952.98</v>
      </c>
      <c r="S86" s="226">
        <v>54</v>
      </c>
      <c r="T86" s="226">
        <v>4578987.6500000004</v>
      </c>
      <c r="U86" s="226">
        <v>1311.9</v>
      </c>
      <c r="W86" s="224">
        <v>1533752.36</v>
      </c>
      <c r="X86" s="224">
        <v>565246</v>
      </c>
      <c r="Y86" s="224">
        <v>617.95000000000005</v>
      </c>
      <c r="AA86" s="224">
        <v>1456900</v>
      </c>
      <c r="AC86" s="252">
        <v>2371932</v>
      </c>
      <c r="AE86" s="252">
        <v>38542</v>
      </c>
      <c r="AF86" s="252">
        <v>468364.14</v>
      </c>
      <c r="AG86" s="252">
        <v>405325.22</v>
      </c>
      <c r="AK86" s="200">
        <f t="shared" si="7"/>
        <v>966028.97</v>
      </c>
      <c r="AL86" s="201">
        <f t="shared" si="8"/>
        <v>190902.98</v>
      </c>
      <c r="AM86" s="202">
        <f t="shared" si="9"/>
        <v>775125.99</v>
      </c>
      <c r="AN86" s="137">
        <f t="shared" si="10"/>
        <v>3556516.3100000005</v>
      </c>
      <c r="AO86" s="136">
        <f t="shared" si="11"/>
        <v>3284163.3600000003</v>
      </c>
      <c r="AP86" s="207">
        <f t="shared" si="12"/>
        <v>272352.95000000019</v>
      </c>
    </row>
    <row r="87" spans="1:42" x14ac:dyDescent="0.2">
      <c r="A87" s="106" t="s">
        <v>779</v>
      </c>
      <c r="B87" s="106" t="s">
        <v>780</v>
      </c>
      <c r="C87" s="279">
        <v>7132</v>
      </c>
      <c r="D87" s="132" t="s">
        <v>784</v>
      </c>
      <c r="E87" s="199" t="s">
        <v>784</v>
      </c>
      <c r="F87" s="131">
        <v>556479.19999999995</v>
      </c>
      <c r="H87" s="131">
        <v>87043.18</v>
      </c>
      <c r="K87" s="226">
        <v>1285429.4099999999</v>
      </c>
      <c r="L87" s="226">
        <v>3626248.67</v>
      </c>
      <c r="P87" s="128">
        <v>78040.95</v>
      </c>
      <c r="R87" s="128">
        <v>4500</v>
      </c>
      <c r="U87" s="226">
        <v>4089977.85</v>
      </c>
      <c r="V87" s="226">
        <v>1212550.31</v>
      </c>
      <c r="W87" s="224">
        <v>2126427.9</v>
      </c>
      <c r="X87" s="224">
        <v>183118.5</v>
      </c>
      <c r="Y87" s="224">
        <v>1338.85</v>
      </c>
      <c r="AA87" s="224">
        <v>1782025</v>
      </c>
      <c r="AC87" s="252">
        <v>2967846</v>
      </c>
      <c r="AE87" s="252">
        <v>8020</v>
      </c>
      <c r="AF87" s="252">
        <v>731196.59</v>
      </c>
      <c r="AG87" s="252">
        <v>215716.31</v>
      </c>
      <c r="AK87" s="200">
        <f t="shared" si="7"/>
        <v>643522.37999999989</v>
      </c>
      <c r="AL87" s="201">
        <f t="shared" si="8"/>
        <v>82540.95</v>
      </c>
      <c r="AM87" s="202">
        <f t="shared" si="9"/>
        <v>560981.42999999993</v>
      </c>
      <c r="AN87" s="137">
        <f t="shared" si="10"/>
        <v>4092910.25</v>
      </c>
      <c r="AO87" s="136">
        <f t="shared" si="11"/>
        <v>3922778.9</v>
      </c>
      <c r="AP87" s="207">
        <f t="shared" si="12"/>
        <v>170131.35000000009</v>
      </c>
    </row>
    <row r="88" spans="1:42" x14ac:dyDescent="0.2">
      <c r="A88" s="106" t="s">
        <v>779</v>
      </c>
      <c r="B88" s="106" t="s">
        <v>780</v>
      </c>
      <c r="C88" s="279">
        <v>4586</v>
      </c>
      <c r="D88" s="132" t="s">
        <v>785</v>
      </c>
      <c r="E88" s="199" t="s">
        <v>785</v>
      </c>
      <c r="F88" s="131">
        <v>436268.31</v>
      </c>
      <c r="G88" s="131">
        <v>0</v>
      </c>
      <c r="H88" s="131">
        <v>110678.56</v>
      </c>
      <c r="K88" s="226">
        <v>1116026.3500000001</v>
      </c>
      <c r="L88" s="226">
        <v>236375.12</v>
      </c>
      <c r="O88" s="128">
        <v>15835</v>
      </c>
      <c r="P88" s="128">
        <v>57196.98</v>
      </c>
      <c r="R88" s="128">
        <v>8541</v>
      </c>
      <c r="T88" s="226">
        <v>603642.86</v>
      </c>
      <c r="V88" s="226">
        <v>1047464</v>
      </c>
      <c r="W88" s="224">
        <v>1230269.6100000001</v>
      </c>
      <c r="X88" s="224">
        <v>110916</v>
      </c>
      <c r="Y88" s="224">
        <v>692.82</v>
      </c>
      <c r="AA88" s="224">
        <v>493675</v>
      </c>
      <c r="AC88" s="252">
        <v>928710</v>
      </c>
      <c r="AD88" s="252">
        <v>36666</v>
      </c>
      <c r="AE88" s="252">
        <v>5696</v>
      </c>
      <c r="AF88" s="252">
        <v>651100.64</v>
      </c>
      <c r="AG88" s="252">
        <v>46712.29</v>
      </c>
      <c r="AK88" s="200">
        <f t="shared" si="7"/>
        <v>546946.87</v>
      </c>
      <c r="AL88" s="201">
        <f t="shared" si="8"/>
        <v>81572.98000000001</v>
      </c>
      <c r="AM88" s="202">
        <f t="shared" si="9"/>
        <v>465373.89</v>
      </c>
      <c r="AN88" s="137">
        <f t="shared" si="10"/>
        <v>1835553.4300000002</v>
      </c>
      <c r="AO88" s="136">
        <f t="shared" si="11"/>
        <v>1668884.9300000002</v>
      </c>
      <c r="AP88" s="207">
        <f t="shared" si="12"/>
        <v>166668.5</v>
      </c>
    </row>
    <row r="89" spans="1:42" x14ac:dyDescent="0.2">
      <c r="A89" s="106" t="s">
        <v>779</v>
      </c>
      <c r="B89" s="106" t="s">
        <v>780</v>
      </c>
      <c r="C89" s="279">
        <v>3953</v>
      </c>
      <c r="D89" s="132" t="s">
        <v>786</v>
      </c>
      <c r="E89" s="199" t="s">
        <v>786</v>
      </c>
      <c r="F89" s="131">
        <v>343691.22</v>
      </c>
      <c r="G89" s="131">
        <v>0</v>
      </c>
      <c r="H89" s="131">
        <v>384099.02</v>
      </c>
      <c r="K89" s="226">
        <v>1456474.68</v>
      </c>
      <c r="L89" s="226">
        <v>-758674.19</v>
      </c>
      <c r="Q89" s="128">
        <v>124584</v>
      </c>
      <c r="R89" s="128">
        <v>93</v>
      </c>
      <c r="S89" s="226">
        <v>100</v>
      </c>
      <c r="U89" s="226">
        <v>1320565.05</v>
      </c>
      <c r="W89" s="224">
        <v>1186258.47</v>
      </c>
      <c r="X89" s="224">
        <v>69200</v>
      </c>
      <c r="Y89" s="224">
        <v>415.22</v>
      </c>
      <c r="AA89" s="224">
        <v>805360</v>
      </c>
      <c r="AC89" s="252">
        <v>1489533</v>
      </c>
      <c r="AD89" s="252">
        <v>7120</v>
      </c>
      <c r="AE89" s="252">
        <v>8737</v>
      </c>
      <c r="AF89" s="252">
        <v>404073.65</v>
      </c>
      <c r="AG89" s="252">
        <v>171521.36</v>
      </c>
      <c r="AK89" s="200">
        <f t="shared" si="7"/>
        <v>727790.24</v>
      </c>
      <c r="AL89" s="201">
        <f t="shared" si="8"/>
        <v>124677</v>
      </c>
      <c r="AM89" s="202">
        <f t="shared" si="9"/>
        <v>603113.24</v>
      </c>
      <c r="AN89" s="137">
        <f t="shared" si="10"/>
        <v>2061233.69</v>
      </c>
      <c r="AO89" s="136">
        <f t="shared" si="11"/>
        <v>2080985.0099999998</v>
      </c>
      <c r="AP89" s="207">
        <f t="shared" si="12"/>
        <v>-19751.319999999832</v>
      </c>
    </row>
    <row r="90" spans="1:42" x14ac:dyDescent="0.2">
      <c r="A90" s="106" t="s">
        <v>779</v>
      </c>
      <c r="B90" s="106" t="s">
        <v>780</v>
      </c>
      <c r="C90" s="279">
        <v>1775</v>
      </c>
      <c r="D90" s="132" t="s">
        <v>787</v>
      </c>
      <c r="E90" s="199" t="s">
        <v>787</v>
      </c>
      <c r="F90" s="131">
        <v>243125.29</v>
      </c>
      <c r="G90" s="131">
        <v>32992</v>
      </c>
      <c r="H90" s="131">
        <v>22671.89</v>
      </c>
      <c r="K90" s="226">
        <v>364621.49</v>
      </c>
      <c r="L90" s="226">
        <v>150954.78</v>
      </c>
      <c r="P90" s="128">
        <v>30483</v>
      </c>
      <c r="R90" s="128">
        <v>0</v>
      </c>
      <c r="U90" s="226">
        <v>-381875.23</v>
      </c>
      <c r="V90" s="226">
        <v>1047464</v>
      </c>
      <c r="W90" s="224">
        <v>707252.79</v>
      </c>
      <c r="X90" s="224">
        <v>39525</v>
      </c>
      <c r="Y90" s="224">
        <v>390.13</v>
      </c>
      <c r="AA90" s="224">
        <v>435820</v>
      </c>
      <c r="AC90" s="252">
        <v>632419</v>
      </c>
      <c r="AD90" s="252">
        <v>16488</v>
      </c>
      <c r="AF90" s="252">
        <v>224845.82</v>
      </c>
      <c r="AG90" s="252">
        <v>68941.42</v>
      </c>
      <c r="AJ90" s="252">
        <v>122000</v>
      </c>
      <c r="AK90" s="200">
        <f t="shared" si="7"/>
        <v>298789.18000000005</v>
      </c>
      <c r="AL90" s="201">
        <f t="shared" si="8"/>
        <v>30483</v>
      </c>
      <c r="AM90" s="202">
        <f t="shared" si="9"/>
        <v>268306.18000000005</v>
      </c>
      <c r="AN90" s="137">
        <f t="shared" si="10"/>
        <v>1182987.92</v>
      </c>
      <c r="AO90" s="136">
        <f t="shared" si="11"/>
        <v>1064694.2400000002</v>
      </c>
      <c r="AP90" s="207">
        <f t="shared" si="12"/>
        <v>118293.6799999997</v>
      </c>
    </row>
    <row r="91" spans="1:42" x14ac:dyDescent="0.2">
      <c r="A91" s="106" t="s">
        <v>779</v>
      </c>
      <c r="B91" s="106" t="s">
        <v>780</v>
      </c>
      <c r="C91" s="279">
        <v>5971</v>
      </c>
      <c r="D91" s="132" t="s">
        <v>788</v>
      </c>
      <c r="E91" s="199" t="s">
        <v>788</v>
      </c>
      <c r="F91" s="131">
        <v>571940.07999999996</v>
      </c>
      <c r="G91" s="131">
        <v>0</v>
      </c>
      <c r="H91" s="131">
        <v>160494.54999999999</v>
      </c>
      <c r="K91" s="226">
        <v>8902910.8900000006</v>
      </c>
      <c r="L91" s="226">
        <v>206084.3</v>
      </c>
      <c r="P91" s="128">
        <v>46425</v>
      </c>
      <c r="Q91" s="128">
        <v>190765.5</v>
      </c>
      <c r="R91" s="128">
        <v>0.27</v>
      </c>
      <c r="U91" s="226">
        <v>8100709.4000000004</v>
      </c>
      <c r="V91" s="226">
        <v>1215671.21</v>
      </c>
      <c r="W91" s="224">
        <v>2008379.21</v>
      </c>
      <c r="X91" s="224">
        <v>1800</v>
      </c>
      <c r="Y91" s="224">
        <v>617.41999999999996</v>
      </c>
      <c r="AA91" s="224">
        <v>1451090</v>
      </c>
      <c r="AB91" s="224">
        <v>36</v>
      </c>
      <c r="AC91" s="252">
        <v>2408291</v>
      </c>
      <c r="AD91" s="252">
        <v>25722</v>
      </c>
      <c r="AE91" s="252">
        <v>10126</v>
      </c>
      <c r="AF91" s="252">
        <v>322310.68</v>
      </c>
      <c r="AG91" s="252">
        <v>216614.51</v>
      </c>
      <c r="AJ91" s="252">
        <v>191000</v>
      </c>
      <c r="AK91" s="200">
        <f t="shared" si="7"/>
        <v>732434.62999999989</v>
      </c>
      <c r="AL91" s="201">
        <f t="shared" si="8"/>
        <v>237190.77</v>
      </c>
      <c r="AM91" s="202">
        <f t="shared" si="9"/>
        <v>495243.85999999987</v>
      </c>
      <c r="AN91" s="137">
        <f t="shared" si="10"/>
        <v>3461922.63</v>
      </c>
      <c r="AO91" s="136">
        <f t="shared" si="11"/>
        <v>3174064.1900000004</v>
      </c>
      <c r="AP91" s="207">
        <f t="shared" si="12"/>
        <v>287858.43999999948</v>
      </c>
    </row>
    <row r="92" spans="1:42" x14ac:dyDescent="0.2">
      <c r="A92" s="106" t="s">
        <v>779</v>
      </c>
      <c r="B92" s="106" t="s">
        <v>780</v>
      </c>
      <c r="C92" s="279">
        <v>1682</v>
      </c>
      <c r="D92" s="132" t="s">
        <v>789</v>
      </c>
      <c r="E92" s="199" t="s">
        <v>789</v>
      </c>
      <c r="F92" s="131">
        <v>246818.76</v>
      </c>
      <c r="G92" s="131">
        <v>50</v>
      </c>
      <c r="H92" s="131">
        <v>4810.97</v>
      </c>
      <c r="I92" s="131">
        <v>0</v>
      </c>
      <c r="J92" s="226">
        <v>0</v>
      </c>
      <c r="K92" s="226">
        <v>1313522.6200000001</v>
      </c>
      <c r="L92" s="226">
        <v>137721.57</v>
      </c>
      <c r="M92" s="226">
        <v>0</v>
      </c>
      <c r="N92" s="226">
        <v>0</v>
      </c>
      <c r="O92" s="128">
        <v>0</v>
      </c>
      <c r="P92" s="128">
        <v>18824</v>
      </c>
      <c r="Q92" s="128">
        <v>18</v>
      </c>
      <c r="R92" s="128">
        <v>0</v>
      </c>
      <c r="S92" s="226">
        <v>0</v>
      </c>
      <c r="T92" s="226">
        <v>0</v>
      </c>
      <c r="U92" s="226">
        <v>-134654.38</v>
      </c>
      <c r="V92" s="226">
        <v>1849378.08</v>
      </c>
      <c r="W92" s="224">
        <v>514225</v>
      </c>
      <c r="X92" s="224">
        <v>60962</v>
      </c>
      <c r="Y92" s="224">
        <v>448.6</v>
      </c>
      <c r="AA92" s="224">
        <v>956330</v>
      </c>
      <c r="AC92" s="252">
        <v>1128042</v>
      </c>
      <c r="AD92" s="252">
        <v>24000</v>
      </c>
      <c r="AE92" s="252">
        <v>16986</v>
      </c>
      <c r="AF92" s="252">
        <v>236602.08</v>
      </c>
      <c r="AG92" s="252">
        <v>156977.29999999999</v>
      </c>
      <c r="AK92" s="200">
        <f t="shared" si="7"/>
        <v>251679.73</v>
      </c>
      <c r="AL92" s="201">
        <f t="shared" si="8"/>
        <v>18842</v>
      </c>
      <c r="AM92" s="202">
        <f t="shared" si="9"/>
        <v>232837.73</v>
      </c>
      <c r="AN92" s="137">
        <f t="shared" si="10"/>
        <v>1531965.6</v>
      </c>
      <c r="AO92" s="136">
        <f t="shared" si="11"/>
        <v>1562607.3800000001</v>
      </c>
      <c r="AP92" s="207">
        <f t="shared" si="12"/>
        <v>-30641.780000000028</v>
      </c>
    </row>
    <row r="93" spans="1:42" x14ac:dyDescent="0.2">
      <c r="A93" s="106" t="s">
        <v>779</v>
      </c>
      <c r="B93" s="106" t="s">
        <v>780</v>
      </c>
      <c r="C93" s="279">
        <v>3610</v>
      </c>
      <c r="D93" s="132" t="s">
        <v>790</v>
      </c>
      <c r="E93" s="199" t="s">
        <v>790</v>
      </c>
      <c r="F93" s="131">
        <v>391618.19</v>
      </c>
      <c r="G93" s="131">
        <v>0</v>
      </c>
      <c r="H93" s="131">
        <v>39716.17</v>
      </c>
      <c r="K93" s="226">
        <v>1658961.9</v>
      </c>
      <c r="L93" s="226">
        <v>269535.06</v>
      </c>
      <c r="O93" s="128">
        <v>1780.5</v>
      </c>
      <c r="P93" s="128">
        <v>45001.71</v>
      </c>
      <c r="Q93" s="128">
        <v>18</v>
      </c>
      <c r="R93" s="128">
        <v>1140</v>
      </c>
      <c r="U93" s="226">
        <v>41179.82</v>
      </c>
      <c r="V93" s="226">
        <v>2450678.29</v>
      </c>
      <c r="W93" s="224">
        <v>1010802.72</v>
      </c>
      <c r="X93" s="224">
        <v>92406</v>
      </c>
      <c r="AC93" s="252">
        <v>545513</v>
      </c>
      <c r="AD93" s="252">
        <v>28072</v>
      </c>
      <c r="AE93" s="252">
        <v>25142</v>
      </c>
      <c r="AF93" s="252">
        <v>436808.21</v>
      </c>
      <c r="AG93" s="252">
        <v>247640.51</v>
      </c>
      <c r="AK93" s="200">
        <f t="shared" si="7"/>
        <v>431334.36</v>
      </c>
      <c r="AL93" s="201">
        <f t="shared" si="8"/>
        <v>47940.21</v>
      </c>
      <c r="AM93" s="202">
        <f t="shared" si="9"/>
        <v>383394.14999999997</v>
      </c>
      <c r="AN93" s="137">
        <f t="shared" si="10"/>
        <v>1103208.72</v>
      </c>
      <c r="AO93" s="136">
        <f t="shared" si="11"/>
        <v>1283175.72</v>
      </c>
      <c r="AP93" s="207">
        <f t="shared" si="12"/>
        <v>-179967</v>
      </c>
    </row>
    <row r="94" spans="1:42" x14ac:dyDescent="0.2">
      <c r="A94" s="106" t="s">
        <v>779</v>
      </c>
      <c r="B94" s="106" t="s">
        <v>780</v>
      </c>
      <c r="C94" s="279">
        <v>3334</v>
      </c>
      <c r="D94" s="132" t="s">
        <v>791</v>
      </c>
      <c r="E94" s="199" t="s">
        <v>791</v>
      </c>
      <c r="F94" s="131">
        <v>149728.59</v>
      </c>
      <c r="G94" s="131">
        <v>0</v>
      </c>
      <c r="H94" s="131">
        <v>149518.76999999999</v>
      </c>
      <c r="K94" s="226">
        <v>1442985.68</v>
      </c>
      <c r="L94" s="226">
        <v>367179.05</v>
      </c>
      <c r="Q94" s="128">
        <v>5113</v>
      </c>
      <c r="R94" s="128">
        <v>16402</v>
      </c>
      <c r="U94" s="226">
        <v>-659044.78</v>
      </c>
      <c r="V94" s="226">
        <v>2812906.16</v>
      </c>
      <c r="W94" s="224">
        <v>595093.1</v>
      </c>
      <c r="Y94" s="224">
        <v>305.37</v>
      </c>
      <c r="AA94" s="224">
        <v>999819</v>
      </c>
      <c r="AC94" s="252">
        <v>1186392</v>
      </c>
      <c r="AE94" s="252">
        <v>25540</v>
      </c>
      <c r="AF94" s="252">
        <v>215563.74</v>
      </c>
      <c r="AG94" s="252">
        <v>233686.02</v>
      </c>
      <c r="AK94" s="200">
        <f t="shared" si="7"/>
        <v>299247.35999999999</v>
      </c>
      <c r="AL94" s="201">
        <f t="shared" si="8"/>
        <v>21515</v>
      </c>
      <c r="AM94" s="202">
        <f t="shared" si="9"/>
        <v>277732.36</v>
      </c>
      <c r="AN94" s="137">
        <f t="shared" si="10"/>
        <v>1595217.47</v>
      </c>
      <c r="AO94" s="136">
        <f t="shared" si="11"/>
        <v>1661181.76</v>
      </c>
      <c r="AP94" s="207">
        <f t="shared" si="12"/>
        <v>-65964.290000000037</v>
      </c>
    </row>
    <row r="95" spans="1:42" x14ac:dyDescent="0.2">
      <c r="A95" s="106" t="s">
        <v>779</v>
      </c>
      <c r="B95" s="106" t="s">
        <v>780</v>
      </c>
      <c r="C95" s="279">
        <v>3092</v>
      </c>
      <c r="D95" s="132" t="s">
        <v>792</v>
      </c>
      <c r="E95" s="199" t="s">
        <v>792</v>
      </c>
      <c r="F95" s="131">
        <v>529714.07999999996</v>
      </c>
      <c r="G95" s="131">
        <v>2780</v>
      </c>
      <c r="H95" s="131">
        <v>36278.22</v>
      </c>
      <c r="K95" s="226">
        <v>3489446.46</v>
      </c>
      <c r="L95" s="226">
        <v>26225.24</v>
      </c>
      <c r="O95" s="128">
        <v>69850</v>
      </c>
      <c r="P95" s="128">
        <v>250</v>
      </c>
      <c r="Q95" s="128">
        <v>108</v>
      </c>
      <c r="R95" s="128">
        <v>0</v>
      </c>
      <c r="S95" s="226">
        <v>5000</v>
      </c>
      <c r="U95" s="226">
        <v>3051206.69</v>
      </c>
      <c r="V95" s="226">
        <v>1047464</v>
      </c>
      <c r="W95" s="224">
        <v>924296.97</v>
      </c>
      <c r="X95" s="224">
        <v>142496.6</v>
      </c>
      <c r="Y95" s="224">
        <v>967.53</v>
      </c>
      <c r="AA95" s="224">
        <v>730210</v>
      </c>
      <c r="AC95" s="252">
        <v>1273646</v>
      </c>
      <c r="AD95" s="252">
        <v>27641</v>
      </c>
      <c r="AE95" s="252">
        <v>12256</v>
      </c>
      <c r="AF95" s="252">
        <v>337902.12</v>
      </c>
      <c r="AG95" s="252">
        <v>235960.67</v>
      </c>
      <c r="AK95" s="200">
        <f t="shared" si="7"/>
        <v>568772.29999999993</v>
      </c>
      <c r="AL95" s="201">
        <f t="shared" si="8"/>
        <v>70208</v>
      </c>
      <c r="AM95" s="202">
        <f t="shared" si="9"/>
        <v>498564.29999999993</v>
      </c>
      <c r="AN95" s="137">
        <f t="shared" si="10"/>
        <v>1797971.1</v>
      </c>
      <c r="AO95" s="136">
        <f t="shared" si="11"/>
        <v>1887405.79</v>
      </c>
      <c r="AP95" s="207">
        <f t="shared" si="12"/>
        <v>-89434.689999999944</v>
      </c>
    </row>
    <row r="96" spans="1:42" x14ac:dyDescent="0.2">
      <c r="A96" s="106" t="s">
        <v>779</v>
      </c>
      <c r="B96" s="106" t="s">
        <v>780</v>
      </c>
      <c r="C96" s="279">
        <v>4180</v>
      </c>
      <c r="D96" s="132" t="s">
        <v>793</v>
      </c>
      <c r="E96" s="199" t="s">
        <v>793</v>
      </c>
      <c r="F96" s="131">
        <v>380885.38</v>
      </c>
      <c r="G96" s="131">
        <v>10553</v>
      </c>
      <c r="H96" s="131">
        <v>107511.49</v>
      </c>
      <c r="K96" s="226">
        <v>1234095.69</v>
      </c>
      <c r="L96" s="226">
        <v>137847.65</v>
      </c>
      <c r="O96" s="128">
        <v>133922.13</v>
      </c>
      <c r="P96" s="128">
        <v>75526.92</v>
      </c>
      <c r="R96" s="128">
        <v>0</v>
      </c>
      <c r="U96" s="226">
        <v>598176.24</v>
      </c>
      <c r="V96" s="226">
        <v>1334838.29</v>
      </c>
      <c r="W96" s="224">
        <v>962229.56</v>
      </c>
      <c r="X96" s="224">
        <v>74760</v>
      </c>
      <c r="Y96" s="224">
        <v>1308.1600000000001</v>
      </c>
      <c r="AB96" s="224">
        <v>6000</v>
      </c>
      <c r="AC96" s="252">
        <v>558002</v>
      </c>
      <c r="AE96" s="252">
        <v>17870</v>
      </c>
      <c r="AF96" s="252">
        <v>581802.72</v>
      </c>
      <c r="AG96" s="252">
        <v>156063.37</v>
      </c>
      <c r="AJ96" s="252">
        <v>2130</v>
      </c>
      <c r="AK96" s="200">
        <f t="shared" si="7"/>
        <v>498949.87</v>
      </c>
      <c r="AL96" s="201">
        <f t="shared" si="8"/>
        <v>209449.05</v>
      </c>
      <c r="AM96" s="202">
        <f t="shared" si="9"/>
        <v>289500.82</v>
      </c>
      <c r="AN96" s="137">
        <f t="shared" si="10"/>
        <v>1044297.7200000001</v>
      </c>
      <c r="AO96" s="136">
        <f t="shared" si="11"/>
        <v>1315868.0899999999</v>
      </c>
      <c r="AP96" s="207">
        <f t="shared" si="12"/>
        <v>-271570.36999999976</v>
      </c>
    </row>
    <row r="97" spans="1:42" x14ac:dyDescent="0.2">
      <c r="A97" s="106" t="s">
        <v>779</v>
      </c>
      <c r="B97" s="106" t="s">
        <v>780</v>
      </c>
      <c r="C97" s="279">
        <v>5871</v>
      </c>
      <c r="D97" s="132" t="s">
        <v>794</v>
      </c>
      <c r="E97" s="199" t="s">
        <v>794</v>
      </c>
      <c r="F97" s="131">
        <v>565188.29</v>
      </c>
      <c r="G97" s="131">
        <v>0</v>
      </c>
      <c r="H97" s="131">
        <v>186438.35</v>
      </c>
      <c r="I97" s="131">
        <v>3500</v>
      </c>
      <c r="J97" s="226">
        <v>0</v>
      </c>
      <c r="K97" s="226">
        <v>-3239109.47</v>
      </c>
      <c r="L97" s="226">
        <v>-710782.86</v>
      </c>
      <c r="M97" s="226">
        <v>0</v>
      </c>
      <c r="N97" s="226">
        <v>0</v>
      </c>
      <c r="O97" s="128">
        <v>14927.92</v>
      </c>
      <c r="P97" s="128">
        <v>50742</v>
      </c>
      <c r="Q97" s="128">
        <v>0</v>
      </c>
      <c r="R97" s="128">
        <v>193614.37</v>
      </c>
      <c r="S97" s="226">
        <v>0</v>
      </c>
      <c r="T97" s="226">
        <v>0</v>
      </c>
      <c r="U97" s="226">
        <v>-4291556.4800000004</v>
      </c>
      <c r="V97" s="226">
        <v>613325.81999999995</v>
      </c>
      <c r="W97" s="224">
        <v>1372103.99</v>
      </c>
      <c r="Y97" s="224">
        <v>565.77</v>
      </c>
      <c r="AA97" s="224">
        <v>638000</v>
      </c>
      <c r="AC97" s="252">
        <v>1366697</v>
      </c>
      <c r="AE97" s="252">
        <v>13870</v>
      </c>
      <c r="AF97" s="252">
        <v>334586.52</v>
      </c>
      <c r="AG97" s="252">
        <v>71335.56</v>
      </c>
      <c r="AK97" s="200">
        <f t="shared" si="7"/>
        <v>755126.64</v>
      </c>
      <c r="AL97" s="201">
        <f t="shared" si="8"/>
        <v>259284.28999999998</v>
      </c>
      <c r="AM97" s="202">
        <f t="shared" si="9"/>
        <v>495842.35000000003</v>
      </c>
      <c r="AN97" s="137">
        <f t="shared" si="10"/>
        <v>2010669.76</v>
      </c>
      <c r="AO97" s="136">
        <f t="shared" si="11"/>
        <v>1786489.08</v>
      </c>
      <c r="AP97" s="207">
        <f t="shared" si="12"/>
        <v>224180.67999999993</v>
      </c>
    </row>
    <row r="98" spans="1:42" x14ac:dyDescent="0.2">
      <c r="A98" s="106" t="s">
        <v>779</v>
      </c>
      <c r="B98" s="106" t="s">
        <v>780</v>
      </c>
      <c r="C98" s="279">
        <v>3758</v>
      </c>
      <c r="D98" s="132" t="s">
        <v>795</v>
      </c>
      <c r="E98" s="199" t="s">
        <v>795</v>
      </c>
      <c r="F98" s="131">
        <v>207420.25</v>
      </c>
      <c r="G98" s="131">
        <v>0</v>
      </c>
      <c r="H98" s="131">
        <v>56457.94</v>
      </c>
      <c r="K98" s="226">
        <v>819248.99</v>
      </c>
      <c r="L98" s="226">
        <v>883704.8</v>
      </c>
      <c r="P98" s="128">
        <v>40722</v>
      </c>
      <c r="R98" s="128">
        <v>0</v>
      </c>
      <c r="U98" s="226">
        <v>-140202.91</v>
      </c>
      <c r="V98" s="226">
        <v>1790978.12</v>
      </c>
      <c r="W98" s="224">
        <v>1104722.99</v>
      </c>
      <c r="Y98" s="224">
        <v>580.84</v>
      </c>
      <c r="AA98" s="224">
        <v>1286954</v>
      </c>
      <c r="AB98" s="224">
        <v>354775</v>
      </c>
      <c r="AC98" s="252">
        <v>1634788</v>
      </c>
      <c r="AE98" s="252">
        <v>39490</v>
      </c>
      <c r="AF98" s="252">
        <v>675515.66</v>
      </c>
      <c r="AG98" s="252">
        <v>112434.4</v>
      </c>
      <c r="AJ98" s="252">
        <v>9470</v>
      </c>
      <c r="AK98" s="200">
        <f t="shared" si="7"/>
        <v>263878.19</v>
      </c>
      <c r="AL98" s="201">
        <f t="shared" si="8"/>
        <v>40722</v>
      </c>
      <c r="AM98" s="202">
        <f t="shared" si="9"/>
        <v>223156.19</v>
      </c>
      <c r="AN98" s="137">
        <f t="shared" si="10"/>
        <v>2747032.83</v>
      </c>
      <c r="AO98" s="136">
        <f t="shared" si="11"/>
        <v>2471698.06</v>
      </c>
      <c r="AP98" s="207">
        <f t="shared" si="12"/>
        <v>275334.77</v>
      </c>
    </row>
    <row r="99" spans="1:42" x14ac:dyDescent="0.2">
      <c r="A99" s="106" t="s">
        <v>779</v>
      </c>
      <c r="B99" s="106" t="s">
        <v>780</v>
      </c>
      <c r="C99" s="279">
        <v>8167</v>
      </c>
      <c r="D99" s="132" t="s">
        <v>796</v>
      </c>
      <c r="E99" s="199" t="s">
        <v>796</v>
      </c>
      <c r="F99" s="131">
        <v>806241.57</v>
      </c>
      <c r="G99" s="131">
        <v>0</v>
      </c>
      <c r="H99" s="131">
        <v>52546.27</v>
      </c>
      <c r="K99" s="226">
        <v>4104492.22</v>
      </c>
      <c r="L99" s="226">
        <v>1781621.27</v>
      </c>
      <c r="Q99" s="128">
        <v>84</v>
      </c>
      <c r="R99" s="128">
        <v>0</v>
      </c>
      <c r="U99" s="226">
        <v>4636819.3499999996</v>
      </c>
      <c r="V99" s="226">
        <v>1047464</v>
      </c>
      <c r="W99" s="224">
        <v>1842866.28</v>
      </c>
      <c r="X99" s="224">
        <v>189325</v>
      </c>
      <c r="Y99" s="224">
        <v>1150.2</v>
      </c>
      <c r="AA99" s="224">
        <v>1285570</v>
      </c>
      <c r="AB99" s="224">
        <v>1022800</v>
      </c>
      <c r="AC99" s="252">
        <v>2135232</v>
      </c>
      <c r="AD99" s="252">
        <v>6185</v>
      </c>
      <c r="AE99" s="252">
        <v>2072</v>
      </c>
      <c r="AF99" s="252">
        <v>603770.81000000006</v>
      </c>
      <c r="AG99" s="252">
        <v>533917.68999999994</v>
      </c>
      <c r="AK99" s="200">
        <f t="shared" si="7"/>
        <v>858787.83999999997</v>
      </c>
      <c r="AL99" s="201">
        <f t="shared" si="8"/>
        <v>84</v>
      </c>
      <c r="AM99" s="202">
        <f t="shared" si="9"/>
        <v>858703.84</v>
      </c>
      <c r="AN99" s="137">
        <f t="shared" si="10"/>
        <v>4341711.4800000004</v>
      </c>
      <c r="AO99" s="136">
        <f t="shared" si="11"/>
        <v>3281177.5</v>
      </c>
      <c r="AP99" s="207">
        <f t="shared" si="12"/>
        <v>1060533.9800000004</v>
      </c>
    </row>
    <row r="100" spans="1:42" x14ac:dyDescent="0.2">
      <c r="A100" s="106" t="s">
        <v>779</v>
      </c>
      <c r="B100" s="106" t="s">
        <v>780</v>
      </c>
      <c r="C100" s="279">
        <v>3187</v>
      </c>
      <c r="D100" s="132" t="s">
        <v>797</v>
      </c>
      <c r="E100" s="199" t="s">
        <v>797</v>
      </c>
      <c r="F100" s="131">
        <v>301807.38</v>
      </c>
      <c r="G100" s="131">
        <v>0</v>
      </c>
      <c r="H100" s="131">
        <v>130359.46</v>
      </c>
      <c r="K100" s="226">
        <v>1020217.8</v>
      </c>
      <c r="L100" s="226">
        <v>-197942.41</v>
      </c>
      <c r="O100" s="128">
        <v>8050</v>
      </c>
      <c r="Q100" s="128">
        <v>71915</v>
      </c>
      <c r="R100" s="128">
        <v>0</v>
      </c>
      <c r="U100" s="226">
        <v>-1036763.63</v>
      </c>
      <c r="V100" s="226">
        <v>1768225.65</v>
      </c>
      <c r="W100" s="224">
        <v>1595042.78</v>
      </c>
      <c r="X100" s="224">
        <v>330000</v>
      </c>
      <c r="Y100" s="224">
        <v>702.67</v>
      </c>
      <c r="AC100" s="252">
        <v>772501</v>
      </c>
      <c r="AE100" s="252">
        <v>34422</v>
      </c>
      <c r="AF100" s="252">
        <v>504366.03</v>
      </c>
      <c r="AG100" s="252">
        <v>171441.21</v>
      </c>
      <c r="AK100" s="200">
        <f t="shared" si="7"/>
        <v>432166.84</v>
      </c>
      <c r="AL100" s="201">
        <f t="shared" si="8"/>
        <v>79965</v>
      </c>
      <c r="AM100" s="202">
        <f t="shared" si="9"/>
        <v>352201.84</v>
      </c>
      <c r="AN100" s="137">
        <f t="shared" si="10"/>
        <v>1925745.45</v>
      </c>
      <c r="AO100" s="136">
        <f t="shared" si="11"/>
        <v>1482730.24</v>
      </c>
      <c r="AP100" s="207">
        <f t="shared" si="12"/>
        <v>443015.20999999996</v>
      </c>
    </row>
    <row r="101" spans="1:42" x14ac:dyDescent="0.2">
      <c r="A101" s="106" t="s">
        <v>779</v>
      </c>
      <c r="B101" s="106" t="s">
        <v>780</v>
      </c>
      <c r="C101" s="279">
        <v>4472</v>
      </c>
      <c r="D101" s="132" t="s">
        <v>798</v>
      </c>
      <c r="E101" s="199" t="s">
        <v>798</v>
      </c>
      <c r="F101" s="131">
        <v>465648.54</v>
      </c>
      <c r="G101" s="131">
        <v>4786</v>
      </c>
      <c r="H101" s="131">
        <v>48925.53</v>
      </c>
      <c r="K101" s="226">
        <v>1252400.51</v>
      </c>
      <c r="L101" s="226">
        <v>72841.84</v>
      </c>
      <c r="O101" s="128">
        <v>51620</v>
      </c>
      <c r="Q101" s="128">
        <v>133752</v>
      </c>
      <c r="R101" s="128">
        <v>3086</v>
      </c>
      <c r="U101" s="226">
        <v>211078.3</v>
      </c>
      <c r="V101" s="226">
        <v>1440650.38</v>
      </c>
      <c r="W101" s="224">
        <v>1074589.4099999999</v>
      </c>
      <c r="Y101" s="224">
        <v>744.38</v>
      </c>
      <c r="AA101" s="224">
        <v>1752180</v>
      </c>
      <c r="AC101" s="252">
        <v>2211321</v>
      </c>
      <c r="AD101" s="252">
        <v>12690</v>
      </c>
      <c r="AF101" s="252">
        <v>401544.57</v>
      </c>
      <c r="AG101" s="252">
        <v>197542.48</v>
      </c>
      <c r="AK101" s="200">
        <f t="shared" si="7"/>
        <v>519360.06999999995</v>
      </c>
      <c r="AL101" s="201">
        <f t="shared" si="8"/>
        <v>188458</v>
      </c>
      <c r="AM101" s="202">
        <f t="shared" si="9"/>
        <v>330902.06999999995</v>
      </c>
      <c r="AN101" s="137">
        <f t="shared" si="10"/>
        <v>2827513.79</v>
      </c>
      <c r="AO101" s="136">
        <f t="shared" si="11"/>
        <v>2823098.05</v>
      </c>
      <c r="AP101" s="207">
        <f t="shared" si="12"/>
        <v>4415.7400000002235</v>
      </c>
    </row>
    <row r="102" spans="1:42" x14ac:dyDescent="0.2">
      <c r="A102" s="106" t="s">
        <v>800</v>
      </c>
      <c r="B102" s="106" t="s">
        <v>801</v>
      </c>
      <c r="C102" s="279">
        <v>2684</v>
      </c>
      <c r="D102" s="132" t="s">
        <v>803</v>
      </c>
      <c r="E102" s="199" t="s">
        <v>803</v>
      </c>
      <c r="F102" s="131">
        <v>607508.54</v>
      </c>
      <c r="G102" s="131">
        <v>0</v>
      </c>
      <c r="H102" s="131">
        <v>15269.89</v>
      </c>
      <c r="K102" s="226">
        <v>1836574.71</v>
      </c>
      <c r="L102" s="226">
        <v>214360.04</v>
      </c>
      <c r="Q102" s="128">
        <v>50000</v>
      </c>
      <c r="R102" s="128">
        <v>4040.42</v>
      </c>
      <c r="U102" s="226">
        <v>-135096</v>
      </c>
      <c r="V102" s="226">
        <v>2439714</v>
      </c>
      <c r="W102" s="224">
        <v>931033.9</v>
      </c>
      <c r="X102" s="224">
        <v>235000</v>
      </c>
      <c r="Y102" s="224">
        <v>436.72</v>
      </c>
      <c r="AA102" s="224">
        <v>907560</v>
      </c>
      <c r="AC102" s="252">
        <v>1055370</v>
      </c>
      <c r="AD102" s="252">
        <v>33246</v>
      </c>
      <c r="AE102" s="252">
        <v>8744</v>
      </c>
      <c r="AF102" s="252">
        <v>458384.99</v>
      </c>
      <c r="AG102" s="252">
        <v>203230.87</v>
      </c>
      <c r="AK102" s="200">
        <f t="shared" si="7"/>
        <v>622778.43000000005</v>
      </c>
      <c r="AL102" s="201">
        <f t="shared" si="8"/>
        <v>54040.42</v>
      </c>
      <c r="AM102" s="202">
        <f t="shared" si="9"/>
        <v>568738.01</v>
      </c>
      <c r="AN102" s="137">
        <f t="shared" si="10"/>
        <v>2074030.6199999999</v>
      </c>
      <c r="AO102" s="136">
        <f t="shared" si="11"/>
        <v>1758975.8599999999</v>
      </c>
      <c r="AP102" s="207">
        <f t="shared" si="12"/>
        <v>315054.76</v>
      </c>
    </row>
    <row r="103" spans="1:42" x14ac:dyDescent="0.2">
      <c r="A103" s="106" t="s">
        <v>800</v>
      </c>
      <c r="B103" s="106" t="s">
        <v>801</v>
      </c>
      <c r="C103" s="279">
        <v>5109</v>
      </c>
      <c r="D103" s="132" t="s">
        <v>804</v>
      </c>
      <c r="E103" s="199" t="s">
        <v>804</v>
      </c>
      <c r="F103" s="131">
        <v>307395.08</v>
      </c>
      <c r="G103" s="131">
        <v>26288</v>
      </c>
      <c r="H103" s="131">
        <v>72089.320000000007</v>
      </c>
      <c r="K103" s="226">
        <v>1331678.98</v>
      </c>
      <c r="L103" s="226">
        <v>27002.21</v>
      </c>
      <c r="Q103" s="128">
        <v>3909</v>
      </c>
      <c r="R103" s="128">
        <v>1564</v>
      </c>
      <c r="U103" s="226">
        <v>-1418000.27</v>
      </c>
      <c r="V103" s="226">
        <v>3137825</v>
      </c>
      <c r="W103" s="224">
        <v>1131469.04</v>
      </c>
      <c r="Y103" s="224">
        <v>657.82</v>
      </c>
      <c r="AA103" s="224">
        <v>434120</v>
      </c>
      <c r="AC103" s="252">
        <v>905657</v>
      </c>
      <c r="AD103" s="252">
        <v>29058</v>
      </c>
      <c r="AE103" s="252">
        <v>6980</v>
      </c>
      <c r="AF103" s="252">
        <v>387320.71</v>
      </c>
      <c r="AG103" s="252">
        <v>178075.29</v>
      </c>
      <c r="AJ103" s="252">
        <v>20000</v>
      </c>
      <c r="AK103" s="200">
        <f t="shared" si="7"/>
        <v>405772.4</v>
      </c>
      <c r="AL103" s="201">
        <f t="shared" si="8"/>
        <v>5473</v>
      </c>
      <c r="AM103" s="202">
        <f t="shared" si="9"/>
        <v>400299.4</v>
      </c>
      <c r="AN103" s="137">
        <f t="shared" si="10"/>
        <v>1566246.86</v>
      </c>
      <c r="AO103" s="136">
        <f t="shared" si="11"/>
        <v>1527091</v>
      </c>
      <c r="AP103" s="207">
        <f t="shared" si="12"/>
        <v>39155.860000000102</v>
      </c>
    </row>
    <row r="104" spans="1:42" x14ac:dyDescent="0.2">
      <c r="A104" s="106" t="s">
        <v>800</v>
      </c>
      <c r="B104" s="106" t="s">
        <v>801</v>
      </c>
      <c r="C104" s="279">
        <v>3045</v>
      </c>
      <c r="D104" s="132" t="s">
        <v>805</v>
      </c>
      <c r="E104" s="199" t="s">
        <v>805</v>
      </c>
      <c r="F104" s="131">
        <v>406992.1</v>
      </c>
      <c r="G104" s="131">
        <v>15010</v>
      </c>
      <c r="H104" s="131">
        <v>43714.68</v>
      </c>
      <c r="K104" s="226">
        <v>778316.3</v>
      </c>
      <c r="L104" s="226">
        <v>59986.720000000001</v>
      </c>
      <c r="O104" s="128">
        <v>1215</v>
      </c>
      <c r="P104" s="128">
        <v>107</v>
      </c>
      <c r="Q104" s="128">
        <v>5122</v>
      </c>
      <c r="R104" s="128">
        <v>2363.09</v>
      </c>
      <c r="U104" s="226">
        <v>-189880.57</v>
      </c>
      <c r="V104" s="226">
        <v>1499736.2</v>
      </c>
      <c r="W104" s="224">
        <v>1173938.48</v>
      </c>
      <c r="X104" s="224">
        <v>68620</v>
      </c>
      <c r="Y104" s="224">
        <v>516.13</v>
      </c>
      <c r="AA104" s="224">
        <v>1072800</v>
      </c>
      <c r="AC104" s="252">
        <v>1432084</v>
      </c>
      <c r="AD104" s="252">
        <v>14916</v>
      </c>
      <c r="AF104" s="252">
        <v>609910.1</v>
      </c>
      <c r="AG104" s="252">
        <v>125107.43</v>
      </c>
      <c r="AJ104" s="252">
        <v>148500</v>
      </c>
      <c r="AK104" s="200">
        <f t="shared" si="7"/>
        <v>465716.77999999997</v>
      </c>
      <c r="AL104" s="201">
        <f t="shared" si="8"/>
        <v>8807.09</v>
      </c>
      <c r="AM104" s="202">
        <f t="shared" si="9"/>
        <v>456909.68999999994</v>
      </c>
      <c r="AN104" s="137">
        <f t="shared" si="10"/>
        <v>2315874.61</v>
      </c>
      <c r="AO104" s="136">
        <f t="shared" si="11"/>
        <v>2330517.5300000003</v>
      </c>
      <c r="AP104" s="207">
        <f t="shared" si="12"/>
        <v>-14642.920000000391</v>
      </c>
    </row>
    <row r="105" spans="1:42" x14ac:dyDescent="0.2">
      <c r="A105" s="106" t="s">
        <v>800</v>
      </c>
      <c r="B105" s="106" t="s">
        <v>801</v>
      </c>
      <c r="C105" s="279">
        <v>3246</v>
      </c>
      <c r="D105" s="132" t="s">
        <v>806</v>
      </c>
      <c r="E105" s="199" t="s">
        <v>806</v>
      </c>
      <c r="F105" s="131">
        <v>319950.19</v>
      </c>
      <c r="G105" s="131">
        <v>46726</v>
      </c>
      <c r="H105" s="131">
        <v>15056.22</v>
      </c>
      <c r="K105" s="226">
        <v>781496.82</v>
      </c>
      <c r="L105" s="226">
        <v>213510.22</v>
      </c>
      <c r="O105" s="128">
        <v>0</v>
      </c>
      <c r="Q105" s="128">
        <v>1761</v>
      </c>
      <c r="R105" s="128">
        <v>7779.53</v>
      </c>
      <c r="U105" s="226">
        <v>-979192.13</v>
      </c>
      <c r="V105" s="226">
        <v>2219622</v>
      </c>
      <c r="W105" s="224">
        <v>1431841.17</v>
      </c>
      <c r="Y105" s="224">
        <v>309.32</v>
      </c>
      <c r="AA105" s="224">
        <v>296610</v>
      </c>
      <c r="AB105" s="224">
        <v>20000</v>
      </c>
      <c r="AC105" s="252">
        <v>996386</v>
      </c>
      <c r="AD105" s="252">
        <v>19368</v>
      </c>
      <c r="AE105" s="252">
        <v>9786</v>
      </c>
      <c r="AF105" s="252">
        <v>445972.69</v>
      </c>
      <c r="AG105" s="252">
        <v>150478.75</v>
      </c>
      <c r="AK105" s="200">
        <f t="shared" si="7"/>
        <v>381732.41</v>
      </c>
      <c r="AL105" s="201">
        <f t="shared" si="8"/>
        <v>9540.5299999999988</v>
      </c>
      <c r="AM105" s="202">
        <f t="shared" si="9"/>
        <v>372191.88</v>
      </c>
      <c r="AN105" s="137">
        <f t="shared" si="10"/>
        <v>1748760.49</v>
      </c>
      <c r="AO105" s="136">
        <f t="shared" si="11"/>
        <v>1621991.44</v>
      </c>
      <c r="AP105" s="207">
        <f t="shared" si="12"/>
        <v>126769.05000000005</v>
      </c>
    </row>
    <row r="106" spans="1:42" x14ac:dyDescent="0.2">
      <c r="A106" s="106" t="s">
        <v>800</v>
      </c>
      <c r="B106" s="106" t="s">
        <v>801</v>
      </c>
      <c r="C106" s="279">
        <v>4195</v>
      </c>
      <c r="D106" s="132" t="s">
        <v>807</v>
      </c>
      <c r="E106" s="199" t="s">
        <v>807</v>
      </c>
      <c r="F106" s="131">
        <v>399695.94</v>
      </c>
      <c r="G106" s="131">
        <v>40744</v>
      </c>
      <c r="H106" s="131">
        <v>22248.94</v>
      </c>
      <c r="K106" s="226">
        <v>880101.76</v>
      </c>
      <c r="L106" s="226">
        <v>329729.34999999998</v>
      </c>
      <c r="P106" s="128">
        <v>44400</v>
      </c>
      <c r="R106" s="128">
        <v>2025.27</v>
      </c>
      <c r="S106" s="226">
        <v>3990</v>
      </c>
      <c r="U106" s="226">
        <v>-407728.35</v>
      </c>
      <c r="V106" s="226">
        <v>1687514</v>
      </c>
      <c r="W106" s="224">
        <v>1480139.22</v>
      </c>
      <c r="X106" s="224">
        <v>4500</v>
      </c>
      <c r="Y106" s="224">
        <v>353.26</v>
      </c>
      <c r="AA106" s="224">
        <v>723400</v>
      </c>
      <c r="AB106" s="224">
        <v>50000</v>
      </c>
      <c r="AC106" s="252">
        <v>1241636</v>
      </c>
      <c r="AD106" s="252">
        <v>7000</v>
      </c>
      <c r="AE106" s="252">
        <v>27572</v>
      </c>
      <c r="AF106" s="252">
        <v>443036.24</v>
      </c>
      <c r="AG106" s="252">
        <v>196829.17</v>
      </c>
      <c r="AK106" s="200">
        <f t="shared" si="7"/>
        <v>462688.88</v>
      </c>
      <c r="AL106" s="201">
        <f t="shared" si="8"/>
        <v>46425.27</v>
      </c>
      <c r="AM106" s="202">
        <f t="shared" si="9"/>
        <v>416263.61</v>
      </c>
      <c r="AN106" s="137">
        <f t="shared" si="10"/>
        <v>2258392.48</v>
      </c>
      <c r="AO106" s="136">
        <f t="shared" si="11"/>
        <v>1916073.41</v>
      </c>
      <c r="AP106" s="207">
        <f t="shared" si="12"/>
        <v>342319.07000000007</v>
      </c>
    </row>
    <row r="107" spans="1:42" x14ac:dyDescent="0.2">
      <c r="A107" s="106" t="s">
        <v>809</v>
      </c>
      <c r="B107" s="106" t="s">
        <v>810</v>
      </c>
      <c r="C107" s="279">
        <v>4535</v>
      </c>
      <c r="D107" s="132" t="s">
        <v>812</v>
      </c>
      <c r="E107" s="199" t="s">
        <v>812</v>
      </c>
      <c r="F107" s="131">
        <v>432512.44</v>
      </c>
      <c r="G107" s="131">
        <v>4560</v>
      </c>
      <c r="H107" s="131">
        <v>147279.88</v>
      </c>
      <c r="K107" s="226">
        <v>990076.48</v>
      </c>
      <c r="L107" s="226">
        <v>155562.04999999999</v>
      </c>
      <c r="R107" s="128">
        <v>153600</v>
      </c>
      <c r="U107" s="226">
        <v>-2966019.09</v>
      </c>
      <c r="V107" s="226">
        <v>4303318.3099999996</v>
      </c>
      <c r="W107" s="224">
        <v>1002121.16</v>
      </c>
      <c r="Y107" s="224">
        <v>378.27</v>
      </c>
      <c r="AA107" s="224">
        <v>1994199.95</v>
      </c>
      <c r="AB107" s="224">
        <v>154224</v>
      </c>
      <c r="AC107" s="252">
        <v>2447799.9500000002</v>
      </c>
      <c r="AD107" s="252">
        <v>11104</v>
      </c>
      <c r="AE107" s="252">
        <v>7910</v>
      </c>
      <c r="AF107" s="252">
        <v>353200.87</v>
      </c>
      <c r="AG107" s="252">
        <v>91816.93</v>
      </c>
      <c r="AK107" s="200">
        <f t="shared" si="7"/>
        <v>584352.32000000007</v>
      </c>
      <c r="AL107" s="201">
        <f t="shared" si="8"/>
        <v>153600</v>
      </c>
      <c r="AM107" s="202">
        <f t="shared" si="9"/>
        <v>430752.32000000007</v>
      </c>
      <c r="AN107" s="137">
        <f t="shared" si="10"/>
        <v>3150923.38</v>
      </c>
      <c r="AO107" s="136">
        <f t="shared" si="11"/>
        <v>2911831.7500000005</v>
      </c>
      <c r="AP107" s="207">
        <f t="shared" si="12"/>
        <v>239091.62999999942</v>
      </c>
    </row>
    <row r="108" spans="1:42" x14ac:dyDescent="0.2">
      <c r="A108" s="106" t="s">
        <v>809</v>
      </c>
      <c r="B108" s="106" t="s">
        <v>810</v>
      </c>
      <c r="C108" s="279">
        <v>1430</v>
      </c>
      <c r="D108" s="132" t="s">
        <v>813</v>
      </c>
      <c r="E108" s="199" t="s">
        <v>813</v>
      </c>
      <c r="F108" s="131">
        <v>382788.31</v>
      </c>
      <c r="G108" s="131">
        <v>0</v>
      </c>
      <c r="H108" s="131">
        <v>22861.17</v>
      </c>
      <c r="K108" s="226">
        <v>951288.97</v>
      </c>
      <c r="L108" s="226">
        <v>149619.34</v>
      </c>
      <c r="O108" s="128">
        <v>0</v>
      </c>
      <c r="P108" s="128">
        <v>8482.91</v>
      </c>
      <c r="R108" s="128">
        <v>67332.210000000006</v>
      </c>
      <c r="U108" s="226">
        <v>-833319.36</v>
      </c>
      <c r="V108" s="226">
        <v>2346487</v>
      </c>
      <c r="W108" s="224">
        <v>639642.31000000006</v>
      </c>
      <c r="Y108" s="224">
        <v>659.12</v>
      </c>
      <c r="AA108" s="224">
        <v>1023460</v>
      </c>
      <c r="AC108" s="252">
        <v>1144460</v>
      </c>
      <c r="AE108" s="252">
        <v>14058</v>
      </c>
      <c r="AF108" s="252">
        <v>443889.48</v>
      </c>
      <c r="AG108" s="252">
        <v>143778.92000000001</v>
      </c>
      <c r="AK108" s="200">
        <f t="shared" si="7"/>
        <v>405649.48</v>
      </c>
      <c r="AL108" s="201">
        <f t="shared" si="8"/>
        <v>75815.12000000001</v>
      </c>
      <c r="AM108" s="202">
        <f t="shared" si="9"/>
        <v>329834.36</v>
      </c>
      <c r="AN108" s="137">
        <f t="shared" si="10"/>
        <v>1663761.4300000002</v>
      </c>
      <c r="AO108" s="136">
        <f t="shared" si="11"/>
        <v>1746186.4</v>
      </c>
      <c r="AP108" s="207">
        <f t="shared" si="12"/>
        <v>-82424.969999999739</v>
      </c>
    </row>
    <row r="109" spans="1:42" x14ac:dyDescent="0.2">
      <c r="A109" s="106" t="s">
        <v>809</v>
      </c>
      <c r="B109" s="106" t="s">
        <v>810</v>
      </c>
      <c r="C109" s="279">
        <v>3990</v>
      </c>
      <c r="D109" s="132" t="s">
        <v>814</v>
      </c>
      <c r="E109" s="199" t="s">
        <v>814</v>
      </c>
      <c r="F109" s="131">
        <v>481353.42</v>
      </c>
      <c r="G109" s="131">
        <v>0</v>
      </c>
      <c r="H109" s="131">
        <v>107607.1</v>
      </c>
      <c r="K109" s="226">
        <v>1286405.47</v>
      </c>
      <c r="L109" s="226">
        <v>162413.26999999999</v>
      </c>
      <c r="O109" s="128">
        <v>3000</v>
      </c>
      <c r="P109" s="128">
        <v>9790.3700000000008</v>
      </c>
      <c r="R109" s="128">
        <v>0</v>
      </c>
      <c r="U109" s="226">
        <v>-289376.46999999997</v>
      </c>
      <c r="V109" s="226">
        <v>2125037.4300000002</v>
      </c>
      <c r="W109" s="224">
        <v>928146.6</v>
      </c>
      <c r="X109" s="224">
        <v>110840</v>
      </c>
      <c r="Y109" s="224">
        <v>640.91</v>
      </c>
      <c r="AA109" s="224">
        <v>510632</v>
      </c>
      <c r="AB109" s="224">
        <v>401040</v>
      </c>
      <c r="AC109" s="252">
        <v>1019732</v>
      </c>
      <c r="AE109" s="252">
        <v>520</v>
      </c>
      <c r="AF109" s="252">
        <v>604372.30000000005</v>
      </c>
      <c r="AG109" s="252">
        <v>137347.28</v>
      </c>
      <c r="AK109" s="200">
        <f t="shared" si="7"/>
        <v>588960.52</v>
      </c>
      <c r="AL109" s="201">
        <f t="shared" si="8"/>
        <v>12790.37</v>
      </c>
      <c r="AM109" s="202">
        <f t="shared" si="9"/>
        <v>576170.15</v>
      </c>
      <c r="AN109" s="137">
        <f t="shared" si="10"/>
        <v>1951299.51</v>
      </c>
      <c r="AO109" s="136">
        <f t="shared" si="11"/>
        <v>1761971.58</v>
      </c>
      <c r="AP109" s="207">
        <f t="shared" si="12"/>
        <v>189327.92999999993</v>
      </c>
    </row>
    <row r="110" spans="1:42" x14ac:dyDescent="0.2">
      <c r="A110" s="106" t="s">
        <v>809</v>
      </c>
      <c r="B110" s="106" t="s">
        <v>810</v>
      </c>
      <c r="C110" s="279">
        <v>3647</v>
      </c>
      <c r="D110" s="132" t="s">
        <v>815</v>
      </c>
      <c r="E110" s="199" t="s">
        <v>815</v>
      </c>
      <c r="F110" s="131">
        <v>554288.18999999994</v>
      </c>
      <c r="G110" s="131">
        <v>0</v>
      </c>
      <c r="H110" s="131">
        <v>17101.689999999999</v>
      </c>
      <c r="K110" s="226">
        <v>389117.52</v>
      </c>
      <c r="L110" s="226">
        <v>68192.31</v>
      </c>
      <c r="P110" s="128">
        <v>29856.35</v>
      </c>
      <c r="R110" s="128">
        <v>71400</v>
      </c>
      <c r="U110" s="226">
        <v>-344412.55</v>
      </c>
      <c r="V110" s="226">
        <v>1196485.3400000001</v>
      </c>
      <c r="W110" s="224">
        <v>946204.79</v>
      </c>
      <c r="Y110" s="224">
        <v>765.77</v>
      </c>
      <c r="AA110" s="224">
        <v>798000</v>
      </c>
      <c r="AB110" s="224">
        <v>555264</v>
      </c>
      <c r="AC110" s="252">
        <v>1473352</v>
      </c>
      <c r="AE110" s="252">
        <v>11962</v>
      </c>
      <c r="AF110" s="252">
        <v>667833.81999999995</v>
      </c>
      <c r="AG110" s="252">
        <v>71716.17</v>
      </c>
      <c r="AK110" s="200">
        <f t="shared" si="7"/>
        <v>571389.87999999989</v>
      </c>
      <c r="AL110" s="201">
        <f t="shared" si="8"/>
        <v>101256.35</v>
      </c>
      <c r="AM110" s="202">
        <f t="shared" si="9"/>
        <v>470133.52999999991</v>
      </c>
      <c r="AN110" s="137">
        <f t="shared" si="10"/>
        <v>2300234.56</v>
      </c>
      <c r="AO110" s="136">
        <f t="shared" si="11"/>
        <v>2224863.9899999998</v>
      </c>
      <c r="AP110" s="207">
        <f t="shared" si="12"/>
        <v>75370.570000000298</v>
      </c>
    </row>
    <row r="111" spans="1:42" x14ac:dyDescent="0.2">
      <c r="A111" s="106" t="s">
        <v>809</v>
      </c>
      <c r="B111" s="106" t="s">
        <v>810</v>
      </c>
      <c r="C111" s="279">
        <v>1733</v>
      </c>
      <c r="D111" s="132" t="s">
        <v>816</v>
      </c>
      <c r="E111" s="199" t="s">
        <v>816</v>
      </c>
      <c r="F111" s="131">
        <v>201957.02</v>
      </c>
      <c r="G111" s="131">
        <v>0</v>
      </c>
      <c r="H111" s="131">
        <v>12778.62</v>
      </c>
      <c r="K111" s="226">
        <v>485429.46</v>
      </c>
      <c r="L111" s="226">
        <v>449566.01</v>
      </c>
      <c r="P111" s="128">
        <v>1219.05</v>
      </c>
      <c r="R111" s="128">
        <v>0</v>
      </c>
      <c r="U111" s="226">
        <v>-27448.62</v>
      </c>
      <c r="V111" s="226">
        <v>1169693.49</v>
      </c>
      <c r="W111" s="224">
        <v>615165.56999999995</v>
      </c>
      <c r="Y111" s="224">
        <v>241.22</v>
      </c>
      <c r="AA111" s="224">
        <v>720610.5</v>
      </c>
      <c r="AB111" s="224">
        <v>80</v>
      </c>
      <c r="AC111" s="252">
        <v>837110.5</v>
      </c>
      <c r="AE111" s="252">
        <v>8786</v>
      </c>
      <c r="AF111" s="252">
        <v>338581.37</v>
      </c>
      <c r="AG111" s="252">
        <v>145352.23000000001</v>
      </c>
      <c r="AK111" s="200">
        <f t="shared" si="7"/>
        <v>214735.63999999998</v>
      </c>
      <c r="AL111" s="201">
        <f t="shared" si="8"/>
        <v>1219.05</v>
      </c>
      <c r="AM111" s="202">
        <f t="shared" si="9"/>
        <v>213516.59</v>
      </c>
      <c r="AN111" s="137">
        <f t="shared" si="10"/>
        <v>1336097.29</v>
      </c>
      <c r="AO111" s="136">
        <f t="shared" si="11"/>
        <v>1329830.1000000001</v>
      </c>
      <c r="AP111" s="207">
        <f t="shared" si="12"/>
        <v>6267.1899999999441</v>
      </c>
    </row>
    <row r="112" spans="1:42" x14ac:dyDescent="0.2">
      <c r="A112" s="106" t="s">
        <v>818</v>
      </c>
      <c r="B112" s="106" t="s">
        <v>819</v>
      </c>
      <c r="C112" s="279">
        <v>5017</v>
      </c>
      <c r="D112" s="132" t="s">
        <v>821</v>
      </c>
      <c r="E112" s="199" t="s">
        <v>821</v>
      </c>
      <c r="F112" s="131">
        <v>477853.5</v>
      </c>
      <c r="G112" s="131">
        <v>0</v>
      </c>
      <c r="H112" s="131">
        <v>70136.56</v>
      </c>
      <c r="K112" s="226">
        <v>1784664.52</v>
      </c>
      <c r="L112" s="226">
        <v>133965.79</v>
      </c>
      <c r="R112" s="128">
        <v>38.18</v>
      </c>
      <c r="T112" s="226">
        <v>665069.73</v>
      </c>
      <c r="U112" s="226">
        <v>-1855939.81</v>
      </c>
      <c r="V112" s="226">
        <v>620039.24</v>
      </c>
      <c r="W112" s="224">
        <v>1749515.74</v>
      </c>
      <c r="X112" s="224">
        <v>98600</v>
      </c>
      <c r="Y112" s="224">
        <v>550.39</v>
      </c>
      <c r="AA112" s="224">
        <v>1041000</v>
      </c>
      <c r="AB112" s="224">
        <v>3039040</v>
      </c>
      <c r="AC112" s="252">
        <v>1624325</v>
      </c>
      <c r="AD112" s="252">
        <v>9540</v>
      </c>
      <c r="AE112" s="252">
        <v>18082</v>
      </c>
      <c r="AF112" s="252">
        <v>1021584.82</v>
      </c>
      <c r="AG112" s="252">
        <v>217761.28</v>
      </c>
      <c r="AK112" s="200">
        <f t="shared" si="7"/>
        <v>547990.06000000006</v>
      </c>
      <c r="AL112" s="201">
        <f t="shared" si="8"/>
        <v>38.18</v>
      </c>
      <c r="AM112" s="202">
        <f t="shared" si="9"/>
        <v>547951.88</v>
      </c>
      <c r="AN112" s="137">
        <f t="shared" si="10"/>
        <v>5928706.1299999999</v>
      </c>
      <c r="AO112" s="136">
        <f t="shared" si="11"/>
        <v>2891293.0999999996</v>
      </c>
      <c r="AP112" s="207">
        <f t="shared" si="12"/>
        <v>3037413.0300000003</v>
      </c>
    </row>
    <row r="113" spans="1:42" x14ac:dyDescent="0.2">
      <c r="A113" s="106" t="s">
        <v>818</v>
      </c>
      <c r="B113" s="106" t="s">
        <v>819</v>
      </c>
      <c r="C113" s="279">
        <v>5358</v>
      </c>
      <c r="D113" s="132" t="s">
        <v>822</v>
      </c>
      <c r="E113" s="199" t="s">
        <v>822</v>
      </c>
      <c r="F113" s="131">
        <v>430335.2</v>
      </c>
      <c r="G113" s="131">
        <v>0</v>
      </c>
      <c r="H113" s="131">
        <v>42658.62</v>
      </c>
      <c r="K113" s="226">
        <v>904840.57</v>
      </c>
      <c r="L113" s="226">
        <v>93846.57</v>
      </c>
      <c r="Q113" s="128">
        <v>16200</v>
      </c>
      <c r="R113" s="128">
        <v>0</v>
      </c>
      <c r="T113" s="226">
        <v>-1202706.3799999999</v>
      </c>
      <c r="V113" s="226">
        <v>3271774.09</v>
      </c>
      <c r="W113" s="224">
        <v>1386453.02</v>
      </c>
      <c r="Y113" s="224">
        <v>2090.92</v>
      </c>
      <c r="AA113" s="224">
        <v>805500</v>
      </c>
      <c r="AB113" s="224">
        <v>300</v>
      </c>
      <c r="AC113" s="252">
        <v>1458280</v>
      </c>
      <c r="AE113" s="252">
        <v>29212</v>
      </c>
      <c r="AF113" s="252">
        <v>1123735.6499999999</v>
      </c>
      <c r="AG113" s="252">
        <v>184965.04</v>
      </c>
      <c r="AH113" s="252">
        <v>11738</v>
      </c>
      <c r="AK113" s="200">
        <f t="shared" si="7"/>
        <v>472993.82</v>
      </c>
      <c r="AL113" s="201">
        <f t="shared" si="8"/>
        <v>16200</v>
      </c>
      <c r="AM113" s="202">
        <f t="shared" si="9"/>
        <v>456793.82</v>
      </c>
      <c r="AN113" s="137">
        <f t="shared" si="10"/>
        <v>2194343.94</v>
      </c>
      <c r="AO113" s="136">
        <f t="shared" si="11"/>
        <v>2807930.69</v>
      </c>
      <c r="AP113" s="207">
        <f t="shared" si="12"/>
        <v>-613586.75</v>
      </c>
    </row>
    <row r="114" spans="1:42" x14ac:dyDescent="0.2">
      <c r="A114" s="106" t="s">
        <v>818</v>
      </c>
      <c r="B114" s="106" t="s">
        <v>819</v>
      </c>
      <c r="C114" s="279">
        <v>2628</v>
      </c>
      <c r="D114" s="132" t="s">
        <v>823</v>
      </c>
      <c r="E114" s="199" t="s">
        <v>823</v>
      </c>
      <c r="F114" s="131">
        <v>490146.07</v>
      </c>
      <c r="G114" s="131">
        <v>0</v>
      </c>
      <c r="H114" s="131">
        <v>45034.8</v>
      </c>
      <c r="K114" s="226">
        <v>694771.75</v>
      </c>
      <c r="L114" s="226">
        <v>352786.83</v>
      </c>
      <c r="Q114" s="128">
        <v>9000</v>
      </c>
      <c r="R114" s="128">
        <v>43825.26</v>
      </c>
      <c r="T114" s="226">
        <v>854384.67</v>
      </c>
      <c r="U114" s="226">
        <v>-951</v>
      </c>
      <c r="V114" s="226">
        <v>679737.85</v>
      </c>
      <c r="W114" s="224">
        <v>1096459.5900000001</v>
      </c>
      <c r="Y114" s="224">
        <v>893.94</v>
      </c>
      <c r="AA114" s="224">
        <v>539550</v>
      </c>
      <c r="AC114" s="252">
        <v>1054085</v>
      </c>
      <c r="AD114" s="252">
        <v>15883</v>
      </c>
      <c r="AE114" s="252">
        <v>1828</v>
      </c>
      <c r="AF114" s="252">
        <v>500959.06</v>
      </c>
      <c r="AG114" s="252">
        <v>67405.8</v>
      </c>
      <c r="AK114" s="200">
        <f t="shared" si="7"/>
        <v>535180.87</v>
      </c>
      <c r="AL114" s="201">
        <f t="shared" si="8"/>
        <v>52825.26</v>
      </c>
      <c r="AM114" s="202">
        <f t="shared" si="9"/>
        <v>482355.61</v>
      </c>
      <c r="AN114" s="137">
        <f t="shared" si="10"/>
        <v>1636903.53</v>
      </c>
      <c r="AO114" s="136">
        <f t="shared" si="11"/>
        <v>1640160.86</v>
      </c>
      <c r="AP114" s="207">
        <f t="shared" si="12"/>
        <v>-3257.3300000000745</v>
      </c>
    </row>
    <row r="115" spans="1:42" x14ac:dyDescent="0.2">
      <c r="A115" s="106" t="s">
        <v>818</v>
      </c>
      <c r="B115" s="106" t="s">
        <v>819</v>
      </c>
      <c r="C115" s="279">
        <v>4567</v>
      </c>
      <c r="D115" s="132" t="s">
        <v>824</v>
      </c>
      <c r="E115" s="199" t="s">
        <v>824</v>
      </c>
      <c r="F115" s="131">
        <v>354494.26</v>
      </c>
      <c r="G115" s="131">
        <v>29900</v>
      </c>
      <c r="H115" s="131">
        <v>41603.17</v>
      </c>
      <c r="K115" s="226">
        <v>1202481.8899999999</v>
      </c>
      <c r="L115" s="226">
        <v>331585.62</v>
      </c>
      <c r="R115" s="128">
        <v>30.32</v>
      </c>
      <c r="T115" s="226">
        <v>334607.40000000002</v>
      </c>
      <c r="V115" s="226">
        <v>1731639.01</v>
      </c>
      <c r="W115" s="224">
        <v>1463102.3</v>
      </c>
      <c r="X115" s="224">
        <v>76720</v>
      </c>
      <c r="Y115" s="224">
        <v>769.31</v>
      </c>
      <c r="AA115" s="224">
        <v>1594130</v>
      </c>
      <c r="AB115" s="224">
        <v>300</v>
      </c>
      <c r="AC115" s="252">
        <v>2264465</v>
      </c>
      <c r="AE115" s="252">
        <v>68502</v>
      </c>
      <c r="AF115" s="252">
        <v>698863.82</v>
      </c>
      <c r="AG115" s="252">
        <v>192692.58</v>
      </c>
      <c r="AJ115" s="252">
        <v>16710</v>
      </c>
      <c r="AK115" s="200">
        <f t="shared" si="7"/>
        <v>425997.43</v>
      </c>
      <c r="AL115" s="201">
        <f t="shared" si="8"/>
        <v>30.32</v>
      </c>
      <c r="AM115" s="202">
        <f t="shared" si="9"/>
        <v>425967.11</v>
      </c>
      <c r="AN115" s="137">
        <f t="shared" si="10"/>
        <v>3135021.6100000003</v>
      </c>
      <c r="AO115" s="136">
        <f t="shared" si="11"/>
        <v>3241233.4</v>
      </c>
      <c r="AP115" s="207">
        <f t="shared" si="12"/>
        <v>-106211.78999999957</v>
      </c>
    </row>
    <row r="116" spans="1:42" x14ac:dyDescent="0.2">
      <c r="A116" s="106" t="s">
        <v>818</v>
      </c>
      <c r="B116" s="106" t="s">
        <v>819</v>
      </c>
      <c r="C116" s="279">
        <v>1328</v>
      </c>
      <c r="D116" s="132" t="s">
        <v>825</v>
      </c>
      <c r="E116" s="199" t="s">
        <v>825</v>
      </c>
      <c r="F116" s="131">
        <v>98574.96</v>
      </c>
      <c r="G116" s="131">
        <v>0</v>
      </c>
      <c r="H116" s="131">
        <v>27054.44</v>
      </c>
      <c r="K116" s="226">
        <v>476273.51</v>
      </c>
      <c r="L116" s="226">
        <v>323549.15000000002</v>
      </c>
      <c r="O116" s="128">
        <v>0</v>
      </c>
      <c r="Q116" s="128">
        <v>11577</v>
      </c>
      <c r="R116" s="128">
        <v>975</v>
      </c>
      <c r="T116" s="226">
        <v>-1236077.0900000001</v>
      </c>
      <c r="V116" s="226">
        <v>2353915.73</v>
      </c>
      <c r="W116" s="224">
        <v>571139.96</v>
      </c>
      <c r="Y116" s="224">
        <v>654.73</v>
      </c>
      <c r="AA116" s="224">
        <v>7456380</v>
      </c>
      <c r="AC116" s="252">
        <v>7577110</v>
      </c>
      <c r="AD116" s="252">
        <v>9758</v>
      </c>
      <c r="AE116" s="252">
        <v>1124</v>
      </c>
      <c r="AF116" s="252">
        <v>496797.64</v>
      </c>
      <c r="AG116" s="252">
        <v>145408.63</v>
      </c>
      <c r="AH116" s="252">
        <v>2915</v>
      </c>
      <c r="AK116" s="200">
        <f t="shared" si="7"/>
        <v>125629.40000000001</v>
      </c>
      <c r="AL116" s="201">
        <f t="shared" si="8"/>
        <v>12552</v>
      </c>
      <c r="AM116" s="202">
        <f t="shared" si="9"/>
        <v>113077.40000000001</v>
      </c>
      <c r="AN116" s="137">
        <f t="shared" si="10"/>
        <v>8028174.6899999995</v>
      </c>
      <c r="AO116" s="136">
        <f t="shared" si="11"/>
        <v>8233113.2699999996</v>
      </c>
      <c r="AP116" s="207">
        <f t="shared" si="12"/>
        <v>-204938.58000000007</v>
      </c>
    </row>
    <row r="117" spans="1:42" x14ac:dyDescent="0.2">
      <c r="A117" s="106" t="s">
        <v>818</v>
      </c>
      <c r="B117" s="106" t="s">
        <v>819</v>
      </c>
      <c r="C117" s="279">
        <v>4776</v>
      </c>
      <c r="D117" s="132" t="s">
        <v>826</v>
      </c>
      <c r="E117" s="199" t="s">
        <v>826</v>
      </c>
      <c r="F117" s="131">
        <v>691096.67</v>
      </c>
      <c r="G117" s="131">
        <v>0</v>
      </c>
      <c r="H117" s="131">
        <v>20803.97</v>
      </c>
      <c r="K117" s="226">
        <v>74135.53</v>
      </c>
      <c r="L117" s="226">
        <v>223456.13</v>
      </c>
      <c r="O117" s="128">
        <v>0</v>
      </c>
      <c r="R117" s="128">
        <v>72692.86</v>
      </c>
      <c r="T117" s="226">
        <v>-243609.08</v>
      </c>
      <c r="U117" s="226">
        <v>91</v>
      </c>
      <c r="V117" s="226">
        <v>1221990.08</v>
      </c>
      <c r="W117" s="224">
        <v>1847514.26</v>
      </c>
      <c r="X117" s="224">
        <v>316692</v>
      </c>
      <c r="Y117" s="224">
        <v>1401.41</v>
      </c>
      <c r="AA117" s="224">
        <v>887500</v>
      </c>
      <c r="AB117" s="224">
        <v>291479.71999999997</v>
      </c>
      <c r="AC117" s="252">
        <v>1656100</v>
      </c>
      <c r="AE117" s="252">
        <v>66302</v>
      </c>
      <c r="AF117" s="252">
        <v>1612486.82</v>
      </c>
      <c r="AG117" s="252">
        <v>51371.13</v>
      </c>
      <c r="AK117" s="200">
        <f t="shared" si="7"/>
        <v>711900.64</v>
      </c>
      <c r="AL117" s="201">
        <f t="shared" si="8"/>
        <v>72692.86</v>
      </c>
      <c r="AM117" s="202">
        <f t="shared" si="9"/>
        <v>639207.78</v>
      </c>
      <c r="AN117" s="137">
        <f t="shared" si="10"/>
        <v>3344587.3899999997</v>
      </c>
      <c r="AO117" s="136">
        <f t="shared" si="11"/>
        <v>3386259.95</v>
      </c>
      <c r="AP117" s="207">
        <f t="shared" si="12"/>
        <v>-41672.560000000522</v>
      </c>
    </row>
    <row r="118" spans="1:42" x14ac:dyDescent="0.2">
      <c r="A118" s="106" t="s">
        <v>828</v>
      </c>
      <c r="B118" s="106" t="s">
        <v>829</v>
      </c>
      <c r="C118" s="279">
        <v>3623</v>
      </c>
      <c r="D118" s="132" t="s">
        <v>831</v>
      </c>
      <c r="E118" s="199" t="s">
        <v>831</v>
      </c>
      <c r="F118" s="131">
        <v>465059.77</v>
      </c>
      <c r="G118" s="131">
        <v>39000</v>
      </c>
      <c r="H118" s="131">
        <v>71015.179999999993</v>
      </c>
      <c r="K118" s="226">
        <v>1174963.33</v>
      </c>
      <c r="L118" s="226">
        <v>59345.24</v>
      </c>
      <c r="O118" s="128">
        <v>0</v>
      </c>
      <c r="P118" s="128">
        <v>105229.52</v>
      </c>
      <c r="Q118" s="128">
        <v>780</v>
      </c>
      <c r="R118" s="128">
        <v>5671</v>
      </c>
      <c r="U118" s="226">
        <v>136880.88</v>
      </c>
      <c r="V118" s="226">
        <v>1488507.55</v>
      </c>
      <c r="W118" s="224">
        <v>1328250.94</v>
      </c>
      <c r="X118" s="224">
        <v>29400</v>
      </c>
      <c r="Y118" s="224">
        <v>513.29999999999995</v>
      </c>
      <c r="AA118" s="224">
        <v>775057.8</v>
      </c>
      <c r="AB118" s="224">
        <v>60000</v>
      </c>
      <c r="AC118" s="252">
        <v>1606407.8</v>
      </c>
      <c r="AD118" s="252">
        <v>29556</v>
      </c>
      <c r="AE118" s="252">
        <v>15656</v>
      </c>
      <c r="AF118" s="252">
        <v>326894.59999999998</v>
      </c>
      <c r="AG118" s="252">
        <v>142393.07</v>
      </c>
      <c r="AK118" s="200">
        <f t="shared" si="7"/>
        <v>575074.94999999995</v>
      </c>
      <c r="AL118" s="201">
        <f t="shared" si="8"/>
        <v>111680.52</v>
      </c>
      <c r="AM118" s="202">
        <f t="shared" si="9"/>
        <v>463394.42999999993</v>
      </c>
      <c r="AN118" s="137">
        <f t="shared" si="10"/>
        <v>2193222.04</v>
      </c>
      <c r="AO118" s="136">
        <f t="shared" si="11"/>
        <v>2120907.4699999997</v>
      </c>
      <c r="AP118" s="207">
        <f t="shared" si="12"/>
        <v>72314.570000000298</v>
      </c>
    </row>
    <row r="119" spans="1:42" x14ac:dyDescent="0.2">
      <c r="A119" s="106" t="s">
        <v>828</v>
      </c>
      <c r="B119" s="106" t="s">
        <v>829</v>
      </c>
      <c r="C119" s="279">
        <v>3433</v>
      </c>
      <c r="D119" s="132" t="s">
        <v>832</v>
      </c>
      <c r="E119" s="199" t="s">
        <v>832</v>
      </c>
      <c r="F119" s="131">
        <v>460434.8</v>
      </c>
      <c r="G119" s="131">
        <v>84400</v>
      </c>
      <c r="H119" s="131">
        <v>52108.07</v>
      </c>
      <c r="K119" s="226">
        <v>736745.62</v>
      </c>
      <c r="L119" s="226">
        <v>241685.58</v>
      </c>
      <c r="O119" s="128">
        <v>0</v>
      </c>
      <c r="P119" s="128">
        <v>80360</v>
      </c>
      <c r="Q119" s="128">
        <v>5430</v>
      </c>
      <c r="R119" s="128">
        <v>19503.3</v>
      </c>
      <c r="U119" s="226">
        <v>37219.26</v>
      </c>
      <c r="V119" s="226">
        <v>1247302.3600000001</v>
      </c>
      <c r="W119" s="224">
        <v>896114.61</v>
      </c>
      <c r="X119" s="224">
        <v>227988</v>
      </c>
      <c r="Y119" s="224">
        <v>567.23</v>
      </c>
      <c r="AA119" s="224">
        <v>781043.4</v>
      </c>
      <c r="AC119" s="252">
        <v>1196458.3999999999</v>
      </c>
      <c r="AD119" s="252">
        <v>13866</v>
      </c>
      <c r="AE119" s="252">
        <v>6910</v>
      </c>
      <c r="AF119" s="252">
        <v>379889.04</v>
      </c>
      <c r="AG119" s="252">
        <v>123030.65</v>
      </c>
      <c r="AK119" s="200">
        <f t="shared" si="7"/>
        <v>596942.87</v>
      </c>
      <c r="AL119" s="201">
        <f t="shared" si="8"/>
        <v>105293.3</v>
      </c>
      <c r="AM119" s="202">
        <f t="shared" si="9"/>
        <v>491649.57</v>
      </c>
      <c r="AN119" s="137">
        <f t="shared" si="10"/>
        <v>1905713.2399999998</v>
      </c>
      <c r="AO119" s="136">
        <f t="shared" si="11"/>
        <v>1720154.0899999999</v>
      </c>
      <c r="AP119" s="207">
        <f t="shared" si="12"/>
        <v>185559.14999999991</v>
      </c>
    </row>
    <row r="120" spans="1:42" x14ac:dyDescent="0.2">
      <c r="A120" s="106" t="s">
        <v>828</v>
      </c>
      <c r="B120" s="106" t="s">
        <v>829</v>
      </c>
      <c r="C120" s="279">
        <v>3692</v>
      </c>
      <c r="D120" s="132" t="s">
        <v>833</v>
      </c>
      <c r="E120" s="199" t="s">
        <v>833</v>
      </c>
      <c r="F120" s="131">
        <v>573738.97</v>
      </c>
      <c r="G120" s="131">
        <v>62400</v>
      </c>
      <c r="H120" s="131">
        <v>59124.14</v>
      </c>
      <c r="K120" s="226">
        <v>695909.7</v>
      </c>
      <c r="L120" s="226">
        <v>61788.56</v>
      </c>
      <c r="O120" s="128">
        <v>0</v>
      </c>
      <c r="P120" s="128">
        <v>77414.509999999995</v>
      </c>
      <c r="Q120" s="128">
        <v>16867</v>
      </c>
      <c r="R120" s="128">
        <v>54490.400000000001</v>
      </c>
      <c r="U120" s="226">
        <v>-326880.7</v>
      </c>
      <c r="V120" s="226">
        <v>1693308.65</v>
      </c>
      <c r="W120" s="224">
        <v>848620.47</v>
      </c>
      <c r="X120" s="224">
        <v>54954.5</v>
      </c>
      <c r="Y120" s="224">
        <v>961.32</v>
      </c>
      <c r="AA120" s="224">
        <v>963341.96</v>
      </c>
      <c r="AC120" s="252">
        <v>1369517.96</v>
      </c>
      <c r="AE120" s="252">
        <v>53629</v>
      </c>
      <c r="AF120" s="252">
        <v>358171.19</v>
      </c>
      <c r="AG120" s="252">
        <v>148418.59</v>
      </c>
      <c r="AH120" s="252">
        <v>380</v>
      </c>
      <c r="AK120" s="200">
        <f t="shared" si="7"/>
        <v>695263.11</v>
      </c>
      <c r="AL120" s="201">
        <f t="shared" si="8"/>
        <v>148771.91</v>
      </c>
      <c r="AM120" s="202">
        <f t="shared" si="9"/>
        <v>546491.19999999995</v>
      </c>
      <c r="AN120" s="137">
        <f t="shared" si="10"/>
        <v>1867878.25</v>
      </c>
      <c r="AO120" s="136">
        <f t="shared" si="11"/>
        <v>1930116.74</v>
      </c>
      <c r="AP120" s="207">
        <f t="shared" si="12"/>
        <v>-62238.489999999991</v>
      </c>
    </row>
    <row r="121" spans="1:42" x14ac:dyDescent="0.2">
      <c r="A121" s="106" t="s">
        <v>828</v>
      </c>
      <c r="B121" s="106" t="s">
        <v>829</v>
      </c>
      <c r="C121" s="279">
        <v>4263</v>
      </c>
      <c r="D121" s="132" t="s">
        <v>834</v>
      </c>
      <c r="E121" s="199" t="s">
        <v>834</v>
      </c>
      <c r="F121" s="131">
        <v>135146.28</v>
      </c>
      <c r="G121" s="131">
        <v>107800</v>
      </c>
      <c r="H121" s="131">
        <v>69154.23</v>
      </c>
      <c r="K121" s="226">
        <v>1163052.1100000001</v>
      </c>
      <c r="L121" s="226">
        <v>159633.76</v>
      </c>
      <c r="P121" s="128">
        <v>102098.38</v>
      </c>
      <c r="Q121" s="128">
        <v>347</v>
      </c>
      <c r="R121" s="128">
        <v>0.74</v>
      </c>
      <c r="U121" s="226">
        <v>-355217.83</v>
      </c>
      <c r="V121" s="226">
        <v>2084116.46</v>
      </c>
      <c r="W121" s="224">
        <v>1058245.03</v>
      </c>
      <c r="X121" s="224">
        <v>73236</v>
      </c>
      <c r="Y121" s="224">
        <v>491.51</v>
      </c>
      <c r="AA121" s="224">
        <v>810928.1</v>
      </c>
      <c r="AB121" s="224">
        <v>30800</v>
      </c>
      <c r="AC121" s="252">
        <v>1374758.1</v>
      </c>
      <c r="AD121" s="252">
        <v>7016</v>
      </c>
      <c r="AE121" s="252">
        <v>19746</v>
      </c>
      <c r="AF121" s="252">
        <v>573615.31999999995</v>
      </c>
      <c r="AG121" s="252">
        <v>195123.59</v>
      </c>
      <c r="AK121" s="200">
        <f t="shared" si="7"/>
        <v>312100.51</v>
      </c>
      <c r="AL121" s="201">
        <f t="shared" si="8"/>
        <v>102446.12000000001</v>
      </c>
      <c r="AM121" s="202">
        <f t="shared" si="9"/>
        <v>209654.39</v>
      </c>
      <c r="AN121" s="137">
        <f t="shared" si="10"/>
        <v>1973700.6400000001</v>
      </c>
      <c r="AO121" s="136">
        <f t="shared" si="11"/>
        <v>2170259.0099999998</v>
      </c>
      <c r="AP121" s="207">
        <f t="shared" si="12"/>
        <v>-196558.36999999965</v>
      </c>
    </row>
    <row r="122" spans="1:42" x14ac:dyDescent="0.2">
      <c r="A122" s="106" t="s">
        <v>828</v>
      </c>
      <c r="B122" s="106" t="s">
        <v>829</v>
      </c>
      <c r="C122" s="279">
        <v>1404</v>
      </c>
      <c r="D122" s="132" t="s">
        <v>835</v>
      </c>
      <c r="E122" s="199" t="s">
        <v>835</v>
      </c>
      <c r="F122" s="131">
        <v>326954.32</v>
      </c>
      <c r="G122" s="131">
        <v>59100</v>
      </c>
      <c r="H122" s="131">
        <v>29735.05</v>
      </c>
      <c r="K122" s="226">
        <v>352267.42</v>
      </c>
      <c r="L122" s="226">
        <v>4715.4399999999996</v>
      </c>
      <c r="P122" s="128">
        <v>57285.4</v>
      </c>
      <c r="Q122" s="128">
        <v>1032</v>
      </c>
      <c r="R122" s="128">
        <v>3199</v>
      </c>
      <c r="U122" s="226">
        <v>75048.070000000007</v>
      </c>
      <c r="V122" s="226">
        <v>345503.07</v>
      </c>
      <c r="W122" s="224">
        <v>849239.46</v>
      </c>
      <c r="X122" s="224">
        <v>75000</v>
      </c>
      <c r="Y122" s="224">
        <v>259.77999999999997</v>
      </c>
      <c r="AA122" s="224">
        <v>602173.9</v>
      </c>
      <c r="AB122" s="224">
        <v>50000</v>
      </c>
      <c r="AC122" s="252">
        <v>1025093.9</v>
      </c>
      <c r="AD122" s="252">
        <v>6894</v>
      </c>
      <c r="AE122" s="252">
        <v>16212</v>
      </c>
      <c r="AF122" s="252">
        <v>191499.89</v>
      </c>
      <c r="AG122" s="252">
        <v>46268.66</v>
      </c>
      <c r="AK122" s="200">
        <f t="shared" si="7"/>
        <v>415789.37</v>
      </c>
      <c r="AL122" s="201">
        <f t="shared" si="8"/>
        <v>61516.4</v>
      </c>
      <c r="AM122" s="202">
        <f t="shared" si="9"/>
        <v>354272.97</v>
      </c>
      <c r="AN122" s="137">
        <f t="shared" si="10"/>
        <v>1576673.1400000001</v>
      </c>
      <c r="AO122" s="136">
        <f t="shared" si="11"/>
        <v>1285968.45</v>
      </c>
      <c r="AP122" s="207">
        <f t="shared" si="12"/>
        <v>290704.69000000018</v>
      </c>
    </row>
    <row r="123" spans="1:42" x14ac:dyDescent="0.2">
      <c r="A123" s="106" t="s">
        <v>828</v>
      </c>
      <c r="B123" s="106" t="s">
        <v>829</v>
      </c>
      <c r="C123" s="279">
        <v>2290</v>
      </c>
      <c r="D123" s="132" t="s">
        <v>836</v>
      </c>
      <c r="E123" s="199" t="s">
        <v>836</v>
      </c>
      <c r="F123" s="131">
        <v>352799.66</v>
      </c>
      <c r="G123" s="131">
        <v>63000</v>
      </c>
      <c r="H123" s="131">
        <v>65829.350000000006</v>
      </c>
      <c r="K123" s="226">
        <v>751627.91</v>
      </c>
      <c r="L123" s="226">
        <v>96650.68</v>
      </c>
      <c r="O123" s="128">
        <v>0</v>
      </c>
      <c r="P123" s="128">
        <v>252243.65</v>
      </c>
      <c r="Q123" s="128">
        <v>1193.5</v>
      </c>
      <c r="R123" s="128">
        <v>0</v>
      </c>
      <c r="U123" s="226">
        <v>-1164766.23</v>
      </c>
      <c r="V123" s="226">
        <v>2439641.09</v>
      </c>
      <c r="W123" s="224">
        <v>563255.97</v>
      </c>
      <c r="X123" s="224">
        <v>33368.879999999997</v>
      </c>
      <c r="Y123" s="224">
        <v>744.28</v>
      </c>
      <c r="AA123" s="224">
        <v>1166844.3999999999</v>
      </c>
      <c r="AC123" s="252">
        <v>1433343.4</v>
      </c>
      <c r="AD123" s="252">
        <v>4622</v>
      </c>
      <c r="AE123" s="252">
        <v>49382</v>
      </c>
      <c r="AF123" s="252">
        <v>272532.19</v>
      </c>
      <c r="AG123" s="252">
        <v>202738.35</v>
      </c>
      <c r="AK123" s="200">
        <f t="shared" si="7"/>
        <v>481629.01</v>
      </c>
      <c r="AL123" s="201">
        <f t="shared" si="8"/>
        <v>253437.15</v>
      </c>
      <c r="AM123" s="202">
        <f t="shared" si="9"/>
        <v>228191.86000000002</v>
      </c>
      <c r="AN123" s="137">
        <f t="shared" si="10"/>
        <v>1764213.5299999998</v>
      </c>
      <c r="AO123" s="136">
        <f t="shared" si="11"/>
        <v>1962617.94</v>
      </c>
      <c r="AP123" s="207">
        <f t="shared" si="12"/>
        <v>-198404.41000000015</v>
      </c>
    </row>
    <row r="124" spans="1:42" x14ac:dyDescent="0.2">
      <c r="A124" s="106" t="s">
        <v>828</v>
      </c>
      <c r="B124" s="106" t="s">
        <v>829</v>
      </c>
      <c r="C124" s="279">
        <v>3061</v>
      </c>
      <c r="D124" s="132" t="s">
        <v>837</v>
      </c>
      <c r="E124" s="199" t="s">
        <v>837</v>
      </c>
      <c r="F124" s="131">
        <v>319573.88</v>
      </c>
      <c r="G124" s="131">
        <v>64400</v>
      </c>
      <c r="H124" s="131">
        <v>42510.37</v>
      </c>
      <c r="K124" s="226">
        <v>983281.28</v>
      </c>
      <c r="L124" s="226">
        <v>202400.55</v>
      </c>
      <c r="P124" s="128">
        <v>74100</v>
      </c>
      <c r="Q124" s="128">
        <v>520</v>
      </c>
      <c r="R124" s="128">
        <v>3366.86</v>
      </c>
      <c r="T124" s="226">
        <v>-1455617.82</v>
      </c>
      <c r="U124" s="226">
        <v>250</v>
      </c>
      <c r="V124" s="226">
        <v>3028722.67</v>
      </c>
      <c r="W124" s="224">
        <v>824037.93</v>
      </c>
      <c r="Y124" s="224">
        <v>536.05999999999995</v>
      </c>
      <c r="AA124" s="224">
        <v>1155227.6000000001</v>
      </c>
      <c r="AB124" s="224">
        <v>15400</v>
      </c>
      <c r="AC124" s="252">
        <v>1552337.6</v>
      </c>
      <c r="AD124" s="252">
        <v>21978</v>
      </c>
      <c r="AE124" s="252">
        <v>5636</v>
      </c>
      <c r="AF124" s="252">
        <v>275973.52</v>
      </c>
      <c r="AG124" s="252">
        <v>178452.1</v>
      </c>
      <c r="AK124" s="200">
        <f t="shared" si="7"/>
        <v>426484.25</v>
      </c>
      <c r="AL124" s="201">
        <f t="shared" si="8"/>
        <v>77986.86</v>
      </c>
      <c r="AM124" s="202">
        <f t="shared" si="9"/>
        <v>348497.39</v>
      </c>
      <c r="AN124" s="137">
        <f t="shared" si="10"/>
        <v>1995201.5900000003</v>
      </c>
      <c r="AO124" s="136">
        <f t="shared" si="11"/>
        <v>2034377.2200000002</v>
      </c>
      <c r="AP124" s="207">
        <f t="shared" si="12"/>
        <v>-39175.629999999888</v>
      </c>
    </row>
    <row r="125" spans="1:42" x14ac:dyDescent="0.2">
      <c r="A125" s="106" t="s">
        <v>828</v>
      </c>
      <c r="B125" s="106" t="s">
        <v>829</v>
      </c>
      <c r="C125" s="279">
        <v>2521</v>
      </c>
      <c r="D125" s="132" t="s">
        <v>838</v>
      </c>
      <c r="E125" s="199" t="s">
        <v>838</v>
      </c>
      <c r="F125" s="131">
        <v>117613.04</v>
      </c>
      <c r="G125" s="131">
        <v>61200</v>
      </c>
      <c r="H125" s="131">
        <v>23624.46</v>
      </c>
      <c r="K125" s="226">
        <v>1254595.56</v>
      </c>
      <c r="L125" s="226">
        <v>43900.29</v>
      </c>
      <c r="O125" s="128">
        <v>0</v>
      </c>
      <c r="P125" s="128">
        <v>62648.4</v>
      </c>
      <c r="R125" s="128">
        <v>603</v>
      </c>
      <c r="U125" s="226">
        <v>-1496319.95</v>
      </c>
      <c r="V125" s="226">
        <v>3118920.11</v>
      </c>
      <c r="W125" s="224">
        <v>769227.04</v>
      </c>
      <c r="X125" s="224">
        <v>80000</v>
      </c>
      <c r="Y125" s="224">
        <v>333.21</v>
      </c>
      <c r="AA125" s="224">
        <v>1070259.2</v>
      </c>
      <c r="AC125" s="252">
        <v>1382553.2</v>
      </c>
      <c r="AF125" s="252">
        <v>565146.34</v>
      </c>
      <c r="AG125" s="252">
        <v>155091.12</v>
      </c>
      <c r="AJ125" s="252">
        <v>1947</v>
      </c>
      <c r="AK125" s="200">
        <f t="shared" si="7"/>
        <v>202437.49999999997</v>
      </c>
      <c r="AL125" s="201">
        <f t="shared" si="8"/>
        <v>63251.4</v>
      </c>
      <c r="AM125" s="202">
        <f t="shared" si="9"/>
        <v>139186.09999999998</v>
      </c>
      <c r="AN125" s="137">
        <f t="shared" si="10"/>
        <v>1919819.45</v>
      </c>
      <c r="AO125" s="136">
        <f t="shared" si="11"/>
        <v>2104737.66</v>
      </c>
      <c r="AP125" s="207">
        <f t="shared" si="12"/>
        <v>-184918.2100000002</v>
      </c>
    </row>
    <row r="126" spans="1:42" x14ac:dyDescent="0.2">
      <c r="A126" s="106" t="s">
        <v>840</v>
      </c>
      <c r="B126" s="106" t="s">
        <v>841</v>
      </c>
      <c r="C126" s="279">
        <v>5126</v>
      </c>
      <c r="D126" s="132" t="s">
        <v>843</v>
      </c>
      <c r="E126" s="199" t="s">
        <v>843</v>
      </c>
      <c r="F126" s="131">
        <v>916358.87</v>
      </c>
      <c r="G126" s="131">
        <v>53250</v>
      </c>
      <c r="H126" s="131">
        <v>35439.32</v>
      </c>
      <c r="K126" s="226">
        <v>977993.4</v>
      </c>
      <c r="L126" s="226">
        <v>110134.79</v>
      </c>
      <c r="P126" s="128">
        <v>52214.59</v>
      </c>
      <c r="R126" s="128">
        <v>94017</v>
      </c>
      <c r="U126" s="226">
        <v>1819948.97</v>
      </c>
      <c r="W126" s="224">
        <v>1656658.07</v>
      </c>
      <c r="X126" s="224">
        <v>147610</v>
      </c>
      <c r="Y126" s="224">
        <v>932.27</v>
      </c>
      <c r="AA126" s="224">
        <v>1122177.5</v>
      </c>
      <c r="AB126" s="224">
        <v>151005</v>
      </c>
      <c r="AC126" s="252">
        <v>2010237.5</v>
      </c>
      <c r="AD126" s="252">
        <v>10720</v>
      </c>
      <c r="AE126" s="252">
        <v>31160</v>
      </c>
      <c r="AF126" s="252">
        <v>718120.91</v>
      </c>
      <c r="AG126" s="252">
        <v>181148.61</v>
      </c>
      <c r="AK126" s="200">
        <f t="shared" si="7"/>
        <v>1005048.19</v>
      </c>
      <c r="AL126" s="201">
        <f t="shared" si="8"/>
        <v>146231.59</v>
      </c>
      <c r="AM126" s="202">
        <f t="shared" si="9"/>
        <v>858816.6</v>
      </c>
      <c r="AN126" s="137">
        <f t="shared" si="10"/>
        <v>3078382.84</v>
      </c>
      <c r="AO126" s="136">
        <f t="shared" si="11"/>
        <v>2951387.02</v>
      </c>
      <c r="AP126" s="207">
        <f t="shared" si="12"/>
        <v>126995.81999999983</v>
      </c>
    </row>
    <row r="127" spans="1:42" x14ac:dyDescent="0.2">
      <c r="A127" s="106" t="s">
        <v>840</v>
      </c>
      <c r="B127" s="106" t="s">
        <v>841</v>
      </c>
      <c r="C127" s="279">
        <v>2740</v>
      </c>
      <c r="D127" s="132" t="s">
        <v>844</v>
      </c>
      <c r="E127" s="199" t="s">
        <v>844</v>
      </c>
      <c r="F127" s="131">
        <v>453082.14</v>
      </c>
      <c r="G127" s="131">
        <v>17600</v>
      </c>
      <c r="H127" s="131">
        <v>16629.7</v>
      </c>
      <c r="K127" s="226">
        <v>254554.33</v>
      </c>
      <c r="L127" s="226">
        <v>66206.8</v>
      </c>
      <c r="P127" s="128">
        <v>72778.16</v>
      </c>
      <c r="R127" s="128">
        <v>103837</v>
      </c>
      <c r="U127" s="226">
        <v>786530.08</v>
      </c>
      <c r="W127" s="224">
        <v>730676.82</v>
      </c>
      <c r="Y127" s="224">
        <v>673.19</v>
      </c>
      <c r="AA127" s="224">
        <v>1089483</v>
      </c>
      <c r="AB127" s="224">
        <v>17605</v>
      </c>
      <c r="AC127" s="252">
        <v>1480944</v>
      </c>
      <c r="AD127" s="252">
        <v>4490</v>
      </c>
      <c r="AE127" s="252">
        <v>12464</v>
      </c>
      <c r="AF127" s="252">
        <v>347331.32</v>
      </c>
      <c r="AG127" s="252">
        <v>148280.95999999999</v>
      </c>
      <c r="AK127" s="200">
        <f t="shared" si="7"/>
        <v>487311.84</v>
      </c>
      <c r="AL127" s="201">
        <f t="shared" si="8"/>
        <v>176615.16</v>
      </c>
      <c r="AM127" s="202">
        <f t="shared" si="9"/>
        <v>310696.68000000005</v>
      </c>
      <c r="AN127" s="137">
        <f t="shared" si="10"/>
        <v>1838438.0099999998</v>
      </c>
      <c r="AO127" s="136">
        <f t="shared" si="11"/>
        <v>1993510.28</v>
      </c>
      <c r="AP127" s="207">
        <f t="shared" si="12"/>
        <v>-155072.27000000025</v>
      </c>
    </row>
    <row r="128" spans="1:42" x14ac:dyDescent="0.2">
      <c r="A128" s="106" t="s">
        <v>840</v>
      </c>
      <c r="B128" s="106" t="s">
        <v>841</v>
      </c>
      <c r="C128" s="279">
        <v>5577</v>
      </c>
      <c r="D128" s="132" t="s">
        <v>845</v>
      </c>
      <c r="E128" s="199" t="s">
        <v>845</v>
      </c>
      <c r="F128" s="131">
        <v>446308.6</v>
      </c>
      <c r="G128" s="131">
        <v>50400</v>
      </c>
      <c r="H128" s="131">
        <v>7535.85</v>
      </c>
      <c r="K128" s="226">
        <v>5735813.0199999996</v>
      </c>
      <c r="L128" s="226">
        <v>66780.490000000005</v>
      </c>
      <c r="O128" s="128">
        <v>5000</v>
      </c>
      <c r="P128" s="128">
        <v>161555.6</v>
      </c>
      <c r="Q128" s="128">
        <v>6</v>
      </c>
      <c r="R128" s="128">
        <v>70200</v>
      </c>
      <c r="U128" s="226">
        <v>6645029.2199999997</v>
      </c>
      <c r="W128" s="224">
        <v>1452285.08</v>
      </c>
      <c r="X128" s="224">
        <v>72400</v>
      </c>
      <c r="Y128" s="224">
        <v>655.43</v>
      </c>
      <c r="AA128" s="224">
        <v>1174582.2</v>
      </c>
      <c r="AB128" s="224">
        <v>128605</v>
      </c>
      <c r="AC128" s="252">
        <v>1881313.2</v>
      </c>
      <c r="AD128" s="252">
        <v>3870</v>
      </c>
      <c r="AE128" s="252">
        <v>56930</v>
      </c>
      <c r="AF128" s="252">
        <v>1053732.76</v>
      </c>
      <c r="AG128" s="252">
        <v>407634.61</v>
      </c>
      <c r="AK128" s="200">
        <f t="shared" si="7"/>
        <v>504244.44999999995</v>
      </c>
      <c r="AL128" s="201">
        <f t="shared" si="8"/>
        <v>236761.60000000001</v>
      </c>
      <c r="AM128" s="202">
        <f t="shared" si="9"/>
        <v>267482.84999999998</v>
      </c>
      <c r="AN128" s="137">
        <f t="shared" si="10"/>
        <v>2828527.71</v>
      </c>
      <c r="AO128" s="136">
        <f t="shared" si="11"/>
        <v>3403480.57</v>
      </c>
      <c r="AP128" s="207">
        <f t="shared" si="12"/>
        <v>-574952.85999999987</v>
      </c>
    </row>
    <row r="129" spans="1:42" x14ac:dyDescent="0.2">
      <c r="A129" s="106" t="s">
        <v>840</v>
      </c>
      <c r="B129" s="106" t="s">
        <v>841</v>
      </c>
      <c r="C129" s="279">
        <v>2799</v>
      </c>
      <c r="D129" s="132" t="s">
        <v>846</v>
      </c>
      <c r="E129" s="199" t="s">
        <v>846</v>
      </c>
      <c r="F129" s="131">
        <v>591473.68999999994</v>
      </c>
      <c r="G129" s="131">
        <v>28800</v>
      </c>
      <c r="H129" s="131">
        <v>120</v>
      </c>
      <c r="K129" s="226">
        <v>452336.39</v>
      </c>
      <c r="L129" s="226">
        <v>15949.85</v>
      </c>
      <c r="O129" s="128">
        <v>0</v>
      </c>
      <c r="P129" s="128">
        <v>73634.48</v>
      </c>
      <c r="R129" s="128">
        <v>50598</v>
      </c>
      <c r="U129" s="226">
        <v>804371.96</v>
      </c>
      <c r="W129" s="224">
        <v>1013593.07</v>
      </c>
      <c r="Y129" s="224">
        <v>680.73</v>
      </c>
      <c r="AA129" s="224">
        <v>713234</v>
      </c>
      <c r="AB129" s="224">
        <v>150905</v>
      </c>
      <c r="AC129" s="252">
        <v>1263068</v>
      </c>
      <c r="AE129" s="252">
        <v>16854</v>
      </c>
      <c r="AF129" s="252">
        <v>375313.9</v>
      </c>
      <c r="AG129" s="252">
        <v>63101.41</v>
      </c>
      <c r="AK129" s="200">
        <f t="shared" si="7"/>
        <v>620393.68999999994</v>
      </c>
      <c r="AL129" s="201">
        <f t="shared" si="8"/>
        <v>124232.48</v>
      </c>
      <c r="AM129" s="202">
        <f t="shared" si="9"/>
        <v>496161.20999999996</v>
      </c>
      <c r="AN129" s="137">
        <f t="shared" si="10"/>
        <v>1878412.7999999998</v>
      </c>
      <c r="AO129" s="136">
        <f t="shared" si="11"/>
        <v>1718337.3099999998</v>
      </c>
      <c r="AP129" s="207">
        <f t="shared" si="12"/>
        <v>160075.49</v>
      </c>
    </row>
    <row r="130" spans="1:42" x14ac:dyDescent="0.2">
      <c r="A130" s="106" t="s">
        <v>840</v>
      </c>
      <c r="B130" s="106" t="s">
        <v>841</v>
      </c>
      <c r="C130" s="279">
        <v>2595</v>
      </c>
      <c r="D130" s="132" t="s">
        <v>847</v>
      </c>
      <c r="E130" s="199" t="s">
        <v>847</v>
      </c>
      <c r="F130" s="131">
        <v>406522.34</v>
      </c>
      <c r="G130" s="131">
        <v>36800</v>
      </c>
      <c r="H130" s="131">
        <v>11939.71</v>
      </c>
      <c r="K130" s="226">
        <v>611237.67000000004</v>
      </c>
      <c r="L130" s="226">
        <v>43424.6</v>
      </c>
      <c r="P130" s="128">
        <v>26373.23</v>
      </c>
      <c r="Q130" s="128">
        <v>15</v>
      </c>
      <c r="R130" s="128">
        <v>38997</v>
      </c>
      <c r="U130" s="226">
        <v>899701.68</v>
      </c>
      <c r="W130" s="224">
        <v>680051.27</v>
      </c>
      <c r="X130" s="224">
        <v>101660</v>
      </c>
      <c r="Y130" s="224">
        <v>440.6</v>
      </c>
      <c r="AA130" s="224">
        <v>666472</v>
      </c>
      <c r="AB130" s="224">
        <v>183005</v>
      </c>
      <c r="AC130" s="252">
        <v>961460</v>
      </c>
      <c r="AD130" s="252">
        <v>4510</v>
      </c>
      <c r="AE130" s="252">
        <v>8838</v>
      </c>
      <c r="AF130" s="252">
        <v>397389.49</v>
      </c>
      <c r="AG130" s="252">
        <v>114593.97</v>
      </c>
      <c r="AK130" s="200">
        <f t="shared" si="7"/>
        <v>455262.05000000005</v>
      </c>
      <c r="AL130" s="201">
        <f t="shared" si="8"/>
        <v>65385.229999999996</v>
      </c>
      <c r="AM130" s="202">
        <f t="shared" si="9"/>
        <v>389876.82000000007</v>
      </c>
      <c r="AN130" s="137">
        <f t="shared" si="10"/>
        <v>1631628.87</v>
      </c>
      <c r="AO130" s="136">
        <f t="shared" si="11"/>
        <v>1486791.46</v>
      </c>
      <c r="AP130" s="207">
        <f t="shared" si="12"/>
        <v>144837.41000000015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topLeftCell="Z1" workbookViewId="0">
      <selection activeCell="AE1" sqref="F1:AE1048576"/>
    </sheetView>
  </sheetViews>
  <sheetFormatPr defaultRowHeight="14.25" x14ac:dyDescent="0.2"/>
  <cols>
    <col min="1" max="1" width="9" style="1"/>
    <col min="2" max="2" width="15.875" style="1" customWidth="1"/>
    <col min="3" max="3" width="7.375" style="1" bestFit="1" customWidth="1"/>
    <col min="4" max="4" width="27.375" style="1" customWidth="1"/>
    <col min="5" max="5" width="27.375" style="126" customWidth="1"/>
    <col min="6" max="6" width="15.875" style="36" customWidth="1"/>
    <col min="7" max="7" width="13.125" style="36" bestFit="1" customWidth="1"/>
    <col min="8" max="8" width="32.875" style="36" customWidth="1"/>
    <col min="9" max="9" width="27.75" style="36" customWidth="1"/>
    <col min="10" max="11" width="14.875" style="126" bestFit="1" customWidth="1"/>
    <col min="12" max="12" width="15.75" style="59" bestFit="1" customWidth="1"/>
    <col min="13" max="13" width="14.875" style="59" bestFit="1" customWidth="1"/>
    <col min="14" max="14" width="14.25" style="59" bestFit="1" customWidth="1"/>
    <col min="15" max="15" width="14.75" style="59" bestFit="1" customWidth="1"/>
    <col min="16" max="16" width="14.625" style="126" bestFit="1" customWidth="1"/>
    <col min="17" max="19" width="15.5" style="126" bestFit="1" customWidth="1"/>
    <col min="20" max="20" width="14.125" style="33" bestFit="1" customWidth="1"/>
    <col min="21" max="23" width="15.25" style="33" bestFit="1" customWidth="1"/>
    <col min="24" max="24" width="14.25" style="33" bestFit="1" customWidth="1"/>
    <col min="25" max="25" width="15.125" style="37" bestFit="1" customWidth="1"/>
    <col min="26" max="26" width="14.5" style="37" bestFit="1" customWidth="1"/>
    <col min="27" max="27" width="14.25" style="37" bestFit="1" customWidth="1"/>
    <col min="28" max="28" width="15.5" style="37" bestFit="1" customWidth="1"/>
    <col min="29" max="29" width="15.25" style="37" bestFit="1" customWidth="1"/>
    <col min="30" max="31" width="13.25" style="37" bestFit="1" customWidth="1"/>
    <col min="32" max="33" width="14.125" style="126" bestFit="1" customWidth="1"/>
    <col min="34" max="34" width="13.375" style="126" bestFit="1" customWidth="1"/>
    <col min="35" max="35" width="14.375" style="126" bestFit="1" customWidth="1"/>
    <col min="36" max="36" width="13.125" style="126" bestFit="1" customWidth="1"/>
    <col min="37" max="37" width="9.125" style="126" bestFit="1" customWidth="1"/>
    <col min="38" max="38" width="13.125" style="126" bestFit="1" customWidth="1"/>
    <col min="39" max="39" width="9.375" style="126" bestFit="1" customWidth="1"/>
    <col min="40" max="40" width="14.125" style="126" bestFit="1" customWidth="1"/>
    <col min="41" max="41" width="11.375" style="126" bestFit="1" customWidth="1"/>
    <col min="42" max="42" width="14.125" style="126" bestFit="1" customWidth="1"/>
    <col min="43" max="43" width="9.375" style="126" bestFit="1" customWidth="1"/>
    <col min="44" max="46" width="13.125" style="126" bestFit="1" customWidth="1"/>
    <col min="47" max="47" width="9.375" style="126" bestFit="1" customWidth="1"/>
    <col min="48" max="48" width="11.375" style="126" bestFit="1" customWidth="1"/>
    <col min="49" max="16384" width="9" style="126"/>
  </cols>
  <sheetData>
    <row r="1" spans="1:31" x14ac:dyDescent="0.2">
      <c r="E1" s="126" t="s">
        <v>1410</v>
      </c>
      <c r="F1" s="36" t="s">
        <v>1616</v>
      </c>
      <c r="G1" s="36" t="s">
        <v>1618</v>
      </c>
      <c r="H1" s="36" t="s">
        <v>1620</v>
      </c>
      <c r="I1" s="36" t="s">
        <v>1678</v>
      </c>
      <c r="J1" s="126" t="s">
        <v>1622</v>
      </c>
      <c r="K1" s="126" t="s">
        <v>1624</v>
      </c>
      <c r="L1" s="59" t="s">
        <v>1628</v>
      </c>
      <c r="M1" s="59" t="s">
        <v>1630</v>
      </c>
      <c r="N1" s="59" t="s">
        <v>1634</v>
      </c>
      <c r="O1" s="59" t="s">
        <v>1636</v>
      </c>
      <c r="P1" s="126" t="s">
        <v>1638</v>
      </c>
      <c r="Q1" s="126" t="s">
        <v>1613</v>
      </c>
      <c r="R1" s="126" t="s">
        <v>1640</v>
      </c>
      <c r="S1" s="126" t="s">
        <v>1642</v>
      </c>
      <c r="T1" s="33" t="s">
        <v>1643</v>
      </c>
      <c r="U1" s="33" t="s">
        <v>1645</v>
      </c>
      <c r="V1" s="33" t="s">
        <v>1647</v>
      </c>
      <c r="W1" s="33" t="s">
        <v>1651</v>
      </c>
      <c r="X1" s="33" t="s">
        <v>1655</v>
      </c>
      <c r="Y1" s="37" t="s">
        <v>1657</v>
      </c>
      <c r="Z1" s="37" t="s">
        <v>1659</v>
      </c>
      <c r="AA1" s="37" t="s">
        <v>1661</v>
      </c>
      <c r="AB1" s="37" t="s">
        <v>1663</v>
      </c>
      <c r="AC1" s="37" t="s">
        <v>1665</v>
      </c>
      <c r="AD1" s="37" t="s">
        <v>1667</v>
      </c>
      <c r="AE1" s="37" t="s">
        <v>1669</v>
      </c>
    </row>
    <row r="2" spans="1:31" x14ac:dyDescent="0.2">
      <c r="E2" s="126" t="s">
        <v>1411</v>
      </c>
      <c r="F2" s="36" t="s">
        <v>1617</v>
      </c>
      <c r="G2" s="36" t="s">
        <v>1619</v>
      </c>
      <c r="H2" s="36" t="s">
        <v>1621</v>
      </c>
      <c r="I2" s="36" t="s">
        <v>1679</v>
      </c>
      <c r="J2" s="126" t="s">
        <v>1623</v>
      </c>
      <c r="K2" s="126" t="s">
        <v>1625</v>
      </c>
      <c r="L2" s="59" t="s">
        <v>1629</v>
      </c>
      <c r="M2" s="59" t="s">
        <v>1631</v>
      </c>
      <c r="N2" s="59" t="s">
        <v>1635</v>
      </c>
      <c r="O2" s="59" t="s">
        <v>1637</v>
      </c>
      <c r="P2" s="126" t="s">
        <v>1639</v>
      </c>
      <c r="Q2" s="126" t="s">
        <v>1614</v>
      </c>
      <c r="R2" s="126" t="s">
        <v>1641</v>
      </c>
      <c r="S2" s="126" t="s">
        <v>1615</v>
      </c>
      <c r="T2" s="33" t="s">
        <v>1644</v>
      </c>
      <c r="U2" s="33" t="s">
        <v>1646</v>
      </c>
      <c r="V2" s="33" t="s">
        <v>1648</v>
      </c>
      <c r="W2" s="33" t="s">
        <v>1652</v>
      </c>
      <c r="X2" s="33" t="s">
        <v>1656</v>
      </c>
      <c r="Y2" s="37" t="s">
        <v>1658</v>
      </c>
      <c r="Z2" s="37" t="s">
        <v>1660</v>
      </c>
      <c r="AA2" s="37" t="s">
        <v>1662</v>
      </c>
      <c r="AB2" s="37" t="s">
        <v>1664</v>
      </c>
      <c r="AC2" s="37" t="s">
        <v>1666</v>
      </c>
      <c r="AD2" s="37" t="s">
        <v>1668</v>
      </c>
      <c r="AE2" s="37" t="s">
        <v>1670</v>
      </c>
    </row>
    <row r="3" spans="1:31" x14ac:dyDescent="0.2">
      <c r="E3" s="126" t="s">
        <v>1412</v>
      </c>
      <c r="F3" s="36">
        <v>37882357.189999998</v>
      </c>
      <c r="G3" s="36">
        <v>3598224.8</v>
      </c>
      <c r="H3" s="36">
        <v>2831114.2400000002</v>
      </c>
      <c r="I3" s="36">
        <v>690</v>
      </c>
      <c r="J3" s="126">
        <v>80287519.959999993</v>
      </c>
      <c r="K3" s="126">
        <v>34117376.759999998</v>
      </c>
      <c r="L3" s="59">
        <v>636614.86</v>
      </c>
      <c r="M3" s="59">
        <v>1469674.34</v>
      </c>
      <c r="N3" s="59">
        <v>13000</v>
      </c>
      <c r="O3" s="59">
        <v>1520585.79</v>
      </c>
      <c r="P3" s="126">
        <v>146200.39000000001</v>
      </c>
      <c r="Q3" s="126">
        <v>-115443994.87</v>
      </c>
      <c r="R3" s="126">
        <v>152786076.75999999</v>
      </c>
      <c r="S3" s="126">
        <v>123857660.04000001</v>
      </c>
      <c r="T3" s="33">
        <v>87181336.969999999</v>
      </c>
      <c r="U3" s="33">
        <v>28015439.420000002</v>
      </c>
      <c r="V3" s="33">
        <v>93209.04</v>
      </c>
      <c r="W3" s="33">
        <v>108812423.47</v>
      </c>
      <c r="X3" s="33">
        <v>11543439.23</v>
      </c>
      <c r="Y3" s="37">
        <v>146527892.58000001</v>
      </c>
      <c r="Z3" s="37">
        <v>1518636.99</v>
      </c>
      <c r="AA3" s="37">
        <v>1380346.19</v>
      </c>
      <c r="AB3" s="37">
        <v>74824744.25</v>
      </c>
      <c r="AC3" s="37">
        <v>17338765.27</v>
      </c>
      <c r="AD3" s="37">
        <v>2713.64</v>
      </c>
      <c r="AE3" s="37">
        <v>321283.57</v>
      </c>
    </row>
    <row r="4" spans="1:31" x14ac:dyDescent="0.2">
      <c r="D4" s="1" t="s">
        <v>1413</v>
      </c>
      <c r="E4" s="126" t="s">
        <v>1413</v>
      </c>
      <c r="F4" s="36">
        <v>465285</v>
      </c>
      <c r="G4" s="36">
        <v>0</v>
      </c>
      <c r="H4" s="36">
        <v>81626</v>
      </c>
      <c r="I4" s="36">
        <v>0</v>
      </c>
      <c r="J4" s="126">
        <v>9</v>
      </c>
      <c r="K4" s="126">
        <v>7</v>
      </c>
      <c r="O4" s="59">
        <v>20955</v>
      </c>
      <c r="R4" s="126">
        <v>-115975.12</v>
      </c>
      <c r="S4" s="126">
        <v>560321.12</v>
      </c>
      <c r="W4" s="33">
        <v>2209765.1</v>
      </c>
      <c r="X4" s="33">
        <v>449175.96</v>
      </c>
      <c r="Y4" s="37">
        <v>2225725.1</v>
      </c>
      <c r="AA4" s="37">
        <v>15038</v>
      </c>
      <c r="AB4" s="37">
        <v>336551.96</v>
      </c>
    </row>
    <row r="5" spans="1:31" x14ac:dyDescent="0.2">
      <c r="D5" s="1" t="s">
        <v>1414</v>
      </c>
      <c r="E5" s="126" t="s">
        <v>1414</v>
      </c>
      <c r="F5" s="36">
        <v>0</v>
      </c>
      <c r="G5" s="36">
        <v>0</v>
      </c>
      <c r="H5" s="36">
        <v>23111</v>
      </c>
      <c r="I5" s="36">
        <v>0</v>
      </c>
      <c r="J5" s="126">
        <v>216316.49</v>
      </c>
      <c r="K5" s="126">
        <v>81838.210000000006</v>
      </c>
      <c r="L5" s="59">
        <v>10544</v>
      </c>
      <c r="O5" s="59">
        <v>0</v>
      </c>
      <c r="R5" s="126">
        <v>-1576220.02</v>
      </c>
      <c r="S5" s="126">
        <v>2026803.02</v>
      </c>
      <c r="W5" s="33">
        <v>1771040.4</v>
      </c>
      <c r="X5" s="33">
        <v>511662.05</v>
      </c>
      <c r="Y5" s="37">
        <v>1820220.4</v>
      </c>
      <c r="Z5" s="37">
        <v>60500</v>
      </c>
      <c r="AA5" s="37">
        <v>13527</v>
      </c>
      <c r="AB5" s="37">
        <v>385632.05</v>
      </c>
      <c r="AC5" s="37">
        <v>142684.29999999999</v>
      </c>
    </row>
    <row r="6" spans="1:31" x14ac:dyDescent="0.2">
      <c r="D6" s="1" t="s">
        <v>1415</v>
      </c>
      <c r="E6" s="126" t="s">
        <v>1415</v>
      </c>
      <c r="F6" s="36">
        <v>8000.01</v>
      </c>
      <c r="H6" s="36">
        <v>64997</v>
      </c>
      <c r="I6" s="36">
        <v>0</v>
      </c>
      <c r="J6" s="126">
        <v>2926071.76</v>
      </c>
      <c r="K6" s="126">
        <v>25510.04</v>
      </c>
      <c r="L6" s="59">
        <v>30230.86</v>
      </c>
      <c r="M6" s="59">
        <v>10660.85</v>
      </c>
      <c r="O6" s="59">
        <v>8006</v>
      </c>
      <c r="R6" s="126">
        <v>1620544.58</v>
      </c>
      <c r="S6" s="126">
        <v>716949.66</v>
      </c>
      <c r="U6" s="33">
        <v>34000</v>
      </c>
      <c r="V6" s="33">
        <v>0.01</v>
      </c>
      <c r="W6" s="33">
        <v>1643675.8</v>
      </c>
      <c r="X6" s="33">
        <v>1413954.54</v>
      </c>
      <c r="Y6" s="37">
        <v>1684404.05</v>
      </c>
      <c r="AA6" s="37">
        <v>3150</v>
      </c>
      <c r="AB6" s="37">
        <v>618512.28</v>
      </c>
      <c r="AC6" s="37">
        <v>147377.16</v>
      </c>
    </row>
    <row r="7" spans="1:31" x14ac:dyDescent="0.2">
      <c r="A7" s="1" t="s">
        <v>1447</v>
      </c>
      <c r="D7" s="1" t="s">
        <v>1416</v>
      </c>
      <c r="E7" s="126" t="s">
        <v>1416</v>
      </c>
      <c r="F7" s="36">
        <v>8000.51</v>
      </c>
      <c r="H7" s="36">
        <v>48859.38</v>
      </c>
      <c r="I7" s="36">
        <v>0</v>
      </c>
      <c r="J7" s="126">
        <v>3133002</v>
      </c>
      <c r="K7" s="126">
        <v>6</v>
      </c>
      <c r="L7" s="59">
        <v>40490</v>
      </c>
      <c r="M7" s="59">
        <v>6725.64</v>
      </c>
      <c r="O7" s="59">
        <v>8000</v>
      </c>
      <c r="R7" s="126">
        <v>2735364.64</v>
      </c>
      <c r="S7" s="126">
        <v>550717.67000000004</v>
      </c>
      <c r="V7" s="33">
        <v>0.51</v>
      </c>
      <c r="W7" s="33">
        <v>1129866.5</v>
      </c>
      <c r="X7" s="33">
        <v>441245.61</v>
      </c>
      <c r="Y7" s="37">
        <v>1164066.5</v>
      </c>
      <c r="AA7" s="37">
        <v>12238</v>
      </c>
      <c r="AB7" s="37">
        <v>430638.18</v>
      </c>
      <c r="AC7" s="37">
        <v>115600</v>
      </c>
    </row>
    <row r="8" spans="1:31" x14ac:dyDescent="0.2">
      <c r="D8" s="1" t="s">
        <v>1417</v>
      </c>
      <c r="E8" s="126" t="s">
        <v>1417</v>
      </c>
      <c r="F8" s="36">
        <v>21610</v>
      </c>
      <c r="H8" s="36">
        <v>25914</v>
      </c>
      <c r="I8" s="36">
        <v>690</v>
      </c>
      <c r="J8" s="126">
        <v>418788.67</v>
      </c>
      <c r="K8" s="126">
        <v>359505.1</v>
      </c>
      <c r="O8" s="59">
        <v>8500</v>
      </c>
      <c r="R8" s="126">
        <v>-1277359.94</v>
      </c>
      <c r="S8" s="126">
        <v>2257089.6800000002</v>
      </c>
      <c r="W8" s="33">
        <v>685876</v>
      </c>
      <c r="X8" s="33">
        <v>465427.76</v>
      </c>
      <c r="Y8" s="37">
        <v>743758</v>
      </c>
      <c r="AA8" s="37">
        <v>37420</v>
      </c>
      <c r="AB8" s="37">
        <v>349297.76</v>
      </c>
      <c r="AC8" s="37">
        <v>182549.97</v>
      </c>
    </row>
    <row r="9" spans="1:31" x14ac:dyDescent="0.2">
      <c r="D9" s="1" t="s">
        <v>1418</v>
      </c>
      <c r="E9" s="126" t="s">
        <v>1418</v>
      </c>
      <c r="F9" s="36">
        <v>20</v>
      </c>
      <c r="H9" s="36">
        <v>0</v>
      </c>
      <c r="I9" s="36">
        <v>0</v>
      </c>
      <c r="J9" s="126">
        <v>3853803.91</v>
      </c>
      <c r="K9" s="126">
        <v>513206.27</v>
      </c>
      <c r="L9" s="59">
        <v>44550</v>
      </c>
      <c r="M9" s="59">
        <v>0</v>
      </c>
      <c r="O9" s="59">
        <v>20</v>
      </c>
      <c r="R9" s="126">
        <v>3313175.93</v>
      </c>
      <c r="S9" s="126">
        <v>253201</v>
      </c>
      <c r="W9" s="33">
        <v>1223480</v>
      </c>
      <c r="X9" s="33">
        <v>1271700.04</v>
      </c>
      <c r="Y9" s="37">
        <v>1223480</v>
      </c>
      <c r="AA9" s="37">
        <v>49410</v>
      </c>
      <c r="AB9" s="37">
        <v>234840.04</v>
      </c>
      <c r="AC9" s="37">
        <v>231366.75</v>
      </c>
    </row>
    <row r="10" spans="1:31" x14ac:dyDescent="0.2">
      <c r="D10" s="1" t="s">
        <v>1419</v>
      </c>
      <c r="E10" s="126" t="s">
        <v>1419</v>
      </c>
      <c r="F10" s="36">
        <v>8500.14</v>
      </c>
      <c r="H10" s="36">
        <v>0</v>
      </c>
      <c r="I10" s="36">
        <v>0</v>
      </c>
      <c r="J10" s="126">
        <v>2616900</v>
      </c>
      <c r="K10" s="126">
        <v>3</v>
      </c>
      <c r="L10" s="59">
        <v>0</v>
      </c>
      <c r="M10" s="59">
        <v>0</v>
      </c>
      <c r="O10" s="59">
        <v>8499.64</v>
      </c>
      <c r="R10" s="126">
        <v>2710376</v>
      </c>
      <c r="W10" s="33">
        <v>829184.8</v>
      </c>
      <c r="X10" s="33">
        <v>296454.82</v>
      </c>
      <c r="Y10" s="37">
        <v>833048.8</v>
      </c>
      <c r="AA10" s="37">
        <v>28158</v>
      </c>
      <c r="AB10" s="37">
        <v>266405.32</v>
      </c>
      <c r="AC10" s="37">
        <v>91500</v>
      </c>
    </row>
    <row r="11" spans="1:31" x14ac:dyDescent="0.2">
      <c r="D11" s="1" t="s">
        <v>1420</v>
      </c>
      <c r="E11" s="126" t="s">
        <v>1420</v>
      </c>
      <c r="F11" s="36">
        <v>17246</v>
      </c>
      <c r="H11" s="36">
        <v>0</v>
      </c>
      <c r="I11" s="36">
        <v>0</v>
      </c>
      <c r="J11" s="126">
        <v>1</v>
      </c>
      <c r="K11" s="126">
        <v>550737.36</v>
      </c>
      <c r="O11" s="59">
        <v>10000</v>
      </c>
      <c r="R11" s="126">
        <v>626361.05000000005</v>
      </c>
      <c r="S11" s="126">
        <v>99610.62</v>
      </c>
      <c r="W11" s="33">
        <v>390011</v>
      </c>
      <c r="X11" s="33">
        <v>288169.40999999997</v>
      </c>
      <c r="Y11" s="37">
        <v>390011</v>
      </c>
      <c r="AA11" s="37">
        <v>51472</v>
      </c>
      <c r="AB11" s="37">
        <v>229451.41</v>
      </c>
      <c r="AC11" s="37">
        <v>175233.31</v>
      </c>
    </row>
    <row r="12" spans="1:31" x14ac:dyDescent="0.2">
      <c r="A12" s="1" t="s">
        <v>851</v>
      </c>
      <c r="B12" s="1" t="s">
        <v>853</v>
      </c>
      <c r="C12" s="1">
        <v>4067</v>
      </c>
      <c r="D12" s="1" t="s">
        <v>855</v>
      </c>
      <c r="E12" s="126" t="s">
        <v>855</v>
      </c>
      <c r="F12" s="36">
        <v>528397.61</v>
      </c>
      <c r="G12" s="36">
        <v>0</v>
      </c>
      <c r="H12" s="36">
        <v>25492.68</v>
      </c>
      <c r="J12" s="126">
        <v>1377010.53</v>
      </c>
      <c r="K12" s="126">
        <v>591192.24</v>
      </c>
      <c r="L12" s="59">
        <v>0</v>
      </c>
      <c r="M12" s="59">
        <v>11560</v>
      </c>
      <c r="R12" s="126">
        <v>2127787.7999999998</v>
      </c>
      <c r="S12" s="126">
        <v>685585.33</v>
      </c>
      <c r="T12" s="33">
        <v>939818.67</v>
      </c>
      <c r="V12" s="33">
        <v>1354.58</v>
      </c>
      <c r="W12" s="33">
        <v>2277691</v>
      </c>
      <c r="X12" s="33">
        <v>119340</v>
      </c>
      <c r="Y12" s="37">
        <v>2557508</v>
      </c>
      <c r="AA12" s="37">
        <v>8484</v>
      </c>
      <c r="AB12" s="37">
        <v>700975.08</v>
      </c>
      <c r="AC12" s="37">
        <v>374077.24</v>
      </c>
    </row>
    <row r="13" spans="1:31" x14ac:dyDescent="0.2">
      <c r="A13" s="1" t="s">
        <v>851</v>
      </c>
      <c r="B13" s="1" t="s">
        <v>853</v>
      </c>
      <c r="C13" s="1">
        <v>4180</v>
      </c>
      <c r="D13" s="1" t="s">
        <v>856</v>
      </c>
      <c r="E13" s="126" t="s">
        <v>856</v>
      </c>
      <c r="F13" s="36">
        <v>631784.37</v>
      </c>
      <c r="G13" s="36">
        <v>14692</v>
      </c>
      <c r="H13" s="36">
        <v>160751.32</v>
      </c>
      <c r="J13" s="126">
        <v>521773.44</v>
      </c>
      <c r="K13" s="126">
        <v>330056.17</v>
      </c>
      <c r="L13" s="59">
        <v>13900</v>
      </c>
      <c r="M13" s="59">
        <v>7150</v>
      </c>
      <c r="O13" s="59">
        <v>0</v>
      </c>
      <c r="R13" s="126">
        <v>-65540.429999999993</v>
      </c>
      <c r="S13" s="126">
        <v>1517319.83</v>
      </c>
      <c r="T13" s="33">
        <v>937781.19</v>
      </c>
      <c r="U13" s="33">
        <v>332150</v>
      </c>
      <c r="V13" s="33">
        <v>846.23</v>
      </c>
      <c r="W13" s="33">
        <v>1631348</v>
      </c>
      <c r="X13" s="33">
        <v>147900</v>
      </c>
      <c r="Y13" s="37">
        <v>1761518</v>
      </c>
      <c r="Z13" s="37">
        <v>13022</v>
      </c>
      <c r="AA13" s="37">
        <v>4514</v>
      </c>
      <c r="AB13" s="37">
        <v>888901.61</v>
      </c>
      <c r="AC13" s="37">
        <v>195841.91</v>
      </c>
    </row>
    <row r="14" spans="1:31" x14ac:dyDescent="0.2">
      <c r="A14" s="1" t="s">
        <v>851</v>
      </c>
      <c r="B14" s="1" t="s">
        <v>853</v>
      </c>
      <c r="C14" s="1">
        <v>2901</v>
      </c>
      <c r="D14" s="1" t="s">
        <v>857</v>
      </c>
      <c r="E14" s="126" t="s">
        <v>857</v>
      </c>
      <c r="F14" s="36">
        <v>443947.82</v>
      </c>
      <c r="G14" s="36">
        <v>318645.15999999997</v>
      </c>
      <c r="H14" s="36">
        <v>9313.5300000000007</v>
      </c>
      <c r="J14" s="126">
        <v>1171901.76</v>
      </c>
      <c r="K14" s="126">
        <v>576595.27</v>
      </c>
      <c r="L14" s="59">
        <v>13000</v>
      </c>
      <c r="M14" s="59">
        <v>6000</v>
      </c>
      <c r="R14" s="126">
        <v>1061427.1000000001</v>
      </c>
      <c r="S14" s="126">
        <v>1326846.8</v>
      </c>
      <c r="T14" s="33">
        <v>1193468.73</v>
      </c>
      <c r="V14" s="33">
        <v>1090.33</v>
      </c>
      <c r="W14" s="33">
        <v>1239577.5</v>
      </c>
      <c r="X14" s="33">
        <v>95700</v>
      </c>
      <c r="Y14" s="37">
        <v>1448487.5</v>
      </c>
      <c r="Z14" s="37">
        <v>75708</v>
      </c>
      <c r="AB14" s="37">
        <v>630530.87</v>
      </c>
      <c r="AC14" s="37">
        <v>261980.55</v>
      </c>
    </row>
    <row r="15" spans="1:31" x14ac:dyDescent="0.2">
      <c r="A15" s="1" t="s">
        <v>851</v>
      </c>
      <c r="B15" s="1" t="s">
        <v>853</v>
      </c>
      <c r="C15" s="1">
        <v>4211</v>
      </c>
      <c r="D15" s="1" t="s">
        <v>858</v>
      </c>
      <c r="E15" s="126" t="s">
        <v>858</v>
      </c>
      <c r="F15" s="36">
        <v>669632.92000000004</v>
      </c>
      <c r="G15" s="36">
        <v>27406.82</v>
      </c>
      <c r="H15" s="36">
        <v>3611.91</v>
      </c>
      <c r="J15" s="126">
        <v>201836.36</v>
      </c>
      <c r="K15" s="126">
        <v>309255.17</v>
      </c>
      <c r="L15" s="59">
        <v>18500</v>
      </c>
      <c r="M15" s="59">
        <v>20100</v>
      </c>
      <c r="R15" s="126">
        <v>131160.47</v>
      </c>
      <c r="S15" s="126">
        <v>1336486.2</v>
      </c>
      <c r="T15" s="33">
        <v>993818.81</v>
      </c>
      <c r="V15" s="33">
        <v>1947.79</v>
      </c>
      <c r="W15" s="33">
        <v>1950454.77</v>
      </c>
      <c r="X15" s="33">
        <v>142125</v>
      </c>
      <c r="Y15" s="37">
        <v>2255829.5699999998</v>
      </c>
      <c r="Z15" s="37">
        <v>1660</v>
      </c>
      <c r="AA15" s="37">
        <v>824</v>
      </c>
      <c r="AB15" s="37">
        <v>931064.26</v>
      </c>
      <c r="AC15" s="37">
        <v>193471.03</v>
      </c>
      <c r="AD15" s="37">
        <v>1</v>
      </c>
    </row>
    <row r="16" spans="1:31" x14ac:dyDescent="0.2">
      <c r="A16" s="1" t="s">
        <v>851</v>
      </c>
      <c r="B16" s="1" t="s">
        <v>853</v>
      </c>
      <c r="C16" s="1">
        <v>7101</v>
      </c>
      <c r="D16" s="1" t="s">
        <v>859</v>
      </c>
      <c r="E16" s="126" t="s">
        <v>859</v>
      </c>
      <c r="F16" s="36">
        <v>470993.89</v>
      </c>
      <c r="G16" s="36">
        <v>31317</v>
      </c>
      <c r="H16" s="36">
        <v>91470.22</v>
      </c>
      <c r="J16" s="126">
        <v>1291412.24</v>
      </c>
      <c r="K16" s="126">
        <v>774170.28</v>
      </c>
      <c r="L16" s="59">
        <v>0</v>
      </c>
      <c r="M16" s="59">
        <v>11520</v>
      </c>
      <c r="R16" s="126">
        <v>1062439.93</v>
      </c>
      <c r="S16" s="126">
        <v>2146839.4900000002</v>
      </c>
      <c r="T16" s="33">
        <v>1243786.9099999999</v>
      </c>
      <c r="U16" s="33">
        <v>307000</v>
      </c>
      <c r="V16" s="33">
        <v>1512.34</v>
      </c>
      <c r="W16" s="33">
        <v>2274548</v>
      </c>
      <c r="X16" s="33">
        <v>130240</v>
      </c>
      <c r="Y16" s="37">
        <v>2972171.27</v>
      </c>
      <c r="Z16" s="37">
        <v>72218</v>
      </c>
      <c r="AA16" s="37">
        <v>576</v>
      </c>
      <c r="AB16" s="37">
        <v>1125263.99</v>
      </c>
      <c r="AC16" s="37">
        <v>348293.78</v>
      </c>
    </row>
    <row r="17" spans="1:31" x14ac:dyDescent="0.2">
      <c r="A17" s="1" t="s">
        <v>851</v>
      </c>
      <c r="B17" s="1" t="s">
        <v>853</v>
      </c>
      <c r="C17" s="1">
        <v>6117</v>
      </c>
      <c r="D17" s="1" t="s">
        <v>860</v>
      </c>
      <c r="E17" s="126" t="s">
        <v>860</v>
      </c>
      <c r="F17" s="36">
        <v>818406.86</v>
      </c>
      <c r="G17" s="36">
        <v>32700</v>
      </c>
      <c r="H17" s="36">
        <v>40448.519999999997</v>
      </c>
      <c r="J17" s="126">
        <v>259490.41</v>
      </c>
      <c r="K17" s="126">
        <v>338519</v>
      </c>
      <c r="L17" s="59">
        <v>14500</v>
      </c>
      <c r="M17" s="59">
        <v>36849.65</v>
      </c>
      <c r="O17" s="59">
        <v>0</v>
      </c>
      <c r="R17" s="126">
        <v>245432.92</v>
      </c>
      <c r="S17" s="126">
        <v>1602780.76</v>
      </c>
      <c r="T17" s="33">
        <v>994189.45</v>
      </c>
      <c r="U17" s="33">
        <v>229300</v>
      </c>
      <c r="V17" s="33">
        <v>2245.71</v>
      </c>
      <c r="W17" s="33">
        <v>1841500</v>
      </c>
      <c r="X17" s="33">
        <v>62750</v>
      </c>
      <c r="Y17" s="37">
        <v>2453160</v>
      </c>
      <c r="Z17" s="37">
        <v>18460</v>
      </c>
      <c r="AB17" s="37">
        <v>918279.56</v>
      </c>
      <c r="AC17" s="37">
        <v>150084.14000000001</v>
      </c>
    </row>
    <row r="18" spans="1:31" x14ac:dyDescent="0.2">
      <c r="A18" s="1" t="s">
        <v>851</v>
      </c>
      <c r="B18" s="1" t="s">
        <v>853</v>
      </c>
      <c r="C18" s="1">
        <v>2179</v>
      </c>
      <c r="D18" s="1" t="s">
        <v>861</v>
      </c>
      <c r="E18" s="126" t="s">
        <v>861</v>
      </c>
      <c r="F18" s="36">
        <v>404588.6</v>
      </c>
      <c r="G18" s="36">
        <v>0</v>
      </c>
      <c r="H18" s="36">
        <v>21326.74</v>
      </c>
      <c r="J18" s="126">
        <v>608712.21</v>
      </c>
      <c r="K18" s="126">
        <v>369624.87</v>
      </c>
      <c r="L18" s="59">
        <v>0</v>
      </c>
      <c r="M18" s="59">
        <v>8554.36</v>
      </c>
      <c r="R18" s="126">
        <v>-405478.69</v>
      </c>
      <c r="S18" s="126">
        <v>2036704.82</v>
      </c>
      <c r="T18" s="33">
        <v>924516.22</v>
      </c>
      <c r="U18" s="33">
        <v>100000</v>
      </c>
      <c r="V18" s="33">
        <v>1134.8800000000001</v>
      </c>
      <c r="W18" s="33">
        <v>1582641.9</v>
      </c>
      <c r="X18" s="33">
        <v>69940</v>
      </c>
      <c r="Y18" s="37">
        <v>1682581.9</v>
      </c>
      <c r="Z18" s="37">
        <v>39264.79</v>
      </c>
      <c r="AB18" s="37">
        <v>985885.54</v>
      </c>
      <c r="AC18" s="37">
        <v>206028.84</v>
      </c>
    </row>
    <row r="19" spans="1:31" x14ac:dyDescent="0.2">
      <c r="A19" s="1" t="s">
        <v>851</v>
      </c>
      <c r="B19" s="1" t="s">
        <v>853</v>
      </c>
      <c r="C19" s="1">
        <v>825</v>
      </c>
      <c r="D19" s="1" t="s">
        <v>862</v>
      </c>
      <c r="E19" s="126" t="s">
        <v>862</v>
      </c>
      <c r="F19" s="36">
        <v>205303.67</v>
      </c>
      <c r="G19" s="36">
        <v>0</v>
      </c>
      <c r="H19" s="36">
        <v>54738.58</v>
      </c>
      <c r="J19" s="126">
        <v>1334487.31</v>
      </c>
      <c r="K19" s="126">
        <v>1017522.22</v>
      </c>
      <c r="L19" s="59">
        <v>0</v>
      </c>
      <c r="M19" s="59">
        <v>11650</v>
      </c>
      <c r="R19" s="126">
        <v>2067030.5</v>
      </c>
      <c r="S19" s="126">
        <v>118427.08</v>
      </c>
      <c r="T19" s="33">
        <v>1102837.3</v>
      </c>
      <c r="U19" s="33">
        <v>36990</v>
      </c>
      <c r="V19" s="33">
        <v>1588.56</v>
      </c>
      <c r="W19" s="33">
        <v>923580</v>
      </c>
      <c r="X19" s="33">
        <v>53630</v>
      </c>
      <c r="Y19" s="37">
        <v>1016410</v>
      </c>
      <c r="Z19" s="37">
        <v>19102</v>
      </c>
      <c r="AB19" s="37">
        <v>413490.74</v>
      </c>
      <c r="AC19" s="37">
        <v>254678.92</v>
      </c>
    </row>
    <row r="20" spans="1:31" x14ac:dyDescent="0.2">
      <c r="A20" s="1" t="s">
        <v>851</v>
      </c>
      <c r="B20" s="1" t="s">
        <v>853</v>
      </c>
      <c r="C20" s="1">
        <v>5318</v>
      </c>
      <c r="D20" s="1" t="s">
        <v>863</v>
      </c>
      <c r="E20" s="126" t="s">
        <v>863</v>
      </c>
      <c r="F20" s="36">
        <v>196897.64</v>
      </c>
      <c r="G20" s="36">
        <v>63923.199999999997</v>
      </c>
      <c r="H20" s="36">
        <v>28302.89</v>
      </c>
      <c r="J20" s="126">
        <v>261182.66</v>
      </c>
      <c r="K20" s="126">
        <v>478918.61</v>
      </c>
      <c r="L20" s="59">
        <v>3000</v>
      </c>
      <c r="M20" s="59">
        <v>8450</v>
      </c>
      <c r="O20" s="59">
        <v>0</v>
      </c>
      <c r="R20" s="126">
        <v>-271858.90999999997</v>
      </c>
      <c r="S20" s="126">
        <v>1863971.92</v>
      </c>
      <c r="T20" s="33">
        <v>1193143.45</v>
      </c>
      <c r="U20" s="33">
        <v>126245</v>
      </c>
      <c r="V20" s="33">
        <v>2155.4</v>
      </c>
      <c r="W20" s="33">
        <v>911740</v>
      </c>
      <c r="X20" s="33">
        <v>152470</v>
      </c>
      <c r="Y20" s="37">
        <v>1749748.56</v>
      </c>
      <c r="Z20" s="37">
        <v>30308</v>
      </c>
      <c r="AA20" s="37">
        <v>1588</v>
      </c>
      <c r="AB20" s="37">
        <v>936461.92</v>
      </c>
      <c r="AC20" s="37">
        <v>241985.38</v>
      </c>
    </row>
    <row r="21" spans="1:31" x14ac:dyDescent="0.2">
      <c r="A21" s="1" t="s">
        <v>851</v>
      </c>
      <c r="B21" s="1" t="s">
        <v>853</v>
      </c>
      <c r="C21" s="1">
        <v>5577</v>
      </c>
      <c r="D21" s="1" t="s">
        <v>864</v>
      </c>
      <c r="E21" s="126" t="s">
        <v>864</v>
      </c>
      <c r="F21" s="36">
        <v>439640.82</v>
      </c>
      <c r="G21" s="36">
        <v>19033.2</v>
      </c>
      <c r="H21" s="36">
        <v>116058.5</v>
      </c>
      <c r="J21" s="126">
        <v>594211.62</v>
      </c>
      <c r="K21" s="126">
        <v>504434.31</v>
      </c>
      <c r="L21" s="59">
        <v>0</v>
      </c>
      <c r="M21" s="59">
        <v>13125</v>
      </c>
      <c r="O21" s="59">
        <v>0</v>
      </c>
      <c r="R21" s="126">
        <v>-357384.15</v>
      </c>
      <c r="S21" s="126">
        <v>2519990.75</v>
      </c>
      <c r="T21" s="33">
        <v>1280960.75</v>
      </c>
      <c r="U21" s="33">
        <v>126360</v>
      </c>
      <c r="V21" s="33">
        <v>1370.57</v>
      </c>
      <c r="W21" s="33">
        <v>1582042</v>
      </c>
      <c r="X21" s="33">
        <v>129370</v>
      </c>
      <c r="Y21" s="37">
        <v>2391814</v>
      </c>
      <c r="Z21" s="37">
        <v>22960</v>
      </c>
      <c r="AB21" s="37">
        <v>935029.59</v>
      </c>
      <c r="AC21" s="37">
        <v>272652.88</v>
      </c>
    </row>
    <row r="22" spans="1:31" x14ac:dyDescent="0.2">
      <c r="A22" s="1" t="s">
        <v>851</v>
      </c>
      <c r="B22" s="1" t="s">
        <v>853</v>
      </c>
      <c r="C22" s="1">
        <v>4807</v>
      </c>
      <c r="D22" s="1" t="s">
        <v>865</v>
      </c>
      <c r="E22" s="126" t="s">
        <v>865</v>
      </c>
      <c r="F22" s="36">
        <v>917021.2</v>
      </c>
      <c r="G22" s="36">
        <v>14456.1</v>
      </c>
      <c r="H22" s="36">
        <v>1800</v>
      </c>
      <c r="J22" s="126">
        <v>1108816.18</v>
      </c>
      <c r="K22" s="126">
        <v>988698.79</v>
      </c>
      <c r="L22" s="59">
        <v>80000</v>
      </c>
      <c r="M22" s="59">
        <v>14400</v>
      </c>
      <c r="R22" s="126">
        <v>-1620928.38</v>
      </c>
      <c r="S22" s="126">
        <v>4994895.4800000004</v>
      </c>
      <c r="T22" s="33">
        <v>990903.44</v>
      </c>
      <c r="U22" s="33">
        <v>258990</v>
      </c>
      <c r="V22" s="33">
        <v>2129.3200000000002</v>
      </c>
      <c r="W22" s="33">
        <v>2157870</v>
      </c>
      <c r="X22" s="33">
        <v>116291</v>
      </c>
      <c r="Y22" s="37">
        <v>2336711</v>
      </c>
      <c r="Z22" s="37">
        <v>16676</v>
      </c>
      <c r="AA22" s="37">
        <v>7676</v>
      </c>
      <c r="AB22" s="37">
        <v>1141324.82</v>
      </c>
      <c r="AC22" s="37">
        <v>461370.77</v>
      </c>
    </row>
    <row r="23" spans="1:31" x14ac:dyDescent="0.2">
      <c r="A23" s="1" t="s">
        <v>851</v>
      </c>
      <c r="B23" s="1" t="s">
        <v>853</v>
      </c>
      <c r="C23" s="1">
        <v>4653</v>
      </c>
      <c r="D23" s="1" t="s">
        <v>866</v>
      </c>
      <c r="E23" s="126" t="s">
        <v>866</v>
      </c>
      <c r="F23" s="36">
        <v>197925.46</v>
      </c>
      <c r="G23" s="36">
        <v>94735.5</v>
      </c>
      <c r="H23" s="36">
        <v>43974.82</v>
      </c>
      <c r="J23" s="126">
        <v>260311.52</v>
      </c>
      <c r="K23" s="126">
        <v>418112.19</v>
      </c>
      <c r="L23" s="59">
        <v>3000</v>
      </c>
      <c r="M23" s="59">
        <v>18800</v>
      </c>
      <c r="O23" s="59">
        <v>241.18</v>
      </c>
      <c r="R23" s="126">
        <v>-203770.65</v>
      </c>
      <c r="S23" s="126">
        <v>1550129.81</v>
      </c>
      <c r="T23" s="33">
        <v>845388.61</v>
      </c>
      <c r="U23" s="33">
        <v>199800</v>
      </c>
      <c r="V23" s="33">
        <v>1177.25</v>
      </c>
      <c r="W23" s="33">
        <v>1731561.7</v>
      </c>
      <c r="X23" s="33">
        <v>155350</v>
      </c>
      <c r="Y23" s="37">
        <v>2043344.5</v>
      </c>
      <c r="Z23" s="37">
        <v>32040</v>
      </c>
      <c r="AB23" s="37">
        <v>1014233.12</v>
      </c>
      <c r="AC23" s="37">
        <v>197000.79</v>
      </c>
    </row>
    <row r="24" spans="1:31" x14ac:dyDescent="0.2">
      <c r="A24" s="1" t="s">
        <v>851</v>
      </c>
      <c r="B24" s="1" t="s">
        <v>853</v>
      </c>
      <c r="C24" s="1">
        <v>7694</v>
      </c>
      <c r="D24" s="1" t="s">
        <v>867</v>
      </c>
      <c r="E24" s="126" t="s">
        <v>867</v>
      </c>
      <c r="F24" s="36">
        <v>3170274.19</v>
      </c>
      <c r="G24" s="36">
        <v>17874.43</v>
      </c>
      <c r="H24" s="36">
        <v>6501.34</v>
      </c>
      <c r="J24" s="126">
        <v>339760.75</v>
      </c>
      <c r="K24" s="126">
        <v>1143943.78</v>
      </c>
      <c r="L24" s="59">
        <v>0</v>
      </c>
      <c r="M24" s="59">
        <v>30100</v>
      </c>
      <c r="O24" s="59">
        <v>750</v>
      </c>
      <c r="R24" s="126">
        <v>1871196.61</v>
      </c>
      <c r="S24" s="126">
        <v>2878887.21</v>
      </c>
      <c r="T24" s="33">
        <v>1442195.41</v>
      </c>
      <c r="U24" s="33">
        <v>456450</v>
      </c>
      <c r="V24" s="33">
        <v>6733.9</v>
      </c>
      <c r="W24" s="33">
        <v>3264463.5</v>
      </c>
      <c r="X24" s="33">
        <v>171770</v>
      </c>
      <c r="Y24" s="37">
        <v>3677553.5</v>
      </c>
      <c r="Z24" s="37">
        <v>37226</v>
      </c>
      <c r="AB24" s="37">
        <v>1319879</v>
      </c>
      <c r="AC24" s="37">
        <v>409533.64</v>
      </c>
    </row>
    <row r="25" spans="1:31" x14ac:dyDescent="0.2">
      <c r="A25" s="1" t="s">
        <v>851</v>
      </c>
      <c r="B25" s="1" t="s">
        <v>853</v>
      </c>
      <c r="C25" s="1">
        <v>6880</v>
      </c>
      <c r="D25" s="1" t="s">
        <v>868</v>
      </c>
      <c r="E25" s="126" t="s">
        <v>868</v>
      </c>
      <c r="F25" s="36">
        <v>602452.41</v>
      </c>
      <c r="G25" s="36">
        <v>391988</v>
      </c>
      <c r="H25" s="36">
        <v>39279.769999999997</v>
      </c>
      <c r="J25" s="126">
        <v>660888.39</v>
      </c>
      <c r="K25" s="126">
        <v>704478.79</v>
      </c>
      <c r="L25" s="59">
        <v>21000</v>
      </c>
      <c r="O25" s="59">
        <v>347343.9</v>
      </c>
      <c r="R25" s="126">
        <v>216842.7</v>
      </c>
      <c r="S25" s="126">
        <v>2079998.65</v>
      </c>
      <c r="T25" s="33">
        <v>1013375.04</v>
      </c>
      <c r="U25" s="33">
        <v>397512</v>
      </c>
      <c r="V25" s="33">
        <v>1232.83</v>
      </c>
      <c r="W25" s="33">
        <v>1922454</v>
      </c>
      <c r="X25" s="33">
        <v>154668.20000000001</v>
      </c>
      <c r="Y25" s="37">
        <v>2377096.4</v>
      </c>
      <c r="Z25" s="37">
        <v>49168</v>
      </c>
      <c r="AB25" s="37">
        <v>1052779.3700000001</v>
      </c>
      <c r="AC25" s="37">
        <v>276296.19</v>
      </c>
    </row>
    <row r="26" spans="1:31" x14ac:dyDescent="0.2">
      <c r="A26" s="1" t="s">
        <v>851</v>
      </c>
      <c r="B26" s="1" t="s">
        <v>853</v>
      </c>
      <c r="C26" s="1">
        <v>4509</v>
      </c>
      <c r="D26" s="1" t="s">
        <v>869</v>
      </c>
      <c r="E26" s="126" t="s">
        <v>869</v>
      </c>
      <c r="F26" s="36">
        <v>456175.28</v>
      </c>
      <c r="G26" s="36">
        <v>41812.75</v>
      </c>
      <c r="H26" s="36">
        <v>11195.61</v>
      </c>
      <c r="J26" s="126">
        <v>1401083.84</v>
      </c>
      <c r="K26" s="126">
        <v>454345.19</v>
      </c>
      <c r="L26" s="59">
        <v>4159</v>
      </c>
      <c r="M26" s="59">
        <v>15329.8</v>
      </c>
      <c r="O26" s="59">
        <v>0</v>
      </c>
      <c r="R26" s="126">
        <v>2466339.9900000002</v>
      </c>
      <c r="S26" s="126">
        <v>413083.29</v>
      </c>
      <c r="T26" s="33">
        <v>650029.41</v>
      </c>
      <c r="U26" s="33">
        <v>197570</v>
      </c>
      <c r="V26" s="33">
        <v>1262.57</v>
      </c>
      <c r="W26" s="33">
        <v>1390698.5</v>
      </c>
      <c r="X26" s="33">
        <v>130427</v>
      </c>
      <c r="Y26" s="37">
        <v>1785468.5</v>
      </c>
      <c r="Z26" s="37">
        <v>29368</v>
      </c>
      <c r="AA26" s="37">
        <v>4880</v>
      </c>
      <c r="AB26" s="37">
        <v>763509.39</v>
      </c>
      <c r="AC26" s="37">
        <v>320561</v>
      </c>
      <c r="AE26" s="37">
        <v>500</v>
      </c>
    </row>
    <row r="27" spans="1:31" x14ac:dyDescent="0.2">
      <c r="A27" s="1" t="s">
        <v>851</v>
      </c>
      <c r="B27" s="1" t="s">
        <v>853</v>
      </c>
      <c r="C27" s="1">
        <v>2953</v>
      </c>
      <c r="D27" s="1" t="s">
        <v>870</v>
      </c>
      <c r="E27" s="126" t="s">
        <v>870</v>
      </c>
      <c r="F27" s="36">
        <v>787037.55</v>
      </c>
      <c r="G27" s="36">
        <v>0</v>
      </c>
      <c r="H27" s="36">
        <v>1857</v>
      </c>
      <c r="J27" s="126">
        <v>838215.58</v>
      </c>
      <c r="K27" s="126">
        <v>633800.18000000005</v>
      </c>
      <c r="L27" s="59">
        <v>0</v>
      </c>
      <c r="M27" s="59">
        <v>10400</v>
      </c>
      <c r="O27" s="59">
        <v>0</v>
      </c>
      <c r="R27" s="126">
        <v>7293.72</v>
      </c>
      <c r="S27" s="126">
        <v>2337378.21</v>
      </c>
      <c r="T27" s="33">
        <v>1352200.56</v>
      </c>
      <c r="U27" s="33">
        <v>226400</v>
      </c>
      <c r="V27" s="33">
        <v>1555.34</v>
      </c>
      <c r="W27" s="33">
        <v>1135221</v>
      </c>
      <c r="X27" s="33">
        <v>95620</v>
      </c>
      <c r="Y27" s="37">
        <v>1573824</v>
      </c>
      <c r="Z27" s="37">
        <v>204920</v>
      </c>
      <c r="AA27" s="37">
        <v>7282</v>
      </c>
      <c r="AB27" s="37">
        <v>819138.56000000006</v>
      </c>
      <c r="AC27" s="37">
        <v>299992.96000000002</v>
      </c>
      <c r="AD27" s="37">
        <v>1</v>
      </c>
    </row>
    <row r="28" spans="1:31" x14ac:dyDescent="0.2">
      <c r="A28" s="1" t="s">
        <v>851</v>
      </c>
      <c r="B28" s="1" t="s">
        <v>853</v>
      </c>
      <c r="C28" s="1">
        <v>2600</v>
      </c>
      <c r="D28" s="1" t="s">
        <v>871</v>
      </c>
      <c r="E28" s="126" t="s">
        <v>871</v>
      </c>
      <c r="F28" s="36">
        <v>286128.15999999997</v>
      </c>
      <c r="G28" s="36">
        <v>0</v>
      </c>
      <c r="H28" s="36">
        <v>42762.66</v>
      </c>
      <c r="J28" s="126">
        <v>596105.93000000005</v>
      </c>
      <c r="K28" s="126">
        <v>610638.54</v>
      </c>
      <c r="L28" s="59">
        <v>5000</v>
      </c>
      <c r="M28" s="59">
        <v>9100</v>
      </c>
      <c r="O28" s="59">
        <v>0</v>
      </c>
      <c r="R28" s="126">
        <v>-823173.28</v>
      </c>
      <c r="S28" s="126">
        <v>2446216.73</v>
      </c>
      <c r="T28" s="33">
        <v>989454.05</v>
      </c>
      <c r="V28" s="33">
        <v>1097.08</v>
      </c>
      <c r="W28" s="33">
        <v>1178849</v>
      </c>
      <c r="X28" s="33">
        <v>69240</v>
      </c>
      <c r="Y28" s="37">
        <v>1479249</v>
      </c>
      <c r="Z28" s="37">
        <v>22808</v>
      </c>
      <c r="AB28" s="37">
        <v>548180.13</v>
      </c>
      <c r="AC28" s="37">
        <v>272911.15999999997</v>
      </c>
      <c r="AE28" s="37">
        <v>17000</v>
      </c>
    </row>
    <row r="29" spans="1:31" x14ac:dyDescent="0.2">
      <c r="A29" s="1" t="s">
        <v>873</v>
      </c>
      <c r="B29" s="1" t="s">
        <v>874</v>
      </c>
      <c r="C29" s="1">
        <v>3933</v>
      </c>
      <c r="D29" s="1" t="s">
        <v>876</v>
      </c>
      <c r="E29" s="126" t="s">
        <v>876</v>
      </c>
      <c r="F29" s="36">
        <v>409949.05</v>
      </c>
      <c r="G29" s="36">
        <v>233138.25</v>
      </c>
      <c r="H29" s="36">
        <v>19971.7</v>
      </c>
      <c r="J29" s="126">
        <v>788374.62</v>
      </c>
      <c r="K29" s="126">
        <v>364940.06</v>
      </c>
      <c r="M29" s="59">
        <v>15277.39</v>
      </c>
      <c r="Q29" s="126">
        <v>59172.53</v>
      </c>
      <c r="R29" s="126">
        <v>-386613.39</v>
      </c>
      <c r="S29" s="126">
        <v>1940194.37</v>
      </c>
      <c r="T29" s="33">
        <v>361225.37</v>
      </c>
      <c r="U29" s="33">
        <v>1598982.84</v>
      </c>
      <c r="V29" s="33">
        <v>1120.82</v>
      </c>
      <c r="W29" s="33">
        <v>1615003.5</v>
      </c>
      <c r="Y29" s="37">
        <v>1918233.5</v>
      </c>
      <c r="Z29" s="37">
        <v>12200</v>
      </c>
      <c r="AA29" s="37">
        <v>328</v>
      </c>
      <c r="AB29" s="37">
        <v>1275201.42</v>
      </c>
      <c r="AC29" s="37">
        <v>182026.83</v>
      </c>
    </row>
    <row r="30" spans="1:31" x14ac:dyDescent="0.2">
      <c r="A30" s="1" t="s">
        <v>873</v>
      </c>
      <c r="B30" s="1" t="s">
        <v>874</v>
      </c>
      <c r="C30" s="1">
        <v>3233</v>
      </c>
      <c r="D30" s="1" t="s">
        <v>877</v>
      </c>
      <c r="E30" s="126" t="s">
        <v>877</v>
      </c>
      <c r="F30" s="36">
        <v>455849.4</v>
      </c>
      <c r="G30" s="36">
        <v>223871.96</v>
      </c>
      <c r="H30" s="36">
        <v>41724.67</v>
      </c>
      <c r="J30" s="126">
        <v>2758562.42</v>
      </c>
      <c r="K30" s="126">
        <v>314025.73</v>
      </c>
      <c r="M30" s="59">
        <v>28284.57</v>
      </c>
      <c r="O30" s="59">
        <v>11000</v>
      </c>
      <c r="Q30" s="126">
        <v>-35590.769999999997</v>
      </c>
      <c r="R30" s="126">
        <v>4356824.09</v>
      </c>
      <c r="S30" s="126">
        <v>225942.27</v>
      </c>
      <c r="T30" s="33">
        <v>346985.67</v>
      </c>
      <c r="U30" s="33">
        <v>1306828.8899999999</v>
      </c>
      <c r="V30" s="33">
        <v>1964.65</v>
      </c>
      <c r="W30" s="33">
        <v>1352957.5</v>
      </c>
      <c r="Y30" s="37">
        <v>1989656.5</v>
      </c>
      <c r="AA30" s="37">
        <v>2740</v>
      </c>
      <c r="AB30" s="37">
        <v>1581114.2</v>
      </c>
      <c r="AC30" s="37">
        <v>227651.99</v>
      </c>
    </row>
    <row r="31" spans="1:31" x14ac:dyDescent="0.2">
      <c r="A31" s="1" t="s">
        <v>873</v>
      </c>
      <c r="B31" s="1" t="s">
        <v>874</v>
      </c>
      <c r="C31" s="1">
        <v>7144</v>
      </c>
      <c r="D31" s="1" t="s">
        <v>878</v>
      </c>
      <c r="E31" s="126" t="s">
        <v>878</v>
      </c>
      <c r="F31" s="36">
        <v>1085560.3799999999</v>
      </c>
      <c r="G31" s="36">
        <v>279005</v>
      </c>
      <c r="H31" s="36">
        <v>39330.75</v>
      </c>
      <c r="J31" s="126">
        <v>1125455.5900000001</v>
      </c>
      <c r="K31" s="126">
        <v>458603.08</v>
      </c>
      <c r="M31" s="59">
        <v>4027.4</v>
      </c>
      <c r="Q31" s="126">
        <v>59976.46</v>
      </c>
      <c r="R31" s="126">
        <v>2051302.72</v>
      </c>
      <c r="S31" s="126">
        <v>519805.36</v>
      </c>
      <c r="T31" s="33">
        <v>614072.05000000005</v>
      </c>
      <c r="U31" s="33">
        <v>2270362.81</v>
      </c>
      <c r="V31" s="33">
        <v>158.88999999999999</v>
      </c>
      <c r="W31" s="33">
        <v>1250546.5</v>
      </c>
      <c r="Y31" s="37">
        <v>1979080.01</v>
      </c>
      <c r="Z31" s="37">
        <v>23930</v>
      </c>
      <c r="AB31" s="37">
        <v>1567432.63</v>
      </c>
      <c r="AC31" s="37">
        <v>211854.75</v>
      </c>
    </row>
    <row r="32" spans="1:31" x14ac:dyDescent="0.2">
      <c r="A32" s="1" t="s">
        <v>873</v>
      </c>
      <c r="B32" s="1" t="s">
        <v>874</v>
      </c>
      <c r="C32" s="1">
        <v>4737</v>
      </c>
      <c r="D32" s="1" t="s">
        <v>879</v>
      </c>
      <c r="E32" s="126" t="s">
        <v>879</v>
      </c>
      <c r="F32" s="36">
        <v>768055.92</v>
      </c>
      <c r="G32" s="36">
        <v>72689.45</v>
      </c>
      <c r="H32" s="36">
        <v>25734.97</v>
      </c>
      <c r="J32" s="126">
        <v>2731579.2</v>
      </c>
      <c r="K32" s="126">
        <v>1280112.72</v>
      </c>
      <c r="M32" s="59">
        <v>10261.68</v>
      </c>
      <c r="O32" s="59">
        <v>6000</v>
      </c>
      <c r="Q32" s="126">
        <v>-335943.97</v>
      </c>
      <c r="R32" s="126">
        <v>4541292.87</v>
      </c>
      <c r="S32" s="126">
        <v>164243.42000000001</v>
      </c>
      <c r="T32" s="33">
        <v>427377.39</v>
      </c>
      <c r="U32" s="33">
        <v>1729669.76</v>
      </c>
      <c r="V32" s="33">
        <v>2853.99</v>
      </c>
      <c r="W32" s="33">
        <v>1281075.5</v>
      </c>
      <c r="Y32" s="37">
        <v>1754459.5</v>
      </c>
      <c r="Z32" s="37">
        <v>7800</v>
      </c>
      <c r="AA32" s="37">
        <v>3041</v>
      </c>
      <c r="AB32" s="37">
        <v>955741.12</v>
      </c>
      <c r="AC32" s="37">
        <v>227616.76</v>
      </c>
    </row>
    <row r="33" spans="1:31" x14ac:dyDescent="0.2">
      <c r="A33" s="1" t="s">
        <v>873</v>
      </c>
      <c r="B33" s="1" t="s">
        <v>874</v>
      </c>
      <c r="C33" s="1">
        <v>5986</v>
      </c>
      <c r="D33" s="1" t="s">
        <v>880</v>
      </c>
      <c r="E33" s="126" t="s">
        <v>880</v>
      </c>
      <c r="F33" s="36">
        <v>288590.90000000002</v>
      </c>
      <c r="G33" s="36">
        <v>75162</v>
      </c>
      <c r="H33" s="36">
        <v>978.17</v>
      </c>
      <c r="J33" s="126">
        <v>952744.16</v>
      </c>
      <c r="K33" s="126">
        <v>275958.34999999998</v>
      </c>
      <c r="M33" s="59">
        <v>23046.36</v>
      </c>
      <c r="O33" s="59">
        <v>39870</v>
      </c>
      <c r="Q33" s="126">
        <v>-241707.28</v>
      </c>
      <c r="R33" s="126">
        <v>-1648531.34</v>
      </c>
      <c r="S33" s="126">
        <v>3631737.05</v>
      </c>
      <c r="T33" s="33">
        <v>505459.79</v>
      </c>
      <c r="U33" s="33">
        <v>1895460.35</v>
      </c>
      <c r="V33" s="33">
        <v>835.62</v>
      </c>
      <c r="W33" s="33">
        <v>1872953</v>
      </c>
      <c r="Y33" s="37">
        <v>2685983</v>
      </c>
      <c r="AA33" s="37">
        <v>16794</v>
      </c>
      <c r="AB33" s="37">
        <v>1510421.16</v>
      </c>
      <c r="AC33" s="37">
        <v>272491.81</v>
      </c>
    </row>
    <row r="34" spans="1:31" x14ac:dyDescent="0.2">
      <c r="A34" s="1" t="s">
        <v>873</v>
      </c>
      <c r="B34" s="1" t="s">
        <v>874</v>
      </c>
      <c r="C34" s="1">
        <v>4578</v>
      </c>
      <c r="D34" s="1" t="s">
        <v>881</v>
      </c>
      <c r="E34" s="126" t="s">
        <v>881</v>
      </c>
      <c r="F34" s="36">
        <v>958254.68</v>
      </c>
      <c r="G34" s="36">
        <v>97431</v>
      </c>
      <c r="H34" s="36">
        <v>22119.759999999998</v>
      </c>
      <c r="J34" s="126">
        <v>394418.23</v>
      </c>
      <c r="K34" s="126">
        <v>433170.95</v>
      </c>
      <c r="M34" s="59">
        <v>3934.9</v>
      </c>
      <c r="O34" s="59">
        <v>69432</v>
      </c>
      <c r="Q34" s="126">
        <v>-498391.76</v>
      </c>
      <c r="R34" s="126">
        <v>1358976.56</v>
      </c>
      <c r="S34" s="126">
        <v>669957.9</v>
      </c>
      <c r="T34" s="33">
        <v>488949.81</v>
      </c>
      <c r="U34" s="33">
        <v>2250055.2400000002</v>
      </c>
      <c r="V34" s="33">
        <v>2589.87</v>
      </c>
      <c r="W34" s="33">
        <v>1759264.55</v>
      </c>
      <c r="Y34" s="37">
        <v>2919043.55</v>
      </c>
      <c r="Z34" s="37">
        <v>11160</v>
      </c>
      <c r="AA34" s="37">
        <v>38860</v>
      </c>
      <c r="AB34" s="37">
        <v>1141197.24</v>
      </c>
      <c r="AC34" s="37">
        <v>89113.66</v>
      </c>
    </row>
    <row r="35" spans="1:31" x14ac:dyDescent="0.2">
      <c r="A35" s="1" t="s">
        <v>873</v>
      </c>
      <c r="B35" s="1" t="s">
        <v>874</v>
      </c>
      <c r="C35" s="1">
        <v>5820</v>
      </c>
      <c r="D35" s="1" t="s">
        <v>882</v>
      </c>
      <c r="E35" s="126" t="s">
        <v>882</v>
      </c>
      <c r="F35" s="36">
        <v>503370.23</v>
      </c>
      <c r="G35" s="36">
        <v>92403.57</v>
      </c>
      <c r="H35" s="36">
        <v>18339.150000000001</v>
      </c>
      <c r="J35" s="126">
        <v>863743.14</v>
      </c>
      <c r="K35" s="126">
        <v>679107.77</v>
      </c>
      <c r="M35" s="59">
        <v>48698.55</v>
      </c>
      <c r="O35" s="59">
        <v>111250</v>
      </c>
      <c r="Q35" s="126">
        <v>-1436321.07</v>
      </c>
      <c r="R35" s="126">
        <v>1158869.26</v>
      </c>
      <c r="S35" s="126">
        <v>2501284.2200000002</v>
      </c>
      <c r="T35" s="33">
        <v>652759.36</v>
      </c>
      <c r="U35" s="33">
        <v>1387650.24</v>
      </c>
      <c r="V35" s="33">
        <v>2079.7600000000002</v>
      </c>
      <c r="W35" s="33">
        <v>1094008.6000000001</v>
      </c>
      <c r="Y35" s="37">
        <v>2008929.6</v>
      </c>
      <c r="AA35" s="37">
        <v>4559</v>
      </c>
      <c r="AB35" s="37">
        <v>937260.5</v>
      </c>
      <c r="AC35" s="37">
        <v>412565.96</v>
      </c>
    </row>
    <row r="36" spans="1:31" x14ac:dyDescent="0.2">
      <c r="A36" s="1" t="s">
        <v>873</v>
      </c>
      <c r="B36" s="1" t="s">
        <v>874</v>
      </c>
      <c r="C36" s="1">
        <v>3351</v>
      </c>
      <c r="D36" s="1" t="s">
        <v>883</v>
      </c>
      <c r="E36" s="126" t="s">
        <v>883</v>
      </c>
      <c r="F36" s="36">
        <v>349477.59</v>
      </c>
      <c r="G36" s="36">
        <v>64545</v>
      </c>
      <c r="H36" s="36">
        <v>335</v>
      </c>
      <c r="J36" s="126">
        <v>582712.02</v>
      </c>
      <c r="K36" s="126">
        <v>470389.76000000001</v>
      </c>
      <c r="M36" s="59">
        <v>34123.410000000003</v>
      </c>
      <c r="O36" s="59">
        <v>4804</v>
      </c>
      <c r="Q36" s="126">
        <v>284047.71000000002</v>
      </c>
      <c r="R36" s="126">
        <v>-192356.98</v>
      </c>
      <c r="S36" s="126">
        <v>1692932.58</v>
      </c>
      <c r="T36" s="33">
        <v>382066.24</v>
      </c>
      <c r="U36" s="33">
        <v>2377518.48</v>
      </c>
      <c r="V36" s="33">
        <v>2356.48</v>
      </c>
      <c r="W36" s="33">
        <v>1146592</v>
      </c>
      <c r="Y36" s="37">
        <v>1699419</v>
      </c>
      <c r="Z36" s="37">
        <v>47004</v>
      </c>
      <c r="AA36" s="37">
        <v>13000</v>
      </c>
      <c r="AB36" s="37">
        <v>2320193.9900000002</v>
      </c>
      <c r="AC36" s="37">
        <v>185007.56</v>
      </c>
    </row>
    <row r="37" spans="1:31" x14ac:dyDescent="0.2">
      <c r="A37" s="1" t="s">
        <v>873</v>
      </c>
      <c r="B37" s="1" t="s">
        <v>874</v>
      </c>
      <c r="C37" s="1">
        <v>5037</v>
      </c>
      <c r="D37" s="1" t="s">
        <v>884</v>
      </c>
      <c r="E37" s="126" t="s">
        <v>884</v>
      </c>
      <c r="F37" s="36">
        <v>214732.79</v>
      </c>
      <c r="G37" s="36">
        <v>139575.26999999999</v>
      </c>
      <c r="H37" s="36">
        <v>0</v>
      </c>
      <c r="J37" s="126">
        <v>1550569.01</v>
      </c>
      <c r="K37" s="126">
        <v>212379.39</v>
      </c>
      <c r="M37" s="59">
        <v>25899.88</v>
      </c>
      <c r="Q37" s="126">
        <v>1734119.68</v>
      </c>
      <c r="R37" s="126">
        <v>396280.19</v>
      </c>
      <c r="T37" s="33">
        <v>373995.14</v>
      </c>
      <c r="U37" s="33">
        <v>2184658.7799999998</v>
      </c>
      <c r="V37" s="33">
        <v>1825.51</v>
      </c>
      <c r="W37" s="33">
        <v>1940518</v>
      </c>
      <c r="Y37" s="37">
        <v>2789727</v>
      </c>
      <c r="Z37" s="37">
        <v>8160</v>
      </c>
      <c r="AA37" s="37">
        <v>5620</v>
      </c>
      <c r="AB37" s="37">
        <v>1579899.93</v>
      </c>
      <c r="AC37" s="37">
        <v>132819.79</v>
      </c>
      <c r="AE37" s="37">
        <v>23814</v>
      </c>
    </row>
    <row r="38" spans="1:31" x14ac:dyDescent="0.2">
      <c r="A38" s="1" t="s">
        <v>873</v>
      </c>
      <c r="B38" s="1" t="s">
        <v>874</v>
      </c>
      <c r="C38" s="1">
        <v>4638</v>
      </c>
      <c r="D38" s="1" t="s">
        <v>885</v>
      </c>
      <c r="E38" s="126" t="s">
        <v>885</v>
      </c>
      <c r="F38" s="36">
        <v>846949.84</v>
      </c>
      <c r="G38" s="36">
        <v>158177.25</v>
      </c>
      <c r="H38" s="36">
        <v>3897.32</v>
      </c>
      <c r="J38" s="126">
        <v>1395083.69</v>
      </c>
      <c r="K38" s="126">
        <v>381636.39</v>
      </c>
      <c r="M38" s="59">
        <v>21564.240000000002</v>
      </c>
      <c r="Q38" s="126">
        <v>3062596.27</v>
      </c>
      <c r="R38" s="126">
        <v>-477825.71</v>
      </c>
      <c r="T38" s="33">
        <v>446325.4</v>
      </c>
      <c r="U38" s="33">
        <v>1644538.24</v>
      </c>
      <c r="V38" s="33">
        <v>1785.2</v>
      </c>
      <c r="W38" s="33">
        <v>2099176.5</v>
      </c>
      <c r="Y38" s="37">
        <v>2705251.5</v>
      </c>
      <c r="Z38" s="37">
        <v>14280</v>
      </c>
      <c r="AB38" s="37">
        <v>1122201.76</v>
      </c>
      <c r="AC38" s="37">
        <v>170682.39</v>
      </c>
    </row>
    <row r="39" spans="1:31" x14ac:dyDescent="0.2">
      <c r="A39" s="1" t="s">
        <v>887</v>
      </c>
      <c r="B39" s="1" t="s">
        <v>888</v>
      </c>
      <c r="C39" s="1">
        <v>2084</v>
      </c>
      <c r="D39" s="1" t="s">
        <v>890</v>
      </c>
      <c r="E39" s="126" t="s">
        <v>890</v>
      </c>
      <c r="F39" s="36">
        <v>911542.55</v>
      </c>
      <c r="G39" s="36">
        <v>10500</v>
      </c>
      <c r="H39" s="36">
        <v>84165.4</v>
      </c>
      <c r="J39" s="126">
        <v>405653.86</v>
      </c>
      <c r="K39" s="126">
        <v>136234.57999999999</v>
      </c>
      <c r="L39" s="59">
        <v>10536</v>
      </c>
      <c r="M39" s="59">
        <v>11200</v>
      </c>
      <c r="O39" s="59">
        <v>525661.31999999995</v>
      </c>
      <c r="P39" s="126">
        <v>65346.63</v>
      </c>
      <c r="R39" s="126">
        <v>-615869.37</v>
      </c>
      <c r="S39" s="126">
        <v>1814650.86</v>
      </c>
      <c r="T39" s="33">
        <v>1045362.83</v>
      </c>
      <c r="U39" s="33">
        <v>105157</v>
      </c>
      <c r="V39" s="33">
        <v>2586.8000000000002</v>
      </c>
      <c r="W39" s="33">
        <v>1426339.5</v>
      </c>
      <c r="X39" s="33">
        <v>29316</v>
      </c>
      <c r="Y39" s="37">
        <v>1766425.5</v>
      </c>
      <c r="Z39" s="37">
        <v>8980</v>
      </c>
      <c r="AA39" s="37">
        <v>960</v>
      </c>
      <c r="AB39" s="37">
        <v>933472.87</v>
      </c>
      <c r="AC39" s="37">
        <v>162352.81</v>
      </c>
    </row>
    <row r="40" spans="1:31" x14ac:dyDescent="0.2">
      <c r="A40" s="1" t="s">
        <v>887</v>
      </c>
      <c r="B40" s="1" t="s">
        <v>888</v>
      </c>
      <c r="C40" s="1">
        <v>1696</v>
      </c>
      <c r="D40" s="1" t="s">
        <v>891</v>
      </c>
      <c r="E40" s="126" t="s">
        <v>891</v>
      </c>
      <c r="F40" s="36">
        <v>130014.31</v>
      </c>
      <c r="G40" s="36">
        <v>0</v>
      </c>
      <c r="H40" s="36">
        <v>37520</v>
      </c>
      <c r="J40" s="126">
        <v>873342.17</v>
      </c>
      <c r="K40" s="126">
        <v>342640.01</v>
      </c>
      <c r="L40" s="59">
        <v>7521</v>
      </c>
      <c r="M40" s="59">
        <v>64325</v>
      </c>
      <c r="O40" s="59">
        <v>92666.87</v>
      </c>
      <c r="P40" s="126">
        <v>43222.16</v>
      </c>
      <c r="R40" s="126">
        <v>-210067.13</v>
      </c>
      <c r="S40" s="126">
        <v>1633793.05</v>
      </c>
      <c r="T40" s="33">
        <v>1261253.2</v>
      </c>
      <c r="U40" s="33">
        <v>338612</v>
      </c>
      <c r="V40" s="33">
        <v>333.13</v>
      </c>
      <c r="W40" s="33">
        <v>1582042.6</v>
      </c>
      <c r="X40" s="33">
        <v>153226</v>
      </c>
      <c r="Y40" s="37">
        <v>2225384.6</v>
      </c>
      <c r="Z40" s="37">
        <v>10500</v>
      </c>
      <c r="AA40" s="37">
        <v>27500</v>
      </c>
      <c r="AB40" s="37">
        <v>1113150.3500000001</v>
      </c>
      <c r="AC40" s="37">
        <v>206876.44</v>
      </c>
    </row>
    <row r="41" spans="1:31" x14ac:dyDescent="0.2">
      <c r="A41" s="1" t="s">
        <v>887</v>
      </c>
      <c r="B41" s="1" t="s">
        <v>888</v>
      </c>
      <c r="C41" s="1">
        <v>2924</v>
      </c>
      <c r="D41" s="1" t="s">
        <v>892</v>
      </c>
      <c r="E41" s="126" t="s">
        <v>892</v>
      </c>
      <c r="F41" s="36">
        <v>1146570.5</v>
      </c>
      <c r="G41" s="36">
        <v>136170</v>
      </c>
      <c r="H41" s="36">
        <v>44716.480000000003</v>
      </c>
      <c r="J41" s="126">
        <v>1234637.46</v>
      </c>
      <c r="K41" s="126">
        <v>666709.43999999994</v>
      </c>
      <c r="L41" s="59">
        <v>4538</v>
      </c>
      <c r="M41" s="59">
        <v>11690</v>
      </c>
      <c r="O41" s="59">
        <v>439</v>
      </c>
      <c r="R41" s="126">
        <v>2863388.94</v>
      </c>
      <c r="S41" s="126">
        <v>174893.33</v>
      </c>
      <c r="T41" s="33">
        <v>952162.19</v>
      </c>
      <c r="U41" s="33">
        <v>535738</v>
      </c>
      <c r="V41" s="33">
        <v>1731.93</v>
      </c>
      <c r="W41" s="33">
        <v>1740387</v>
      </c>
      <c r="X41" s="33">
        <v>90069</v>
      </c>
      <c r="Y41" s="37">
        <v>2053191</v>
      </c>
      <c r="Z41" s="37">
        <v>16691.2</v>
      </c>
      <c r="AA41" s="37">
        <v>12512</v>
      </c>
      <c r="AB41" s="37">
        <v>746022.91</v>
      </c>
      <c r="AC41" s="37">
        <v>317816.40000000002</v>
      </c>
    </row>
    <row r="42" spans="1:31" x14ac:dyDescent="0.2">
      <c r="A42" s="1" t="s">
        <v>887</v>
      </c>
      <c r="B42" s="1" t="s">
        <v>888</v>
      </c>
      <c r="C42" s="1">
        <v>3938</v>
      </c>
      <c r="D42" s="1" t="s">
        <v>893</v>
      </c>
      <c r="E42" s="126" t="s">
        <v>893</v>
      </c>
      <c r="F42" s="36">
        <v>1043505.18</v>
      </c>
      <c r="G42" s="36">
        <v>132000</v>
      </c>
      <c r="H42" s="36">
        <v>93445.21</v>
      </c>
      <c r="J42" s="126">
        <v>857343.54</v>
      </c>
      <c r="K42" s="126">
        <v>501230.09</v>
      </c>
      <c r="L42" s="59">
        <v>37414</v>
      </c>
      <c r="M42" s="59">
        <v>11686</v>
      </c>
      <c r="O42" s="59">
        <v>151287</v>
      </c>
      <c r="R42" s="126">
        <v>327740.52</v>
      </c>
      <c r="S42" s="126">
        <v>1781475.04</v>
      </c>
      <c r="T42" s="33">
        <v>1707888.24</v>
      </c>
      <c r="U42" s="33">
        <v>680348</v>
      </c>
      <c r="V42" s="33">
        <v>3540.17</v>
      </c>
      <c r="W42" s="33">
        <v>2441330.9</v>
      </c>
      <c r="X42" s="33">
        <v>150109</v>
      </c>
      <c r="Y42" s="37">
        <v>2913692.9</v>
      </c>
      <c r="AA42" s="37">
        <v>50898.64</v>
      </c>
      <c r="AB42" s="37">
        <v>1449087.54</v>
      </c>
      <c r="AC42" s="37">
        <v>251615.77</v>
      </c>
    </row>
    <row r="43" spans="1:31" x14ac:dyDescent="0.2">
      <c r="A43" s="1" t="s">
        <v>887</v>
      </c>
      <c r="B43" s="1" t="s">
        <v>888</v>
      </c>
      <c r="C43" s="1">
        <v>3814</v>
      </c>
      <c r="D43" s="1" t="s">
        <v>894</v>
      </c>
      <c r="E43" s="126" t="s">
        <v>894</v>
      </c>
      <c r="F43" s="36">
        <v>461346.37</v>
      </c>
      <c r="G43" s="36">
        <v>0</v>
      </c>
      <c r="H43" s="36">
        <v>48113.09</v>
      </c>
      <c r="J43" s="126">
        <v>462533.15</v>
      </c>
      <c r="K43" s="126">
        <v>301366.2</v>
      </c>
      <c r="L43" s="59">
        <v>17594</v>
      </c>
      <c r="M43" s="59">
        <v>11200</v>
      </c>
      <c r="O43" s="59">
        <v>46.73</v>
      </c>
      <c r="R43" s="126">
        <v>-623138.84</v>
      </c>
      <c r="S43" s="126">
        <v>1769380.27</v>
      </c>
      <c r="T43" s="33">
        <v>1970226.88</v>
      </c>
      <c r="U43" s="33">
        <v>240446</v>
      </c>
      <c r="V43" s="33">
        <v>997.37</v>
      </c>
      <c r="W43" s="33">
        <v>2080462.5</v>
      </c>
      <c r="X43" s="33">
        <v>154282</v>
      </c>
      <c r="Y43" s="37">
        <v>2732738.5</v>
      </c>
      <c r="Z43" s="37">
        <v>12700</v>
      </c>
      <c r="AA43" s="37">
        <v>20173.2</v>
      </c>
      <c r="AB43" s="37">
        <v>1382693.03</v>
      </c>
      <c r="AC43" s="37">
        <v>199833.37</v>
      </c>
    </row>
    <row r="44" spans="1:31" x14ac:dyDescent="0.2">
      <c r="A44" s="1" t="s">
        <v>887</v>
      </c>
      <c r="B44" s="1" t="s">
        <v>888</v>
      </c>
      <c r="C44" s="1">
        <v>963</v>
      </c>
      <c r="D44" s="1" t="s">
        <v>895</v>
      </c>
      <c r="E44" s="126" t="s">
        <v>895</v>
      </c>
      <c r="F44" s="36">
        <v>34095.89</v>
      </c>
      <c r="G44" s="36">
        <v>0</v>
      </c>
      <c r="H44" s="36">
        <v>42324</v>
      </c>
      <c r="J44" s="126">
        <v>1231061.93</v>
      </c>
      <c r="K44" s="126">
        <v>183319.38</v>
      </c>
      <c r="L44" s="59">
        <v>14218</v>
      </c>
      <c r="M44" s="59">
        <v>8450</v>
      </c>
      <c r="O44" s="59">
        <v>0</v>
      </c>
      <c r="P44" s="126">
        <v>37631.599999999999</v>
      </c>
      <c r="R44" s="126">
        <v>-967196.93</v>
      </c>
      <c r="S44" s="126">
        <v>2854151.72</v>
      </c>
      <c r="T44" s="33">
        <v>815265.5</v>
      </c>
      <c r="U44" s="33">
        <v>239027.79</v>
      </c>
      <c r="V44" s="33">
        <v>1399.55</v>
      </c>
      <c r="W44" s="33">
        <v>1471837</v>
      </c>
      <c r="X44" s="33">
        <v>88269</v>
      </c>
      <c r="Y44" s="37">
        <v>1882389</v>
      </c>
      <c r="AA44" s="37">
        <v>14480</v>
      </c>
      <c r="AB44" s="37">
        <v>917329.3</v>
      </c>
      <c r="AC44" s="37">
        <v>258053.73</v>
      </c>
    </row>
    <row r="45" spans="1:31" x14ac:dyDescent="0.2">
      <c r="A45" s="1" t="s">
        <v>887</v>
      </c>
      <c r="B45" s="1" t="s">
        <v>888</v>
      </c>
      <c r="C45" s="1">
        <v>4061</v>
      </c>
      <c r="D45" s="1" t="s">
        <v>896</v>
      </c>
      <c r="E45" s="126" t="s">
        <v>896</v>
      </c>
      <c r="F45" s="36">
        <v>244142.33</v>
      </c>
      <c r="G45" s="36">
        <v>0</v>
      </c>
      <c r="H45" s="36">
        <v>26700</v>
      </c>
      <c r="J45" s="126">
        <v>486401.93</v>
      </c>
      <c r="K45" s="126">
        <v>265446.01</v>
      </c>
      <c r="L45" s="59">
        <v>6633</v>
      </c>
      <c r="M45" s="59">
        <v>12435.43</v>
      </c>
      <c r="O45" s="59">
        <v>3128.84</v>
      </c>
      <c r="R45" s="126">
        <v>-415966.37</v>
      </c>
      <c r="S45" s="126">
        <v>1653756.5</v>
      </c>
      <c r="T45" s="33">
        <v>1422166.68</v>
      </c>
      <c r="V45" s="33">
        <v>679.11</v>
      </c>
      <c r="W45" s="33">
        <v>842558.4</v>
      </c>
      <c r="X45" s="33">
        <v>86206</v>
      </c>
      <c r="Y45" s="37">
        <v>1575058.4</v>
      </c>
      <c r="AB45" s="37">
        <v>818026.22</v>
      </c>
      <c r="AC45" s="37">
        <v>195822.7</v>
      </c>
    </row>
    <row r="46" spans="1:31" x14ac:dyDescent="0.2">
      <c r="A46" s="1" t="s">
        <v>887</v>
      </c>
      <c r="B46" s="1" t="s">
        <v>888</v>
      </c>
      <c r="C46" s="1">
        <v>5071</v>
      </c>
      <c r="D46" s="1" t="s">
        <v>897</v>
      </c>
      <c r="E46" s="126" t="s">
        <v>897</v>
      </c>
      <c r="F46" s="36">
        <v>290905.43</v>
      </c>
      <c r="G46" s="36">
        <v>95694.73</v>
      </c>
      <c r="H46" s="36">
        <v>21303.79</v>
      </c>
      <c r="J46" s="126">
        <v>936009.51</v>
      </c>
      <c r="K46" s="126">
        <v>474799.87</v>
      </c>
      <c r="L46" s="59">
        <v>875</v>
      </c>
      <c r="M46" s="59">
        <v>24945</v>
      </c>
      <c r="O46" s="59">
        <v>196.09</v>
      </c>
      <c r="R46" s="126">
        <v>613108.96</v>
      </c>
      <c r="S46" s="126">
        <v>1474437.8</v>
      </c>
      <c r="T46" s="33">
        <v>979371.65</v>
      </c>
      <c r="V46" s="33">
        <v>975.22</v>
      </c>
      <c r="W46" s="33">
        <v>1005098</v>
      </c>
      <c r="X46" s="33">
        <v>60000</v>
      </c>
      <c r="Y46" s="37">
        <v>1526575</v>
      </c>
      <c r="Z46" s="37">
        <v>6000</v>
      </c>
      <c r="AA46" s="37">
        <v>3570</v>
      </c>
      <c r="AB46" s="37">
        <v>568516.64</v>
      </c>
      <c r="AC46" s="37">
        <v>232921.11</v>
      </c>
      <c r="AD46" s="37">
        <v>2711.64</v>
      </c>
    </row>
    <row r="47" spans="1:31" x14ac:dyDescent="0.2">
      <c r="A47" s="1" t="s">
        <v>887</v>
      </c>
      <c r="B47" s="1" t="s">
        <v>888</v>
      </c>
      <c r="C47" s="1">
        <v>6089</v>
      </c>
      <c r="D47" s="1" t="s">
        <v>898</v>
      </c>
      <c r="E47" s="126" t="s">
        <v>898</v>
      </c>
      <c r="F47" s="36">
        <v>281559.31</v>
      </c>
      <c r="G47" s="36">
        <v>28355.599999999999</v>
      </c>
      <c r="H47" s="36">
        <v>53986</v>
      </c>
      <c r="J47" s="126">
        <v>1207482.5900000001</v>
      </c>
      <c r="K47" s="126">
        <v>294369.07</v>
      </c>
      <c r="L47" s="59">
        <v>26795</v>
      </c>
      <c r="M47" s="59">
        <v>0</v>
      </c>
      <c r="O47" s="59">
        <v>240</v>
      </c>
      <c r="R47" s="126">
        <v>-305607.36</v>
      </c>
      <c r="S47" s="126">
        <v>2017007.85</v>
      </c>
      <c r="T47" s="33">
        <v>1972852.64</v>
      </c>
      <c r="U47" s="33">
        <v>251251</v>
      </c>
      <c r="V47" s="33">
        <v>576.22</v>
      </c>
      <c r="W47" s="33">
        <v>1482604.5</v>
      </c>
      <c r="X47" s="33">
        <v>106765</v>
      </c>
      <c r="Y47" s="37">
        <v>2079249.5</v>
      </c>
      <c r="AA47" s="37">
        <v>46444</v>
      </c>
      <c r="AB47" s="37">
        <v>1328772.02</v>
      </c>
      <c r="AC47" s="37">
        <v>232266.76</v>
      </c>
    </row>
    <row r="48" spans="1:31" x14ac:dyDescent="0.2">
      <c r="A48" s="1" t="s">
        <v>887</v>
      </c>
      <c r="B48" s="1" t="s">
        <v>888</v>
      </c>
      <c r="C48" s="1">
        <v>2577</v>
      </c>
      <c r="D48" s="1" t="s">
        <v>899</v>
      </c>
      <c r="E48" s="126" t="s">
        <v>899</v>
      </c>
      <c r="F48" s="36">
        <v>245522.38</v>
      </c>
      <c r="G48" s="36">
        <v>0</v>
      </c>
      <c r="H48" s="36">
        <v>29768</v>
      </c>
      <c r="J48" s="126">
        <v>1339772.9099999999</v>
      </c>
      <c r="K48" s="126">
        <v>297173.01</v>
      </c>
      <c r="L48" s="59">
        <v>3665</v>
      </c>
      <c r="M48" s="59">
        <v>7150</v>
      </c>
      <c r="O48" s="59">
        <v>0</v>
      </c>
      <c r="Q48" s="126">
        <v>1978118.56</v>
      </c>
      <c r="R48" s="126">
        <v>31526.62</v>
      </c>
      <c r="S48" s="126">
        <v>216270.07999999999</v>
      </c>
      <c r="T48" s="33">
        <v>939064.41</v>
      </c>
      <c r="V48" s="33">
        <v>598.17999999999995</v>
      </c>
      <c r="W48" s="33">
        <v>1110230.5</v>
      </c>
      <c r="X48" s="33">
        <v>68216</v>
      </c>
      <c r="Y48" s="37">
        <v>1472088.5</v>
      </c>
      <c r="AA48" s="37">
        <v>11560</v>
      </c>
      <c r="AB48" s="37">
        <v>632813.01</v>
      </c>
      <c r="AC48" s="37">
        <v>325981.53999999998</v>
      </c>
      <c r="AE48" s="37">
        <v>160</v>
      </c>
    </row>
    <row r="49" spans="1:31" x14ac:dyDescent="0.2">
      <c r="A49" s="1" t="s">
        <v>887</v>
      </c>
      <c r="B49" s="1" t="s">
        <v>888</v>
      </c>
      <c r="C49" s="1">
        <v>5747</v>
      </c>
      <c r="D49" s="1" t="s">
        <v>900</v>
      </c>
      <c r="E49" s="126" t="s">
        <v>900</v>
      </c>
      <c r="F49" s="36">
        <v>347211.05</v>
      </c>
      <c r="G49" s="36">
        <v>0</v>
      </c>
      <c r="H49" s="36">
        <v>71340</v>
      </c>
      <c r="J49" s="126">
        <v>1304741.46</v>
      </c>
      <c r="K49" s="126">
        <v>352941.6</v>
      </c>
      <c r="L49" s="59">
        <v>132310</v>
      </c>
      <c r="M49" s="59">
        <v>7700</v>
      </c>
      <c r="O49" s="59">
        <v>5448.46</v>
      </c>
      <c r="R49" s="126">
        <v>20352.53</v>
      </c>
      <c r="S49" s="126">
        <v>2076002.99</v>
      </c>
      <c r="T49" s="33">
        <v>2342119.66</v>
      </c>
      <c r="U49" s="33">
        <v>382400</v>
      </c>
      <c r="W49" s="33">
        <v>1770502.81</v>
      </c>
      <c r="X49" s="33">
        <v>116726</v>
      </c>
      <c r="Y49" s="37">
        <v>2700708.81</v>
      </c>
      <c r="AA49" s="37">
        <v>15366</v>
      </c>
      <c r="AB49" s="37">
        <v>1818964.5</v>
      </c>
      <c r="AC49" s="37">
        <v>242289.03</v>
      </c>
    </row>
    <row r="50" spans="1:31" x14ac:dyDescent="0.2">
      <c r="A50" s="1" t="s">
        <v>887</v>
      </c>
      <c r="B50" s="1" t="s">
        <v>888</v>
      </c>
      <c r="C50" s="1">
        <v>3456</v>
      </c>
      <c r="D50" s="1" t="s">
        <v>901</v>
      </c>
      <c r="E50" s="126" t="s">
        <v>901</v>
      </c>
      <c r="F50" s="36">
        <v>170168.18</v>
      </c>
      <c r="G50" s="36">
        <v>0</v>
      </c>
      <c r="H50" s="36">
        <v>14163</v>
      </c>
      <c r="J50" s="126">
        <v>790228.73</v>
      </c>
      <c r="K50" s="126">
        <v>443411.94</v>
      </c>
      <c r="L50" s="59">
        <v>6425</v>
      </c>
      <c r="M50" s="59">
        <v>121391.27</v>
      </c>
      <c r="O50" s="59">
        <v>2654.88</v>
      </c>
      <c r="Q50" s="126">
        <v>-886819.68</v>
      </c>
      <c r="R50" s="126">
        <v>58303.24</v>
      </c>
      <c r="S50" s="126">
        <v>2700044.99</v>
      </c>
      <c r="T50" s="33">
        <v>1318135.8600000001</v>
      </c>
      <c r="U50" s="33">
        <v>219810</v>
      </c>
      <c r="V50" s="33">
        <v>999.66</v>
      </c>
      <c r="W50" s="33">
        <v>936474.5</v>
      </c>
      <c r="X50" s="33">
        <v>72466</v>
      </c>
      <c r="Y50" s="37">
        <v>1563430.5</v>
      </c>
      <c r="Z50" s="37">
        <v>2000</v>
      </c>
      <c r="AA50" s="37">
        <v>15240</v>
      </c>
      <c r="AB50" s="37">
        <v>1236129.45</v>
      </c>
      <c r="AC50" s="37">
        <v>315113.92</v>
      </c>
    </row>
    <row r="51" spans="1:31" x14ac:dyDescent="0.2">
      <c r="A51" s="1" t="s">
        <v>887</v>
      </c>
      <c r="B51" s="1" t="s">
        <v>888</v>
      </c>
      <c r="C51" s="1">
        <v>3817</v>
      </c>
      <c r="D51" s="1" t="s">
        <v>902</v>
      </c>
      <c r="E51" s="126" t="s">
        <v>902</v>
      </c>
      <c r="F51" s="36">
        <v>420265.71</v>
      </c>
      <c r="G51" s="36">
        <v>0</v>
      </c>
      <c r="H51" s="36">
        <v>42825</v>
      </c>
      <c r="J51" s="126">
        <v>663920.84</v>
      </c>
      <c r="K51" s="126">
        <v>297016.37</v>
      </c>
      <c r="L51" s="59">
        <v>4376</v>
      </c>
      <c r="M51" s="59">
        <v>7700</v>
      </c>
      <c r="O51" s="59">
        <v>2272</v>
      </c>
      <c r="R51" s="126">
        <v>-24642.25</v>
      </c>
      <c r="S51" s="126">
        <v>1671717.03</v>
      </c>
      <c r="T51" s="33">
        <v>1418401.22</v>
      </c>
      <c r="U51" s="33">
        <v>223390</v>
      </c>
      <c r="V51" s="33">
        <v>1519.49</v>
      </c>
      <c r="W51" s="33">
        <v>865279</v>
      </c>
      <c r="X51" s="33">
        <v>53097</v>
      </c>
      <c r="Y51" s="37">
        <v>1428169</v>
      </c>
      <c r="Z51" s="37">
        <v>10500</v>
      </c>
      <c r="AA51" s="37">
        <v>30734</v>
      </c>
      <c r="AB51" s="37">
        <v>1016587.69</v>
      </c>
      <c r="AC51" s="37">
        <v>313090.88</v>
      </c>
    </row>
    <row r="52" spans="1:31" x14ac:dyDescent="0.2">
      <c r="A52" s="1" t="s">
        <v>887</v>
      </c>
      <c r="B52" s="1" t="s">
        <v>888</v>
      </c>
      <c r="C52" s="1">
        <v>4343</v>
      </c>
      <c r="D52" s="1" t="s">
        <v>903</v>
      </c>
      <c r="E52" s="126" t="s">
        <v>903</v>
      </c>
      <c r="F52" s="36">
        <v>383525.29</v>
      </c>
      <c r="G52" s="36">
        <v>0</v>
      </c>
      <c r="H52" s="36">
        <v>46376</v>
      </c>
      <c r="J52" s="126">
        <v>795034.4</v>
      </c>
      <c r="K52" s="126">
        <v>454488.1</v>
      </c>
      <c r="L52" s="59">
        <v>30632</v>
      </c>
      <c r="M52" s="59">
        <v>11200</v>
      </c>
      <c r="O52" s="59">
        <v>0</v>
      </c>
      <c r="Q52" s="126">
        <v>1368441.14</v>
      </c>
      <c r="R52" s="126">
        <v>66720</v>
      </c>
      <c r="S52" s="126">
        <v>579857.57999999996</v>
      </c>
      <c r="T52" s="33">
        <v>1212635.5900000001</v>
      </c>
      <c r="W52" s="33">
        <v>822925.5</v>
      </c>
      <c r="X52" s="33">
        <v>81165</v>
      </c>
      <c r="Y52" s="37">
        <v>1238160.5</v>
      </c>
      <c r="AA52" s="37">
        <v>11740</v>
      </c>
      <c r="AB52" s="37">
        <v>978817.74</v>
      </c>
      <c r="AC52" s="37">
        <v>265434.78000000003</v>
      </c>
    </row>
    <row r="53" spans="1:31" x14ac:dyDescent="0.2">
      <c r="A53" s="1" t="s">
        <v>887</v>
      </c>
      <c r="B53" s="1" t="s">
        <v>888</v>
      </c>
      <c r="C53" s="1">
        <v>2653</v>
      </c>
      <c r="D53" s="1" t="s">
        <v>904</v>
      </c>
      <c r="E53" s="126" t="s">
        <v>904</v>
      </c>
      <c r="F53" s="36">
        <v>460879</v>
      </c>
      <c r="G53" s="36">
        <v>6000</v>
      </c>
      <c r="H53" s="36">
        <v>39730</v>
      </c>
      <c r="J53" s="126">
        <v>1317180.8799999999</v>
      </c>
      <c r="K53" s="126">
        <v>503758.66</v>
      </c>
      <c r="L53" s="59">
        <v>8814</v>
      </c>
      <c r="M53" s="59">
        <v>11543.68</v>
      </c>
      <c r="O53" s="59">
        <v>0</v>
      </c>
      <c r="Q53" s="126">
        <v>2074550.04</v>
      </c>
      <c r="R53" s="126">
        <v>49462.720000000001</v>
      </c>
      <c r="S53" s="126">
        <v>446722.69</v>
      </c>
      <c r="T53" s="33">
        <v>1257833.8799999999</v>
      </c>
      <c r="U53" s="33">
        <v>38495</v>
      </c>
      <c r="V53" s="33">
        <v>1074.29</v>
      </c>
      <c r="W53" s="33">
        <v>907928</v>
      </c>
      <c r="X53" s="33">
        <v>23976</v>
      </c>
      <c r="Y53" s="37">
        <v>1282205</v>
      </c>
      <c r="AA53" s="37">
        <v>15380</v>
      </c>
      <c r="AB53" s="37">
        <v>909995.06</v>
      </c>
      <c r="AC53" s="37">
        <v>285271.7</v>
      </c>
    </row>
    <row r="54" spans="1:31" x14ac:dyDescent="0.2">
      <c r="A54" s="1" t="s">
        <v>906</v>
      </c>
      <c r="B54" s="1" t="s">
        <v>907</v>
      </c>
      <c r="C54" s="1">
        <v>2506</v>
      </c>
      <c r="D54" s="1" t="s">
        <v>909</v>
      </c>
      <c r="E54" s="126" t="s">
        <v>909</v>
      </c>
      <c r="F54" s="36">
        <v>109763.84</v>
      </c>
      <c r="G54" s="36">
        <v>0</v>
      </c>
      <c r="H54" s="36">
        <v>62946.04</v>
      </c>
      <c r="J54" s="126">
        <v>171125.69</v>
      </c>
      <c r="K54" s="126">
        <v>735127.07</v>
      </c>
      <c r="L54" s="59">
        <v>4000</v>
      </c>
      <c r="M54" s="59">
        <v>84463.9</v>
      </c>
      <c r="O54" s="59">
        <v>10779.38</v>
      </c>
      <c r="Q54" s="126">
        <v>50000</v>
      </c>
      <c r="R54" s="126">
        <v>-392707.42</v>
      </c>
      <c r="S54" s="126">
        <v>1557377.06</v>
      </c>
      <c r="T54" s="33">
        <v>476749.31</v>
      </c>
      <c r="U54" s="33">
        <v>82810</v>
      </c>
      <c r="V54" s="33">
        <v>402.51</v>
      </c>
      <c r="W54" s="33">
        <v>1014599</v>
      </c>
      <c r="X54" s="33">
        <v>7650</v>
      </c>
      <c r="Y54" s="37">
        <v>1264404</v>
      </c>
      <c r="AA54" s="37">
        <v>29620</v>
      </c>
      <c r="AB54" s="37">
        <v>375527.63</v>
      </c>
      <c r="AC54" s="37">
        <v>147609.47</v>
      </c>
    </row>
    <row r="55" spans="1:31" x14ac:dyDescent="0.2">
      <c r="A55" s="1" t="s">
        <v>906</v>
      </c>
      <c r="B55" s="1" t="s">
        <v>907</v>
      </c>
      <c r="C55" s="1">
        <v>2046</v>
      </c>
      <c r="D55" s="1" t="s">
        <v>910</v>
      </c>
      <c r="E55" s="126" t="s">
        <v>910</v>
      </c>
      <c r="F55" s="36">
        <v>109396.25</v>
      </c>
      <c r="G55" s="36">
        <v>5200</v>
      </c>
      <c r="H55" s="36">
        <v>80814.990000000005</v>
      </c>
      <c r="J55" s="126">
        <v>212930.08</v>
      </c>
      <c r="K55" s="126">
        <v>349273.78</v>
      </c>
      <c r="L55" s="59">
        <v>0</v>
      </c>
      <c r="M55" s="59">
        <v>53690.400000000001</v>
      </c>
      <c r="O55" s="59">
        <v>30203.54</v>
      </c>
      <c r="R55" s="126">
        <v>-459469.4</v>
      </c>
      <c r="S55" s="126">
        <v>1296912.72</v>
      </c>
      <c r="T55" s="33">
        <v>723426.94</v>
      </c>
      <c r="U55" s="33">
        <v>79900</v>
      </c>
      <c r="V55" s="33">
        <v>249.94</v>
      </c>
      <c r="W55" s="33">
        <v>1033798</v>
      </c>
      <c r="X55" s="33">
        <v>12370</v>
      </c>
      <c r="Y55" s="37">
        <v>1323303</v>
      </c>
      <c r="Z55" s="37">
        <v>3550</v>
      </c>
      <c r="AA55" s="37">
        <v>34887</v>
      </c>
      <c r="AB55" s="37">
        <v>530305.22</v>
      </c>
      <c r="AC55" s="37">
        <v>94695.82</v>
      </c>
      <c r="AE55" s="37">
        <v>26726</v>
      </c>
    </row>
    <row r="56" spans="1:31" x14ac:dyDescent="0.2">
      <c r="A56" s="1" t="s">
        <v>906</v>
      </c>
      <c r="B56" s="1" t="s">
        <v>907</v>
      </c>
      <c r="C56" s="1">
        <v>3477</v>
      </c>
      <c r="D56" s="1" t="s">
        <v>911</v>
      </c>
      <c r="E56" s="126" t="s">
        <v>911</v>
      </c>
      <c r="F56" s="36">
        <v>241352.78</v>
      </c>
      <c r="G56" s="36">
        <v>0</v>
      </c>
      <c r="H56" s="36">
        <v>66804.05</v>
      </c>
      <c r="J56" s="126">
        <v>114573.7</v>
      </c>
      <c r="K56" s="126">
        <v>351915.13</v>
      </c>
      <c r="L56" s="59">
        <v>0</v>
      </c>
      <c r="M56" s="59">
        <v>40944.33</v>
      </c>
      <c r="O56" s="59">
        <v>67652</v>
      </c>
      <c r="R56" s="126">
        <v>-725986.77</v>
      </c>
      <c r="S56" s="126">
        <v>1593000.06</v>
      </c>
      <c r="T56" s="33">
        <v>964480.65</v>
      </c>
      <c r="U56" s="33">
        <v>154635</v>
      </c>
      <c r="V56" s="33">
        <v>681.71</v>
      </c>
      <c r="W56" s="33">
        <v>1116256.8999999999</v>
      </c>
      <c r="Y56" s="37">
        <v>1559867.9</v>
      </c>
      <c r="Z56" s="37">
        <v>3500</v>
      </c>
      <c r="AA56" s="37">
        <v>25199</v>
      </c>
      <c r="AB56" s="37">
        <v>690578.58</v>
      </c>
      <c r="AC56" s="37">
        <v>131382.74</v>
      </c>
      <c r="AE56" s="37">
        <v>26490</v>
      </c>
    </row>
    <row r="57" spans="1:31" x14ac:dyDescent="0.2">
      <c r="A57" s="1" t="s">
        <v>906</v>
      </c>
      <c r="B57" s="1" t="s">
        <v>907</v>
      </c>
      <c r="C57" s="1">
        <v>2555</v>
      </c>
      <c r="D57" s="1" t="s">
        <v>912</v>
      </c>
      <c r="E57" s="126" t="s">
        <v>912</v>
      </c>
      <c r="F57" s="36">
        <v>163614.17000000001</v>
      </c>
      <c r="G57" s="36">
        <v>15000</v>
      </c>
      <c r="H57" s="36">
        <v>50920.24</v>
      </c>
      <c r="J57" s="126">
        <v>118896.9</v>
      </c>
      <c r="K57" s="126">
        <v>276554.74</v>
      </c>
      <c r="L57" s="59">
        <v>0</v>
      </c>
      <c r="M57" s="59">
        <v>34904.769999999997</v>
      </c>
      <c r="O57" s="59">
        <v>37.380000000000003</v>
      </c>
      <c r="R57" s="126">
        <v>-528557.71</v>
      </c>
      <c r="S57" s="126">
        <v>1261656.71</v>
      </c>
      <c r="T57" s="33">
        <v>775254.44</v>
      </c>
      <c r="U57" s="33">
        <v>137700</v>
      </c>
      <c r="V57" s="33">
        <v>633.82000000000005</v>
      </c>
      <c r="W57" s="33">
        <v>1156390.3</v>
      </c>
      <c r="Y57" s="37">
        <v>1513892.3</v>
      </c>
      <c r="AA57" s="37">
        <v>38283.99</v>
      </c>
      <c r="AB57" s="37">
        <v>569435.26</v>
      </c>
      <c r="AC57" s="37">
        <v>91422.11</v>
      </c>
    </row>
    <row r="58" spans="1:31" x14ac:dyDescent="0.2">
      <c r="A58" s="1" t="s">
        <v>906</v>
      </c>
      <c r="B58" s="1" t="s">
        <v>907</v>
      </c>
      <c r="C58" s="1">
        <v>969</v>
      </c>
      <c r="D58" s="1" t="s">
        <v>913</v>
      </c>
      <c r="E58" s="126" t="s">
        <v>913</v>
      </c>
      <c r="F58" s="36">
        <v>127636.11</v>
      </c>
      <c r="G58" s="36">
        <v>0</v>
      </c>
      <c r="H58" s="36">
        <v>42601.27</v>
      </c>
      <c r="J58" s="126">
        <v>3</v>
      </c>
      <c r="K58" s="126">
        <v>242545.19</v>
      </c>
      <c r="L58" s="59">
        <v>13295</v>
      </c>
      <c r="M58" s="59">
        <v>26385.01</v>
      </c>
      <c r="O58" s="59">
        <v>28.04</v>
      </c>
      <c r="R58" s="126">
        <v>-1658351.63</v>
      </c>
      <c r="S58" s="126">
        <v>2075132.5</v>
      </c>
      <c r="T58" s="33">
        <v>513721.07</v>
      </c>
      <c r="U58" s="33">
        <v>59750</v>
      </c>
      <c r="V58" s="33">
        <v>429.89</v>
      </c>
      <c r="W58" s="33">
        <v>672050.7</v>
      </c>
      <c r="X58" s="33">
        <v>3030</v>
      </c>
      <c r="Y58" s="37">
        <v>821660.7</v>
      </c>
      <c r="AA58" s="37">
        <v>38043</v>
      </c>
      <c r="AB58" s="37">
        <v>375795.94</v>
      </c>
      <c r="AC58" s="37">
        <v>30463.37</v>
      </c>
      <c r="AE58" s="37">
        <v>26722</v>
      </c>
    </row>
    <row r="59" spans="1:31" x14ac:dyDescent="0.2">
      <c r="A59" s="1" t="s">
        <v>906</v>
      </c>
      <c r="B59" s="1" t="s">
        <v>907</v>
      </c>
      <c r="C59" s="1">
        <v>2062</v>
      </c>
      <c r="D59" s="1" t="s">
        <v>914</v>
      </c>
      <c r="E59" s="126" t="s">
        <v>914</v>
      </c>
      <c r="F59" s="36">
        <v>114228.99</v>
      </c>
      <c r="G59" s="36">
        <v>37000</v>
      </c>
      <c r="H59" s="36">
        <v>50645.75</v>
      </c>
      <c r="J59" s="126">
        <v>797627.5</v>
      </c>
      <c r="K59" s="126">
        <v>265566.96999999997</v>
      </c>
      <c r="L59" s="59">
        <v>0</v>
      </c>
      <c r="M59" s="59">
        <v>38659.69</v>
      </c>
      <c r="O59" s="59">
        <v>8529.5</v>
      </c>
      <c r="R59" s="126">
        <v>-1669196.92</v>
      </c>
      <c r="S59" s="126">
        <v>3409443.43</v>
      </c>
      <c r="T59" s="33">
        <v>600999.56999999995</v>
      </c>
      <c r="V59" s="33">
        <v>1227.3499999999999</v>
      </c>
      <c r="W59" s="33">
        <v>1102192.7</v>
      </c>
      <c r="X59" s="33">
        <v>10055.5</v>
      </c>
      <c r="Y59" s="37">
        <v>1346831.2</v>
      </c>
      <c r="Z59" s="37">
        <v>3500</v>
      </c>
      <c r="AA59" s="37">
        <v>28442</v>
      </c>
      <c r="AB59" s="37">
        <v>681986.02</v>
      </c>
      <c r="AC59" s="37">
        <v>112808.39</v>
      </c>
      <c r="AE59" s="37">
        <v>63274</v>
      </c>
    </row>
    <row r="60" spans="1:31" x14ac:dyDescent="0.2">
      <c r="A60" s="1" t="s">
        <v>916</v>
      </c>
      <c r="B60" s="1" t="s">
        <v>917</v>
      </c>
      <c r="C60" s="1">
        <v>3193</v>
      </c>
      <c r="D60" s="1" t="s">
        <v>919</v>
      </c>
      <c r="E60" s="126" t="s">
        <v>919</v>
      </c>
      <c r="F60" s="36">
        <v>54350.2</v>
      </c>
      <c r="G60" s="36">
        <v>0</v>
      </c>
      <c r="H60" s="36">
        <v>12205.15</v>
      </c>
      <c r="J60" s="126">
        <v>4</v>
      </c>
      <c r="K60" s="126">
        <v>276126.28999999998</v>
      </c>
      <c r="R60" s="126">
        <v>-281327.32</v>
      </c>
      <c r="S60" s="126">
        <v>280935.62</v>
      </c>
      <c r="T60" s="33">
        <v>945456.03</v>
      </c>
      <c r="W60" s="33">
        <v>974610</v>
      </c>
      <c r="Y60" s="37">
        <v>1260036</v>
      </c>
      <c r="Z60" s="37">
        <v>74034</v>
      </c>
      <c r="AA60" s="37">
        <v>1040</v>
      </c>
      <c r="AB60" s="37">
        <v>176002.49</v>
      </c>
      <c r="AC60" s="37">
        <v>65876.2</v>
      </c>
    </row>
    <row r="61" spans="1:31" x14ac:dyDescent="0.2">
      <c r="A61" s="1" t="s">
        <v>916</v>
      </c>
      <c r="B61" s="1" t="s">
        <v>917</v>
      </c>
      <c r="C61" s="1">
        <v>4893</v>
      </c>
      <c r="D61" s="1" t="s">
        <v>920</v>
      </c>
      <c r="E61" s="126" t="s">
        <v>920</v>
      </c>
      <c r="F61" s="36">
        <v>74097.119999999995</v>
      </c>
      <c r="G61" s="36">
        <v>0</v>
      </c>
      <c r="H61" s="36">
        <v>5100.29</v>
      </c>
      <c r="J61" s="126">
        <v>790787.54</v>
      </c>
      <c r="K61" s="126">
        <v>169480.59</v>
      </c>
      <c r="R61" s="126">
        <v>840931.63</v>
      </c>
      <c r="S61" s="126">
        <v>179132.84</v>
      </c>
      <c r="T61" s="33">
        <v>1111634.5</v>
      </c>
      <c r="W61" s="33">
        <v>458500</v>
      </c>
      <c r="Y61" s="37">
        <v>1008770</v>
      </c>
      <c r="Z61" s="37">
        <v>47552</v>
      </c>
      <c r="AA61" s="37">
        <v>21216</v>
      </c>
      <c r="AB61" s="37">
        <v>305153.13</v>
      </c>
      <c r="AC61" s="37">
        <v>168042.3</v>
      </c>
    </row>
    <row r="62" spans="1:31" x14ac:dyDescent="0.2">
      <c r="A62" s="1" t="s">
        <v>1448</v>
      </c>
      <c r="B62" s="1" t="s">
        <v>917</v>
      </c>
      <c r="C62" s="1">
        <v>2619</v>
      </c>
      <c r="D62" s="1" t="s">
        <v>921</v>
      </c>
      <c r="E62" s="126" t="s">
        <v>921</v>
      </c>
      <c r="F62" s="36">
        <v>330026.96000000002</v>
      </c>
      <c r="G62" s="36">
        <v>0</v>
      </c>
      <c r="H62" s="36">
        <v>4756.4399999999996</v>
      </c>
      <c r="J62" s="126">
        <v>447245.54</v>
      </c>
      <c r="K62" s="126">
        <v>226178.46</v>
      </c>
      <c r="R62" s="126">
        <v>999955.41</v>
      </c>
      <c r="T62" s="33">
        <v>1285526.8700000001</v>
      </c>
      <c r="W62" s="33">
        <v>1012500</v>
      </c>
      <c r="Y62" s="37">
        <v>1513355</v>
      </c>
      <c r="AB62" s="37">
        <v>610969.07999999996</v>
      </c>
      <c r="AC62" s="37">
        <v>165450.79999999999</v>
      </c>
    </row>
    <row r="63" spans="1:31" x14ac:dyDescent="0.2">
      <c r="A63" s="1" t="s">
        <v>916</v>
      </c>
      <c r="B63" s="1" t="s">
        <v>917</v>
      </c>
      <c r="C63" s="1">
        <v>3178</v>
      </c>
      <c r="D63" s="1" t="s">
        <v>922</v>
      </c>
      <c r="E63" s="126" t="s">
        <v>922</v>
      </c>
      <c r="F63" s="36">
        <v>390568.23</v>
      </c>
      <c r="G63" s="36">
        <v>0</v>
      </c>
      <c r="H63" s="36">
        <v>7889.13</v>
      </c>
      <c r="J63" s="126">
        <v>421932.9</v>
      </c>
      <c r="K63" s="126">
        <v>83921</v>
      </c>
      <c r="R63" s="126">
        <v>-993583.29</v>
      </c>
      <c r="S63" s="126">
        <v>2027508.56</v>
      </c>
      <c r="T63" s="33">
        <v>1078686.19</v>
      </c>
      <c r="W63" s="33">
        <v>1290530</v>
      </c>
      <c r="Y63" s="37">
        <v>1994475</v>
      </c>
      <c r="AB63" s="37">
        <v>394888.5</v>
      </c>
      <c r="AC63" s="37">
        <v>109466.7</v>
      </c>
    </row>
    <row r="64" spans="1:31" x14ac:dyDescent="0.2">
      <c r="A64" s="1" t="s">
        <v>916</v>
      </c>
      <c r="B64" s="1" t="s">
        <v>917</v>
      </c>
      <c r="C64" s="1">
        <v>2290</v>
      </c>
      <c r="D64" s="1" t="s">
        <v>923</v>
      </c>
      <c r="E64" s="126" t="s">
        <v>923</v>
      </c>
      <c r="F64" s="36">
        <v>186836.84</v>
      </c>
      <c r="G64" s="36">
        <v>0</v>
      </c>
      <c r="H64" s="36">
        <v>11173.01</v>
      </c>
      <c r="J64" s="126">
        <v>790787.54</v>
      </c>
      <c r="K64" s="126">
        <v>220648.13</v>
      </c>
      <c r="R64" s="126">
        <v>980856.3</v>
      </c>
      <c r="S64" s="126">
        <v>179132.84</v>
      </c>
      <c r="T64" s="33">
        <v>1272564.22</v>
      </c>
      <c r="W64" s="33">
        <v>458500</v>
      </c>
      <c r="Y64" s="37">
        <v>969662</v>
      </c>
      <c r="Z64" s="37">
        <v>191456</v>
      </c>
      <c r="AA64" s="37">
        <v>55905</v>
      </c>
      <c r="AB64" s="37">
        <v>298710.08</v>
      </c>
      <c r="AC64" s="37">
        <v>165874.76</v>
      </c>
    </row>
    <row r="65" spans="1:31" x14ac:dyDescent="0.2">
      <c r="A65" s="1" t="s">
        <v>925</v>
      </c>
      <c r="B65" s="1" t="s">
        <v>926</v>
      </c>
      <c r="C65" s="1">
        <v>5592</v>
      </c>
      <c r="D65" s="1" t="s">
        <v>928</v>
      </c>
      <c r="E65" s="126" t="s">
        <v>928</v>
      </c>
      <c r="F65" s="36">
        <v>366401.94</v>
      </c>
      <c r="G65" s="36">
        <v>0</v>
      </c>
      <c r="H65" s="36">
        <v>43097.85</v>
      </c>
      <c r="J65" s="126">
        <v>2139529.9500000002</v>
      </c>
      <c r="K65" s="126">
        <v>401011.19</v>
      </c>
      <c r="M65" s="59">
        <v>0</v>
      </c>
      <c r="O65" s="59">
        <v>424.86</v>
      </c>
      <c r="R65" s="126">
        <v>-251175.97</v>
      </c>
      <c r="S65" s="126">
        <v>2752937.45</v>
      </c>
      <c r="T65" s="33">
        <v>1190580.74</v>
      </c>
      <c r="U65" s="33">
        <v>431652</v>
      </c>
      <c r="V65" s="33">
        <v>392.48</v>
      </c>
      <c r="W65" s="33">
        <v>1933540</v>
      </c>
      <c r="X65" s="33">
        <v>199896</v>
      </c>
      <c r="Y65" s="37">
        <v>2372016</v>
      </c>
      <c r="Z65" s="37">
        <v>10710</v>
      </c>
      <c r="AA65" s="37">
        <v>26465.360000000001</v>
      </c>
      <c r="AB65" s="37">
        <v>654229.84</v>
      </c>
      <c r="AC65" s="37">
        <v>244785.43</v>
      </c>
    </row>
    <row r="66" spans="1:31" x14ac:dyDescent="0.2">
      <c r="A66" s="1" t="s">
        <v>925</v>
      </c>
      <c r="B66" s="1" t="s">
        <v>926</v>
      </c>
      <c r="C66" s="1">
        <v>4914</v>
      </c>
      <c r="D66" s="1" t="s">
        <v>929</v>
      </c>
      <c r="E66" s="126" t="s">
        <v>929</v>
      </c>
      <c r="F66" s="36">
        <v>315530.58</v>
      </c>
      <c r="G66" s="36">
        <v>70172</v>
      </c>
      <c r="H66" s="36">
        <v>53582.87</v>
      </c>
      <c r="J66" s="126">
        <v>1097546</v>
      </c>
      <c r="K66" s="126">
        <v>411783.32</v>
      </c>
      <c r="M66" s="59">
        <v>0</v>
      </c>
      <c r="O66" s="59">
        <v>2408.94</v>
      </c>
      <c r="R66" s="126">
        <v>-1909941.95</v>
      </c>
      <c r="S66" s="126">
        <v>3437556.74</v>
      </c>
      <c r="T66" s="33">
        <v>921863.26</v>
      </c>
      <c r="U66" s="33">
        <v>268100</v>
      </c>
      <c r="V66" s="33">
        <v>287.67</v>
      </c>
      <c r="W66" s="33">
        <v>1683006.95</v>
      </c>
      <c r="X66" s="33">
        <v>253433</v>
      </c>
      <c r="Y66" s="37">
        <v>2071307.95</v>
      </c>
      <c r="Z66" s="37">
        <v>9806</v>
      </c>
      <c r="AA66" s="37">
        <v>21166</v>
      </c>
      <c r="AB66" s="37">
        <v>373945.03</v>
      </c>
      <c r="AC66" s="37">
        <v>231874.86</v>
      </c>
    </row>
    <row r="67" spans="1:31" x14ac:dyDescent="0.2">
      <c r="A67" s="1" t="s">
        <v>925</v>
      </c>
      <c r="B67" s="1" t="s">
        <v>926</v>
      </c>
      <c r="C67" s="1">
        <v>7254</v>
      </c>
      <c r="D67" s="1" t="s">
        <v>930</v>
      </c>
      <c r="E67" s="126" t="s">
        <v>930</v>
      </c>
      <c r="F67" s="36">
        <v>282869.42</v>
      </c>
      <c r="G67" s="36">
        <v>149650</v>
      </c>
      <c r="H67" s="36">
        <v>29503</v>
      </c>
      <c r="J67" s="126">
        <v>1289488.07</v>
      </c>
      <c r="K67" s="126">
        <v>292670.77</v>
      </c>
      <c r="M67" s="59">
        <v>0</v>
      </c>
      <c r="O67" s="59">
        <v>252.13</v>
      </c>
      <c r="R67" s="126">
        <v>1292269.52</v>
      </c>
      <c r="S67" s="126">
        <v>785641.8</v>
      </c>
      <c r="T67" s="33">
        <v>810407.71</v>
      </c>
      <c r="U67" s="33">
        <v>237555</v>
      </c>
      <c r="V67" s="33">
        <v>994.36</v>
      </c>
      <c r="W67" s="33">
        <v>1521048.1</v>
      </c>
      <c r="X67" s="33">
        <v>251400</v>
      </c>
      <c r="Y67" s="37">
        <v>2160908.1</v>
      </c>
      <c r="Z67" s="37">
        <v>50804</v>
      </c>
      <c r="AA67" s="37">
        <v>25940</v>
      </c>
      <c r="AB67" s="37">
        <v>464453.1</v>
      </c>
      <c r="AC67" s="37">
        <v>153226.13</v>
      </c>
      <c r="AE67" s="37">
        <v>56.03</v>
      </c>
    </row>
    <row r="68" spans="1:31" x14ac:dyDescent="0.2">
      <c r="A68" s="1" t="s">
        <v>932</v>
      </c>
      <c r="B68" s="1" t="s">
        <v>933</v>
      </c>
      <c r="C68" s="1">
        <v>2417</v>
      </c>
      <c r="D68" s="1" t="s">
        <v>935</v>
      </c>
      <c r="E68" s="126" t="s">
        <v>935</v>
      </c>
      <c r="F68" s="36">
        <v>442995.91</v>
      </c>
      <c r="G68" s="36">
        <v>10500</v>
      </c>
      <c r="H68" s="36">
        <v>56949.42</v>
      </c>
      <c r="J68" s="126">
        <v>755822.67</v>
      </c>
      <c r="K68" s="126">
        <v>500720.51</v>
      </c>
      <c r="M68" s="59">
        <v>32245.74</v>
      </c>
      <c r="O68" s="59">
        <v>3624.72</v>
      </c>
      <c r="Q68" s="126">
        <v>3911913.09</v>
      </c>
      <c r="R68" s="126">
        <v>-4404300</v>
      </c>
      <c r="S68" s="126">
        <v>2929218.73</v>
      </c>
      <c r="T68" s="33">
        <v>2015661.59</v>
      </c>
      <c r="V68" s="33">
        <v>3614.4</v>
      </c>
      <c r="W68" s="33">
        <v>1245165.5</v>
      </c>
      <c r="X68" s="33">
        <v>26885</v>
      </c>
      <c r="Y68" s="37">
        <v>2404235.5</v>
      </c>
      <c r="Z68" s="37">
        <v>30208</v>
      </c>
      <c r="AA68" s="37">
        <v>73514</v>
      </c>
      <c r="AB68" s="37">
        <v>1106530.05</v>
      </c>
      <c r="AC68" s="37">
        <v>382552.71</v>
      </c>
    </row>
    <row r="69" spans="1:31" x14ac:dyDescent="0.2">
      <c r="A69" s="1" t="s">
        <v>932</v>
      </c>
      <c r="B69" s="1" t="s">
        <v>933</v>
      </c>
      <c r="C69" s="1">
        <v>3148</v>
      </c>
      <c r="D69" s="1" t="s">
        <v>936</v>
      </c>
      <c r="E69" s="126" t="s">
        <v>936</v>
      </c>
      <c r="F69" s="36">
        <v>664935.87</v>
      </c>
      <c r="G69" s="36">
        <v>0</v>
      </c>
      <c r="H69" s="36">
        <v>42598.89</v>
      </c>
      <c r="J69" s="126">
        <v>1778071.08</v>
      </c>
      <c r="K69" s="126">
        <v>110846.48</v>
      </c>
      <c r="O69" s="59">
        <v>2002</v>
      </c>
      <c r="R69" s="126">
        <v>1976438.27</v>
      </c>
      <c r="S69" s="126">
        <v>574529.34</v>
      </c>
      <c r="T69" s="33">
        <v>1129048.1100000001</v>
      </c>
      <c r="U69" s="33">
        <v>282980</v>
      </c>
      <c r="V69" s="33">
        <v>1109.45</v>
      </c>
      <c r="W69" s="33">
        <v>660159.5</v>
      </c>
      <c r="X69" s="33">
        <v>14100</v>
      </c>
      <c r="Y69" s="37">
        <v>1134912.5</v>
      </c>
      <c r="Z69" s="37">
        <v>6890</v>
      </c>
      <c r="AB69" s="37">
        <v>694152.29</v>
      </c>
      <c r="AC69" s="37">
        <v>179709.56</v>
      </c>
      <c r="AE69" s="37">
        <v>28250</v>
      </c>
    </row>
    <row r="70" spans="1:31" x14ac:dyDescent="0.2">
      <c r="A70" s="1" t="s">
        <v>932</v>
      </c>
      <c r="B70" s="1" t="s">
        <v>933</v>
      </c>
      <c r="C70" s="1">
        <v>5771</v>
      </c>
      <c r="D70" s="1" t="s">
        <v>937</v>
      </c>
      <c r="E70" s="126" t="s">
        <v>937</v>
      </c>
      <c r="F70" s="36">
        <v>328688.48</v>
      </c>
      <c r="G70" s="36">
        <v>0</v>
      </c>
      <c r="H70" s="36">
        <v>39282.699999999997</v>
      </c>
      <c r="J70" s="126">
        <v>372970.53</v>
      </c>
      <c r="K70" s="126">
        <v>447951.25</v>
      </c>
      <c r="M70" s="59">
        <v>24015</v>
      </c>
      <c r="O70" s="59">
        <v>0</v>
      </c>
      <c r="R70" s="126">
        <v>-979815.23</v>
      </c>
      <c r="S70" s="126">
        <v>2183187.2799999998</v>
      </c>
      <c r="T70" s="33">
        <v>1964806.24</v>
      </c>
      <c r="V70" s="33">
        <v>1681.65</v>
      </c>
      <c r="W70" s="33">
        <v>1783644.48</v>
      </c>
      <c r="X70" s="33">
        <v>11385</v>
      </c>
      <c r="Y70" s="37">
        <v>2374603.48</v>
      </c>
      <c r="Z70" s="37">
        <v>14865</v>
      </c>
      <c r="AB70" s="37">
        <v>1215003.48</v>
      </c>
      <c r="AC70" s="37">
        <v>195539.5</v>
      </c>
    </row>
    <row r="71" spans="1:31" x14ac:dyDescent="0.2">
      <c r="A71" s="1" t="s">
        <v>932</v>
      </c>
      <c r="B71" s="1" t="s">
        <v>933</v>
      </c>
      <c r="C71" s="1">
        <v>5349</v>
      </c>
      <c r="D71" s="1" t="s">
        <v>938</v>
      </c>
      <c r="E71" s="126" t="s">
        <v>938</v>
      </c>
      <c r="F71" s="36">
        <v>1546201.09</v>
      </c>
      <c r="G71" s="36">
        <v>22100</v>
      </c>
      <c r="H71" s="36">
        <v>53295.05</v>
      </c>
      <c r="J71" s="126">
        <v>1944408.84</v>
      </c>
      <c r="K71" s="126">
        <v>409052.25</v>
      </c>
      <c r="M71" s="59">
        <v>19100</v>
      </c>
      <c r="O71" s="59">
        <v>0</v>
      </c>
      <c r="R71" s="126">
        <v>2323815.3199999998</v>
      </c>
      <c r="S71" s="126">
        <v>1562778.07</v>
      </c>
      <c r="T71" s="33">
        <v>1905790.49</v>
      </c>
      <c r="V71" s="33">
        <v>3111.53</v>
      </c>
      <c r="W71" s="33">
        <v>1022537.04</v>
      </c>
      <c r="X71" s="33">
        <v>10000</v>
      </c>
      <c r="Y71" s="37">
        <v>1694377.04</v>
      </c>
      <c r="Z71" s="37">
        <v>7000</v>
      </c>
      <c r="AA71" s="37">
        <v>17043</v>
      </c>
      <c r="AB71" s="37">
        <v>881724.58</v>
      </c>
      <c r="AC71" s="37">
        <v>271930.59999999998</v>
      </c>
    </row>
    <row r="72" spans="1:31" x14ac:dyDescent="0.2">
      <c r="A72" s="1" t="s">
        <v>932</v>
      </c>
      <c r="B72" s="1" t="s">
        <v>933</v>
      </c>
      <c r="C72" s="1">
        <v>9975</v>
      </c>
      <c r="D72" s="1" t="s">
        <v>939</v>
      </c>
      <c r="E72" s="126" t="s">
        <v>939</v>
      </c>
      <c r="F72" s="36">
        <v>1706376.11</v>
      </c>
      <c r="G72" s="36">
        <v>0</v>
      </c>
      <c r="H72" s="36">
        <v>83600</v>
      </c>
      <c r="J72" s="126">
        <v>1446412</v>
      </c>
      <c r="K72" s="126">
        <v>521809.94</v>
      </c>
      <c r="L72" s="59">
        <v>5100</v>
      </c>
      <c r="M72" s="59">
        <v>26333.18</v>
      </c>
      <c r="N72" s="59">
        <v>13000</v>
      </c>
      <c r="O72" s="59">
        <v>2390</v>
      </c>
      <c r="R72" s="126">
        <v>1936463.77</v>
      </c>
      <c r="S72" s="126">
        <v>1881658.83</v>
      </c>
      <c r="T72" s="33">
        <v>3288175.06</v>
      </c>
      <c r="V72" s="33">
        <v>4272.1400000000003</v>
      </c>
      <c r="W72" s="33">
        <v>1905015.45</v>
      </c>
      <c r="X72" s="33">
        <v>55800</v>
      </c>
      <c r="Y72" s="37">
        <v>3157716.45</v>
      </c>
      <c r="Z72" s="37">
        <v>23570</v>
      </c>
      <c r="AA72" s="37">
        <v>26946</v>
      </c>
      <c r="AB72" s="37">
        <v>1927050.52</v>
      </c>
      <c r="AC72" s="37">
        <v>224727.41</v>
      </c>
    </row>
    <row r="73" spans="1:31" x14ac:dyDescent="0.2">
      <c r="A73" s="1" t="s">
        <v>932</v>
      </c>
      <c r="B73" s="1" t="s">
        <v>933</v>
      </c>
      <c r="C73" s="1">
        <v>2627</v>
      </c>
      <c r="D73" s="1" t="s">
        <v>940</v>
      </c>
      <c r="E73" s="126" t="s">
        <v>940</v>
      </c>
      <c r="F73" s="36">
        <v>989132.06</v>
      </c>
      <c r="G73" s="36">
        <v>0</v>
      </c>
      <c r="H73" s="36">
        <v>17060</v>
      </c>
      <c r="J73" s="126">
        <v>506141.45</v>
      </c>
      <c r="K73" s="126">
        <v>194372.49</v>
      </c>
      <c r="M73" s="59">
        <v>32822.160000000003</v>
      </c>
      <c r="O73" s="59">
        <v>2584</v>
      </c>
      <c r="R73" s="126">
        <v>135253.72</v>
      </c>
      <c r="S73" s="126">
        <v>1497958.46</v>
      </c>
      <c r="T73" s="33">
        <v>1154788.75</v>
      </c>
      <c r="V73" s="33">
        <v>1859.33</v>
      </c>
      <c r="W73" s="33">
        <v>807982.32</v>
      </c>
      <c r="X73" s="33">
        <v>43480</v>
      </c>
      <c r="Y73" s="37">
        <v>1198190.32</v>
      </c>
      <c r="AA73" s="37">
        <v>8804</v>
      </c>
      <c r="AB73" s="37">
        <v>584274.36</v>
      </c>
      <c r="AC73" s="37">
        <v>138754.06</v>
      </c>
      <c r="AE73" s="37">
        <v>40000</v>
      </c>
    </row>
    <row r="74" spans="1:31" x14ac:dyDescent="0.2">
      <c r="A74" s="1" t="s">
        <v>932</v>
      </c>
      <c r="B74" s="1" t="s">
        <v>933</v>
      </c>
      <c r="C74" s="1">
        <v>3082</v>
      </c>
      <c r="D74" s="1" t="s">
        <v>941</v>
      </c>
      <c r="E74" s="126" t="s">
        <v>941</v>
      </c>
      <c r="F74" s="36">
        <v>251690.57</v>
      </c>
      <c r="G74" s="36">
        <v>0</v>
      </c>
      <c r="H74" s="36">
        <v>13072.27</v>
      </c>
      <c r="J74" s="126">
        <v>1216352.26</v>
      </c>
      <c r="K74" s="126">
        <v>198249.21</v>
      </c>
      <c r="O74" s="59">
        <v>1561</v>
      </c>
      <c r="R74" s="126">
        <v>-764919.43</v>
      </c>
      <c r="S74" s="126">
        <v>2412599.04</v>
      </c>
      <c r="T74" s="33">
        <v>1229618.3500000001</v>
      </c>
      <c r="W74" s="33">
        <v>552976.19999999995</v>
      </c>
      <c r="X74" s="33">
        <v>67042</v>
      </c>
      <c r="Y74" s="37">
        <v>942649.2</v>
      </c>
      <c r="Z74" s="37">
        <v>34208</v>
      </c>
      <c r="AB74" s="37">
        <v>738635.74</v>
      </c>
      <c r="AC74" s="37">
        <v>104019.91</v>
      </c>
    </row>
    <row r="75" spans="1:31" x14ac:dyDescent="0.2">
      <c r="A75" s="1" t="s">
        <v>943</v>
      </c>
      <c r="B75" s="1" t="s">
        <v>944</v>
      </c>
      <c r="C75" s="1">
        <v>5995</v>
      </c>
      <c r="D75" s="1" t="s">
        <v>946</v>
      </c>
      <c r="E75" s="126" t="s">
        <v>946</v>
      </c>
      <c r="F75" s="36">
        <v>386416.68</v>
      </c>
      <c r="G75" s="36">
        <v>179246.36</v>
      </c>
      <c r="H75" s="36">
        <v>11670</v>
      </c>
      <c r="J75" s="126">
        <v>1144725.53</v>
      </c>
      <c r="K75" s="126">
        <v>289159.40999999997</v>
      </c>
      <c r="M75" s="59">
        <v>22293.88</v>
      </c>
      <c r="O75" s="59">
        <v>-56788</v>
      </c>
      <c r="R75" s="126">
        <v>-335514.07</v>
      </c>
      <c r="S75" s="126">
        <v>2174520.91</v>
      </c>
      <c r="T75" s="33">
        <v>2234846.64</v>
      </c>
      <c r="U75" s="33">
        <v>340650</v>
      </c>
      <c r="V75" s="33">
        <v>610.92999999999995</v>
      </c>
      <c r="W75" s="33">
        <v>1342434</v>
      </c>
      <c r="X75" s="33">
        <v>100000</v>
      </c>
      <c r="Y75" s="37">
        <v>1965714</v>
      </c>
      <c r="AA75" s="37">
        <v>68369</v>
      </c>
      <c r="AB75" s="37">
        <v>1489243.17</v>
      </c>
      <c r="AC75" s="37">
        <v>228510.14</v>
      </c>
      <c r="AE75" s="37">
        <v>60000</v>
      </c>
    </row>
    <row r="76" spans="1:31" x14ac:dyDescent="0.2">
      <c r="A76" s="1" t="s">
        <v>943</v>
      </c>
      <c r="B76" s="1" t="s">
        <v>944</v>
      </c>
      <c r="C76" s="1">
        <v>6506</v>
      </c>
      <c r="D76" s="1" t="s">
        <v>947</v>
      </c>
      <c r="E76" s="126" t="s">
        <v>947</v>
      </c>
      <c r="F76" s="36">
        <v>1002862.12</v>
      </c>
      <c r="G76" s="36">
        <v>0</v>
      </c>
      <c r="H76" s="36">
        <v>6732.69</v>
      </c>
      <c r="J76" s="126">
        <v>1523913.05</v>
      </c>
      <c r="K76" s="126">
        <v>182229.42</v>
      </c>
      <c r="M76" s="59">
        <v>7095.41</v>
      </c>
      <c r="O76" s="59">
        <v>1085.23</v>
      </c>
      <c r="R76" s="126">
        <v>335006.67</v>
      </c>
      <c r="S76" s="126">
        <v>2426315.1</v>
      </c>
      <c r="T76" s="33">
        <v>1682365.49</v>
      </c>
      <c r="U76" s="33">
        <v>295200</v>
      </c>
      <c r="V76" s="33">
        <v>1452.88</v>
      </c>
      <c r="W76" s="33">
        <v>1936209</v>
      </c>
      <c r="Y76" s="37">
        <v>2301145.9</v>
      </c>
      <c r="AA76" s="37">
        <v>35372</v>
      </c>
      <c r="AB76" s="37">
        <v>1327776.25</v>
      </c>
      <c r="AC76" s="37">
        <v>304698.34999999998</v>
      </c>
    </row>
    <row r="77" spans="1:31" x14ac:dyDescent="0.2">
      <c r="A77" s="1" t="s">
        <v>943</v>
      </c>
      <c r="B77" s="1" t="s">
        <v>944</v>
      </c>
      <c r="C77" s="1">
        <v>2617</v>
      </c>
      <c r="D77" s="1" t="s">
        <v>948</v>
      </c>
      <c r="E77" s="126" t="s">
        <v>948</v>
      </c>
      <c r="F77" s="36">
        <v>366031.2</v>
      </c>
      <c r="G77" s="36">
        <v>0</v>
      </c>
      <c r="H77" s="36">
        <v>5030</v>
      </c>
      <c r="J77" s="126">
        <v>404337.86</v>
      </c>
      <c r="K77" s="126">
        <v>234440.74</v>
      </c>
      <c r="M77" s="59">
        <v>10350</v>
      </c>
      <c r="O77" s="59">
        <v>0</v>
      </c>
      <c r="R77" s="126">
        <v>70701.679999999993</v>
      </c>
      <c r="S77" s="126">
        <v>1120243.3</v>
      </c>
      <c r="T77" s="33">
        <v>1329887.93</v>
      </c>
      <c r="U77" s="33">
        <v>150240</v>
      </c>
      <c r="V77" s="33">
        <v>587.20000000000005</v>
      </c>
      <c r="W77" s="33">
        <v>413414</v>
      </c>
      <c r="Y77" s="37">
        <v>953790</v>
      </c>
      <c r="AA77" s="37">
        <v>26680</v>
      </c>
      <c r="AB77" s="37">
        <v>830027.98</v>
      </c>
      <c r="AC77" s="37">
        <v>275086.33</v>
      </c>
    </row>
    <row r="78" spans="1:31" x14ac:dyDescent="0.2">
      <c r="A78" s="1" t="s">
        <v>943</v>
      </c>
      <c r="B78" s="1" t="s">
        <v>944</v>
      </c>
      <c r="C78" s="1">
        <v>5078</v>
      </c>
      <c r="D78" s="1" t="s">
        <v>949</v>
      </c>
      <c r="E78" s="126" t="s">
        <v>949</v>
      </c>
      <c r="F78" s="36">
        <v>606725.21</v>
      </c>
      <c r="G78" s="36">
        <v>13503.2</v>
      </c>
      <c r="H78" s="36">
        <v>11486.99</v>
      </c>
      <c r="J78" s="126">
        <v>1716494.19</v>
      </c>
      <c r="K78" s="126">
        <v>396613.64</v>
      </c>
      <c r="M78" s="59">
        <v>18083</v>
      </c>
      <c r="O78" s="59">
        <v>2771.16</v>
      </c>
      <c r="R78" s="126">
        <v>67103.06</v>
      </c>
      <c r="S78" s="126">
        <v>2732486.08</v>
      </c>
      <c r="T78" s="33">
        <v>1589754.62</v>
      </c>
      <c r="U78" s="33">
        <v>337000</v>
      </c>
      <c r="V78" s="33">
        <v>1204.1300000000001</v>
      </c>
      <c r="W78" s="33">
        <v>1192810.5</v>
      </c>
      <c r="Y78" s="37">
        <v>1608186.5</v>
      </c>
      <c r="AA78" s="37">
        <v>36526</v>
      </c>
      <c r="AB78" s="37">
        <v>1191123.6200000001</v>
      </c>
      <c r="AC78" s="37">
        <v>359609.66</v>
      </c>
      <c r="AE78" s="37">
        <v>943.54</v>
      </c>
    </row>
    <row r="79" spans="1:31" x14ac:dyDescent="0.2">
      <c r="A79" s="1" t="s">
        <v>943</v>
      </c>
      <c r="B79" s="1" t="s">
        <v>944</v>
      </c>
      <c r="C79" s="1">
        <v>4268</v>
      </c>
      <c r="D79" s="1" t="s">
        <v>950</v>
      </c>
      <c r="E79" s="126" t="s">
        <v>950</v>
      </c>
      <c r="F79" s="36">
        <v>1770045.56</v>
      </c>
      <c r="G79" s="36">
        <v>117700</v>
      </c>
      <c r="H79" s="36">
        <v>5655</v>
      </c>
      <c r="J79" s="126">
        <v>2122409.31</v>
      </c>
      <c r="K79" s="126">
        <v>352564.52</v>
      </c>
      <c r="M79" s="59">
        <v>17319.810000000001</v>
      </c>
      <c r="O79" s="59">
        <v>2327</v>
      </c>
      <c r="R79" s="126">
        <v>-224951.96</v>
      </c>
      <c r="S79" s="126">
        <v>3283107.89</v>
      </c>
      <c r="T79" s="33">
        <v>3673823.25</v>
      </c>
      <c r="V79" s="33">
        <v>850.17</v>
      </c>
      <c r="W79" s="33">
        <v>482433</v>
      </c>
      <c r="Y79" s="37">
        <v>1084948</v>
      </c>
      <c r="AA79" s="37">
        <v>76474</v>
      </c>
      <c r="AB79" s="37">
        <v>1352779.79</v>
      </c>
      <c r="AC79" s="37">
        <v>352332.98</v>
      </c>
    </row>
    <row r="80" spans="1:31" x14ac:dyDescent="0.2">
      <c r="A80" s="1" t="s">
        <v>943</v>
      </c>
      <c r="B80" s="1" t="s">
        <v>944</v>
      </c>
      <c r="C80" s="1">
        <v>3785</v>
      </c>
      <c r="D80" s="1" t="s">
        <v>951</v>
      </c>
      <c r="E80" s="126" t="s">
        <v>951</v>
      </c>
      <c r="F80" s="36">
        <v>389688.81</v>
      </c>
      <c r="G80" s="36">
        <v>0</v>
      </c>
      <c r="H80" s="36">
        <v>2620</v>
      </c>
      <c r="J80" s="126">
        <v>659457.06000000006</v>
      </c>
      <c r="K80" s="126">
        <v>382274.48</v>
      </c>
      <c r="M80" s="59">
        <v>14171</v>
      </c>
      <c r="O80" s="59">
        <v>0</v>
      </c>
      <c r="R80" s="126">
        <v>180150.51</v>
      </c>
      <c r="S80" s="126">
        <v>1600443.98</v>
      </c>
      <c r="T80" s="33">
        <v>1507760.87</v>
      </c>
      <c r="U80" s="33">
        <v>228100</v>
      </c>
      <c r="V80" s="33">
        <v>1169.79</v>
      </c>
      <c r="W80" s="33">
        <v>687477</v>
      </c>
      <c r="X80" s="33">
        <v>20000</v>
      </c>
      <c r="Y80" s="37">
        <v>1180899</v>
      </c>
      <c r="AA80" s="37">
        <v>34354</v>
      </c>
      <c r="AB80" s="37">
        <v>1405036.41</v>
      </c>
      <c r="AC80" s="37">
        <v>184943.39</v>
      </c>
    </row>
    <row r="81" spans="1:31" x14ac:dyDescent="0.2">
      <c r="A81" s="1" t="s">
        <v>953</v>
      </c>
      <c r="B81" s="1" t="s">
        <v>954</v>
      </c>
      <c r="C81" s="1">
        <v>2446</v>
      </c>
      <c r="D81" s="1" t="s">
        <v>956</v>
      </c>
      <c r="E81" s="126" t="s">
        <v>956</v>
      </c>
      <c r="F81" s="36">
        <v>44819.69</v>
      </c>
      <c r="G81" s="36">
        <v>0</v>
      </c>
      <c r="H81" s="36">
        <v>38265.68</v>
      </c>
      <c r="J81" s="126">
        <v>865495.7</v>
      </c>
      <c r="K81" s="126">
        <v>417807.05</v>
      </c>
      <c r="M81" s="59">
        <v>38410</v>
      </c>
      <c r="Q81" s="126">
        <v>-275996.40000000002</v>
      </c>
      <c r="R81" s="126">
        <v>1525761.66</v>
      </c>
      <c r="S81" s="126">
        <v>4010</v>
      </c>
      <c r="T81" s="33">
        <v>1258784.1299999999</v>
      </c>
      <c r="V81" s="33">
        <v>197.76</v>
      </c>
      <c r="W81" s="33">
        <v>726799.5</v>
      </c>
      <c r="Y81" s="37">
        <v>886596.5</v>
      </c>
      <c r="Z81" s="37">
        <v>4996</v>
      </c>
      <c r="AB81" s="37">
        <v>987697.49</v>
      </c>
      <c r="AC81" s="37">
        <v>32288.54</v>
      </c>
    </row>
    <row r="82" spans="1:31" x14ac:dyDescent="0.2">
      <c r="A82" s="1" t="s">
        <v>953</v>
      </c>
      <c r="B82" s="1" t="s">
        <v>954</v>
      </c>
      <c r="C82" s="1">
        <v>3509</v>
      </c>
      <c r="D82" s="1" t="s">
        <v>957</v>
      </c>
      <c r="E82" s="126" t="s">
        <v>957</v>
      </c>
      <c r="F82" s="36">
        <v>95458</v>
      </c>
      <c r="G82" s="36">
        <v>10000</v>
      </c>
      <c r="H82" s="36">
        <v>18175.34</v>
      </c>
      <c r="J82" s="126">
        <v>4</v>
      </c>
      <c r="K82" s="126">
        <v>174584.73</v>
      </c>
      <c r="M82" s="59">
        <v>100579</v>
      </c>
      <c r="Q82" s="126">
        <v>39309.11</v>
      </c>
      <c r="R82" s="126">
        <v>-1629653.06</v>
      </c>
      <c r="S82" s="126">
        <v>1891796.45</v>
      </c>
      <c r="T82" s="33">
        <v>2014976.57</v>
      </c>
      <c r="V82" s="33">
        <v>513.34</v>
      </c>
      <c r="W82" s="33">
        <v>564455</v>
      </c>
      <c r="X82" s="33">
        <v>329458.32</v>
      </c>
      <c r="Y82" s="37">
        <v>1095047.32</v>
      </c>
      <c r="Z82" s="37">
        <v>5260</v>
      </c>
      <c r="AB82" s="37">
        <v>1901248.16</v>
      </c>
      <c r="AC82" s="37">
        <v>11657.18</v>
      </c>
    </row>
    <row r="83" spans="1:31" x14ac:dyDescent="0.2">
      <c r="A83" s="1" t="s">
        <v>953</v>
      </c>
      <c r="B83" s="1" t="s">
        <v>954</v>
      </c>
      <c r="C83" s="1">
        <v>1170</v>
      </c>
      <c r="D83" s="1" t="s">
        <v>958</v>
      </c>
      <c r="E83" s="126" t="s">
        <v>958</v>
      </c>
      <c r="F83" s="36">
        <v>115229.83</v>
      </c>
      <c r="G83" s="36">
        <v>44850</v>
      </c>
      <c r="H83" s="36">
        <v>29035.77</v>
      </c>
      <c r="J83" s="126">
        <v>196935.43</v>
      </c>
      <c r="K83" s="126">
        <v>98033.45</v>
      </c>
      <c r="M83" s="59">
        <v>-12222</v>
      </c>
      <c r="Q83" s="126">
        <v>-148662.24</v>
      </c>
      <c r="R83" s="126">
        <v>-1279891.8400000001</v>
      </c>
      <c r="S83" s="126">
        <v>1831896.95</v>
      </c>
      <c r="T83" s="33">
        <v>887948.68</v>
      </c>
      <c r="V83" s="33">
        <v>318.10000000000002</v>
      </c>
      <c r="W83" s="33">
        <v>623470</v>
      </c>
      <c r="X83" s="33">
        <v>400404.8</v>
      </c>
      <c r="Y83" s="37">
        <v>1078483.8</v>
      </c>
      <c r="Z83" s="37">
        <v>36983</v>
      </c>
      <c r="AB83" s="37">
        <v>562187.52000000002</v>
      </c>
      <c r="AC83" s="37">
        <v>139175.65</v>
      </c>
      <c r="AE83" s="37">
        <v>2348</v>
      </c>
    </row>
    <row r="84" spans="1:31" x14ac:dyDescent="0.2">
      <c r="A84" s="1" t="s">
        <v>953</v>
      </c>
      <c r="B84" s="1" t="s">
        <v>954</v>
      </c>
      <c r="C84" s="1">
        <v>1178</v>
      </c>
      <c r="D84" s="1" t="s">
        <v>959</v>
      </c>
      <c r="E84" s="126" t="s">
        <v>959</v>
      </c>
      <c r="F84" s="36">
        <v>10496.26</v>
      </c>
      <c r="G84" s="36">
        <v>0</v>
      </c>
      <c r="H84" s="36">
        <v>30001.78</v>
      </c>
      <c r="J84" s="126">
        <v>29512.02</v>
      </c>
      <c r="K84" s="126">
        <v>165346.32999999999</v>
      </c>
      <c r="M84" s="59">
        <v>38540</v>
      </c>
      <c r="Q84" s="126">
        <v>-126206806.29000001</v>
      </c>
      <c r="R84" s="126">
        <v>126092982.31</v>
      </c>
      <c r="S84" s="126">
        <v>352730.98</v>
      </c>
      <c r="T84" s="33">
        <v>1206009.24</v>
      </c>
      <c r="V84" s="33">
        <v>80.81</v>
      </c>
      <c r="W84" s="33">
        <v>622793</v>
      </c>
      <c r="X84" s="33">
        <v>877401</v>
      </c>
      <c r="Y84" s="37">
        <v>1601495</v>
      </c>
      <c r="AB84" s="37">
        <v>1072211.1000000001</v>
      </c>
      <c r="AC84" s="37">
        <v>74668.56</v>
      </c>
    </row>
    <row r="85" spans="1:31" x14ac:dyDescent="0.2">
      <c r="A85" s="52" t="s">
        <v>953</v>
      </c>
      <c r="B85" s="52" t="s">
        <v>954</v>
      </c>
      <c r="C85" s="52">
        <v>2358</v>
      </c>
      <c r="D85" s="52" t="s">
        <v>960</v>
      </c>
      <c r="E85" s="126" t="s">
        <v>960</v>
      </c>
      <c r="F85" s="36">
        <v>90575.94</v>
      </c>
      <c r="G85" s="36">
        <v>10000</v>
      </c>
      <c r="H85" s="36">
        <v>32241.65</v>
      </c>
      <c r="J85" s="126">
        <v>2170896.5699999998</v>
      </c>
      <c r="K85" s="126">
        <v>2578165.12</v>
      </c>
      <c r="M85" s="59">
        <v>13280</v>
      </c>
      <c r="R85" s="126">
        <v>4977622.22</v>
      </c>
      <c r="T85" s="33">
        <v>1134114.81</v>
      </c>
      <c r="V85" s="33">
        <v>258.58999999999997</v>
      </c>
      <c r="W85" s="33">
        <v>1399598</v>
      </c>
      <c r="X85" s="33">
        <v>29540</v>
      </c>
      <c r="Y85" s="37">
        <v>1495958</v>
      </c>
      <c r="Z85" s="37">
        <v>22431</v>
      </c>
      <c r="AA85" s="37">
        <v>2880</v>
      </c>
      <c r="AB85" s="37">
        <v>920328.79</v>
      </c>
      <c r="AC85" s="37">
        <v>225936.55</v>
      </c>
      <c r="AE85" s="37">
        <v>5000</v>
      </c>
    </row>
    <row r="86" spans="1:31" x14ac:dyDescent="0.2">
      <c r="D86" s="1" t="s">
        <v>1421</v>
      </c>
      <c r="E86" s="126" t="s">
        <v>1421</v>
      </c>
      <c r="F86" s="36">
        <v>0</v>
      </c>
      <c r="H86" s="36">
        <v>0</v>
      </c>
      <c r="I86" s="36">
        <v>0</v>
      </c>
      <c r="J86" s="126">
        <v>1</v>
      </c>
      <c r="K86" s="126">
        <v>6</v>
      </c>
      <c r="O86" s="59">
        <v>0</v>
      </c>
      <c r="R86" s="126">
        <v>-31309.24</v>
      </c>
      <c r="S86" s="126">
        <v>31316.240000000002</v>
      </c>
      <c r="W86" s="33">
        <v>638290.5</v>
      </c>
      <c r="X86" s="33">
        <v>351599.22</v>
      </c>
      <c r="Y86" s="37">
        <v>652015.5</v>
      </c>
      <c r="AA86" s="37">
        <v>19440</v>
      </c>
      <c r="AB86" s="37">
        <v>318434.21999999997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</vt:lpstr>
      <vt:lpstr>2.สรุปคะแนนการส่งงบ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CFO</cp:lastModifiedBy>
  <cp:lastPrinted>2018-09-18T09:25:27Z</cp:lastPrinted>
  <dcterms:created xsi:type="dcterms:W3CDTF">2018-02-08T06:24:17Z</dcterms:created>
  <dcterms:modified xsi:type="dcterms:W3CDTF">2018-09-21T06:53:21Z</dcterms:modified>
</cp:coreProperties>
</file>